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4.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Data_Science_And_AI_Portfolio\Excel Projects\Ecommerce Sales Analysis\"/>
    </mc:Choice>
  </mc:AlternateContent>
  <xr:revisionPtr revIDLastSave="0" documentId="13_ncr:1_{B8027EF6-BDA1-4E05-B3A8-591935E7080F}" xr6:coauthVersionLast="47" xr6:coauthVersionMax="47" xr10:uidLastSave="{00000000-0000-0000-0000-000000000000}"/>
  <bookViews>
    <workbookView xWindow="-120" yWindow="-120" windowWidth="20730" windowHeight="11160" firstSheet="4" activeTab="4" xr2:uid="{00000000-000D-0000-FFFF-FFFF00000000}"/>
  </bookViews>
  <sheets>
    <sheet name="combo chart" sheetId="3" r:id="rId1"/>
    <sheet name="waterfall chart" sheetId="4" r:id="rId2"/>
    <sheet name="Pie chart" sheetId="5" r:id="rId3"/>
    <sheet name="Map chart" sheetId="6" r:id="rId4"/>
    <sheet name="Dashboard" sheetId="10" r:id="rId5"/>
    <sheet name="Top 5" sheetId="7" r:id="rId6"/>
    <sheet name="KPI sparkline" sheetId="8" r:id="rId7"/>
    <sheet name="KPI" sheetId="9" r:id="rId8"/>
    <sheet name="Sheet1" sheetId="11" r:id="rId9"/>
    <sheet name="Data" sheetId="1" r:id="rId10"/>
  </sheets>
  <definedNames>
    <definedName name="_xlchart.v1.0" hidden="1">'waterfall chart'!$D$4:$D$7</definedName>
    <definedName name="_xlchart.v1.1" hidden="1">'waterfall chart'!$E$3</definedName>
    <definedName name="_xlchart.v1.2" hidden="1">'waterfall chart'!$E$4:$E$7</definedName>
    <definedName name="_xlchart.v1.7" hidden="1">'waterfall chart'!$D$4:$D$7</definedName>
    <definedName name="_xlchart.v1.8" hidden="1">'waterfall chart'!$E$3</definedName>
    <definedName name="_xlchart.v1.9" hidden="1">'waterfall chart'!$E$4:$E$7</definedName>
    <definedName name="_xlchart.v5.10" hidden="1">'Map chart'!$D$3</definedName>
    <definedName name="_xlchart.v5.11" hidden="1">'Map chart'!$D$4:$D$52</definedName>
    <definedName name="_xlchart.v5.12" hidden="1">'Map chart'!$E$3</definedName>
    <definedName name="_xlchart.v5.13"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Slicer_Region">#N/A</definedName>
    <definedName name="Slicer_Segment">#N/A</definedName>
    <definedName name="Slicer_Year">#N/A</definedName>
  </definedNames>
  <calcPr calcId="191029"/>
  <pivotCaches>
    <pivotCache cacheId="34"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D5" i="6" l="1"/>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4" i="6"/>
  <c r="D5" i="4"/>
  <c r="D6" i="4"/>
  <c r="D7" i="4"/>
  <c r="D4" i="4"/>
  <c r="E10" i="6"/>
  <c r="L8" i="9"/>
  <c r="E44" i="6"/>
  <c r="E47" i="6"/>
  <c r="E52" i="6"/>
  <c r="E32" i="6"/>
  <c r="E26" i="6"/>
  <c r="E45" i="6"/>
  <c r="E31" i="6"/>
  <c r="E5" i="4"/>
  <c r="E19" i="6"/>
  <c r="E50" i="6"/>
  <c r="E8" i="6"/>
  <c r="E42" i="6"/>
  <c r="E6" i="6"/>
  <c r="N17" i="8"/>
  <c r="E15" i="6"/>
  <c r="E9" i="6"/>
  <c r="E5" i="6"/>
  <c r="E37" i="6"/>
  <c r="E7" i="6"/>
  <c r="E21" i="6"/>
  <c r="E30" i="6"/>
  <c r="E24" i="6"/>
  <c r="E18" i="6"/>
  <c r="I8" i="9"/>
  <c r="E38" i="6"/>
  <c r="E13" i="6"/>
  <c r="E4" i="6"/>
  <c r="E23" i="6"/>
  <c r="E46" i="6"/>
  <c r="B17" i="8"/>
  <c r="E35" i="6"/>
  <c r="E25" i="6"/>
  <c r="E34" i="6"/>
  <c r="E22" i="6"/>
  <c r="J8" i="9"/>
  <c r="E41" i="6"/>
  <c r="E12" i="6"/>
  <c r="K8" i="9"/>
  <c r="E16" i="6"/>
  <c r="E36" i="6"/>
  <c r="E27" i="6"/>
  <c r="E28" i="6"/>
  <c r="E6" i="4"/>
  <c r="E29" i="6"/>
  <c r="E11" i="6"/>
  <c r="E7" i="4"/>
  <c r="E43" i="6"/>
  <c r="H8" i="9"/>
  <c r="E17" i="6"/>
  <c r="E4" i="4"/>
  <c r="E20" i="6"/>
  <c r="E17" i="8"/>
  <c r="E33" i="6"/>
  <c r="H17" i="8"/>
  <c r="K17" i="8"/>
  <c r="E39" i="6"/>
  <c r="E51" i="6"/>
  <c r="E48" i="6"/>
  <c r="E14" i="6"/>
  <c r="E40" i="6"/>
  <c r="E49" i="6"/>
  <c r="C9995" i="1" l="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<sst xmlns="http://schemas.openxmlformats.org/spreadsheetml/2006/main" count="130131" uniqueCount="10959">
  <si>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</si>
  <si>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</si>
  <si>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</si>
  <si>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</si>
  <si>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</si>
  <si>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</si>
  <si>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</si>
  <si>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</si>
  <si>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</si>
  <si>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</si>
  <si>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</si>
  <si>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</si>
  <si>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</si>
  <si>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</si>
  <si>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</si>
  <si>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</si>
  <si>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</si>
  <si>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</si>
  <si>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</si>
  <si>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</si>
  <si>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</si>
  <si>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</si>
  <si>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</si>
  <si>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</si>
  <si>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</si>
  <si>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</si>
  <si>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</si>
  <si>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</si>
  <si>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</si>
  <si>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</si>
  <si>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</si>
  <si>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</si>
  <si>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</si>
  <si>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</si>
  <si>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</si>
  <si>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</si>
  <si>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</si>
  <si>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</si>
  <si>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</si>
  <si>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</si>
  <si>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</si>
  <si>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</si>
  <si>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</si>
  <si>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</si>
  <si>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</si>
  <si>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</si>
  <si>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</si>
  <si>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</si>
  <si>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</si>
  <si>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</si>
  <si>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</si>
  <si>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</si>
  <si>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</si>
  <si>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</si>
  <si>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</si>
  <si>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</si>
  <si>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</si>
  <si>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</si>
  <si>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</si>
  <si>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</si>
  <si>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</si>
  <si>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</si>
  <si>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</si>
  <si>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</si>
  <si>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</si>
  <si>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</si>
  <si>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</si>
  <si>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</si>
  <si>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</si>
  <si>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</si>
  <si>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</si>
  <si>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</si>
  <si>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</si>
  <si>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</si>
  <si>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</si>
  <si>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</si>
  <si>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</si>
  <si>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</si>
  <si>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</si>
  <si>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</si>
  <si>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</si>
  <si>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</si>
  <si>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</si>
  <si>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</si>
  <si>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</si>
  <si>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</si>
  <si>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</si>
  <si>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</si>
  <si>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</si>
  <si>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</si>
  <si>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</si>
  <si>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</si>
  <si>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</si>
  <si>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</si>
  <si>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</si>
  <si>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</si>
  <si>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</si>
  <si>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</si>
  <si>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</si>
  <si>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</si>
  <si>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</si>
  <si>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</si>
  <si>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</si>
  <si>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</si>
  <si>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</si>
  <si>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</si>
  <si>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</si>
  <si>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</si>
  <si>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</si>
  <si>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</si>
  <si>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</si>
  <si>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</si>
  <si>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</si>
  <si>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</si>
  <si>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</si>
  <si>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</si>
  <si>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</si>
  <si>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</si>
  <si>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</si>
  <si>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</si>
  <si>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</si>
  <si>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</si>
  <si>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</si>
  <si>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</si>
  <si>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</si>
  <si>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</si>
  <si>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</si>
  <si>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</si>
  <si>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</si>
  <si>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</si>
  <si>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</si>
  <si>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</si>
  <si>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</si>
  <si>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</si>
  <si>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</si>
  <si>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</si>
  <si>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</si>
  <si>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</si>
  <si>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</si>
  <si>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</si>
  <si>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</si>
  <si>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</si>
  <si>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</si>
  <si>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</si>
  <si>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</si>
  <si>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</si>
  <si>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</si>
  <si>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</si>
  <si>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</si>
  <si>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</si>
  <si>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</si>
  <si>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</si>
  <si>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</si>
  <si>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</si>
  <si>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</si>
  <si>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</si>
  <si>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</si>
  <si>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</si>
  <si>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</si>
  <si>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</si>
  <si>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</si>
  <si>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</si>
  <si>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</si>
  <si>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</si>
  <si>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</si>
  <si>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</si>
  <si>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</si>
  <si>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</si>
  <si>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</si>
  <si>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</si>
  <si>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</si>
  <si>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</si>
  <si>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</si>
  <si>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</si>
  <si>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</si>
  <si>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</si>
  <si>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</si>
  <si>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</si>
  <si>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</si>
  <si>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</si>
  <si>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</si>
  <si>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</si>
  <si>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</si>
  <si>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</si>
  <si>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</si>
  <si>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</si>
  <si>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</si>
  <si>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</si>
  <si>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</si>
  <si>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</si>
  <si>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</si>
  <si>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</si>
  <si>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</si>
  <si>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</si>
  <si>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</si>
  <si>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</si>
  <si>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</si>
  <si>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</si>
  <si>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</si>
  <si>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</si>
  <si>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</si>
  <si>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</si>
  <si>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</si>
  <si>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</si>
  <si>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</si>
  <si>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</si>
  <si>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</si>
  <si>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</si>
  <si>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</si>
  <si>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</si>
  <si>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</si>
  <si>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</si>
  <si>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</si>
  <si>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</si>
  <si>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</si>
  <si>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</si>
  <si>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</si>
  <si>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</si>
  <si>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</si>
  <si>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</si>
  <si>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</si>
  <si>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</si>
  <si>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</si>
  <si>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</si>
  <si>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</si>
  <si>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</si>
  <si>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</si>
  <si>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</si>
  <si>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</si>
  <si>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</si>
  <si>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</si>
  <si>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</si>
  <si>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</si>
  <si>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</si>
  <si>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</si>
  <si>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</si>
  <si>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</si>
  <si>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</si>
  <si>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</si>
  <si>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</si>
  <si>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</si>
  <si>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</si>
  <si>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</si>
  <si>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</si>
  <si>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</si>
  <si>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</si>
  <si>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</si>
  <si>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</si>
  <si>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</si>
  <si>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</si>
  <si>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</si>
  <si>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</si>
  <si>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</si>
  <si>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</si>
  <si>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</si>
  <si>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</si>
  <si>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</si>
  <si>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</si>
  <si>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</si>
  <si>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</si>
  <si>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</si>
  <si>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</si>
  <si>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</si>
  <si>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</si>
  <si>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</si>
  <si>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</si>
  <si>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</si>
  <si>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</si>
  <si>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</si>
  <si>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</si>
  <si>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</si>
  <si>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</si>
  <si>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</si>
  <si>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</si>
  <si>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</si>
  <si>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</si>
  <si>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</si>
  <si>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</si>
  <si>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</si>
  <si>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</si>
  <si>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</si>
  <si>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</si>
  <si>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</si>
  <si>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</si>
  <si>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</si>
  <si>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</si>
  <si>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</si>
  <si>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</si>
  <si>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</si>
  <si>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</si>
  <si>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</si>
  <si>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</si>
  <si>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</si>
  <si>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</si>
  <si>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</si>
  <si>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</si>
  <si>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</si>
  <si>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</si>
  <si>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</si>
  <si>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</si>
  <si>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</si>
  <si>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</si>
  <si>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</si>
  <si>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</si>
  <si>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</si>
  <si>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</si>
  <si>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</si>
  <si>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</si>
  <si>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</si>
  <si>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</si>
  <si>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</si>
  <si>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</si>
  <si>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</si>
  <si>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</si>
  <si>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</si>
  <si>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</si>
  <si>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</si>
  <si>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</si>
  <si>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</si>
  <si>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</si>
  <si>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</si>
  <si>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</si>
  <si>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</si>
  <si>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</si>
  <si>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</si>
  <si>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</si>
  <si>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</si>
  <si>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</si>
  <si>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</si>
  <si>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</si>
  <si>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</si>
  <si>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</si>
  <si>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</si>
  <si>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</si>
  <si>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</si>
  <si>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</si>
  <si>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</si>
  <si>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</si>
  <si>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</si>
  <si>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</si>
  <si>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</si>
  <si>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</si>
  <si>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</si>
  <si>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</si>
  <si>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</si>
  <si>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</si>
  <si>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</si>
  <si>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</si>
  <si>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</si>
  <si>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</si>
  <si>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</si>
  <si>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</si>
  <si>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</si>
  <si>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</si>
  <si>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</si>
  <si>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</si>
  <si>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</si>
  <si>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</si>
  <si>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</si>
  <si>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</si>
  <si>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</si>
  <si>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</si>
  <si>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</si>
  <si>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</si>
  <si>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</si>
  <si>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</si>
  <si>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</si>
  <si>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</si>
  <si>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</si>
  <si>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</si>
  <si>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</si>
  <si>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</si>
  <si>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</si>
  <si>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</si>
  <si>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</si>
  <si>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</si>
  <si>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</si>
  <si>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</si>
  <si>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</si>
  <si>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</si>
  <si>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</si>
  <si>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</si>
  <si>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</si>
  <si>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</si>
  <si>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</si>
  <si>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</si>
  <si>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</si>
  <si>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</si>
  <si>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</si>
  <si>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</si>
  <si>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</si>
  <si>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</si>
  <si>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</si>
  <si>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</si>
  <si>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</si>
  <si>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</si>
  <si>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</si>
  <si>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</si>
  <si>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</si>
  <si>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</si>
  <si>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</si>
  <si>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</si>
  <si>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</si>
  <si>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</si>
  <si>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</si>
  <si>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</si>
  <si>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</si>
  <si>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</si>
  <si>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</si>
  <si>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</si>
  <si>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</si>
  <si>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</si>
  <si>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</si>
  <si>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</si>
  <si>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</si>
  <si>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</si>
  <si>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</si>
  <si>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</si>
  <si>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</si>
  <si>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</si>
  <si>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</si>
  <si>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</si>
  <si>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</si>
  <si>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</si>
  <si>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</si>
  <si>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</si>
  <si>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</si>
  <si>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</si>
  <si>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</si>
  <si>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</si>
  <si>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</si>
  <si>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</si>
  <si>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</si>
  <si>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</si>
  <si>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</si>
  <si>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</si>
  <si>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</si>
  <si>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</si>
  <si>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</si>
  <si>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</si>
  <si>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</si>
  <si>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</si>
  <si>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</si>
  <si>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</si>
  <si>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</si>
  <si>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</si>
  <si>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</si>
  <si>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</si>
  <si>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</si>
  <si>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</si>
  <si>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</si>
  <si>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</si>
  <si>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</si>
  <si>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</si>
  <si>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</si>
  <si>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</si>
  <si>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</si>
  <si>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</si>
  <si>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</si>
  <si>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</si>
  <si>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</si>
  <si>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</si>
  <si>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</si>
  <si>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</si>
  <si>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</si>
  <si>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</si>
  <si>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</si>
  <si>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</si>
  <si>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</si>
  <si>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</si>
  <si>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</si>
  <si>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</si>
  <si>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</si>
  <si>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</si>
  <si>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</si>
  <si>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</si>
  <si>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</si>
  <si>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</si>
  <si>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</si>
  <si>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</si>
  <si>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</si>
  <si>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</si>
  <si>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</si>
  <si>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</si>
  <si>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</si>
  <si>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</si>
  <si>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</si>
  <si>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</si>
  <si>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</si>
  <si>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</si>
  <si>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</si>
  <si>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</si>
  <si>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</si>
  <si>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</si>
  <si>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</si>
  <si>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</si>
  <si>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</si>
  <si>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</si>
  <si>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</si>
  <si>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</si>
  <si>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</si>
  <si>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</si>
  <si>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</si>
  <si>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</si>
  <si>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</si>
  <si>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</si>
  <si>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</si>
  <si>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</si>
  <si>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</si>
  <si>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</si>
  <si>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</si>
  <si>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</si>
  <si>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</si>
  <si>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</si>
  <si>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</si>
  <si>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</si>
  <si>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</si>
  <si>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</si>
  <si>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</si>
  <si>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</si>
  <si>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</si>
  <si>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</si>
  <si>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</si>
  <si>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</si>
  <si>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</si>
  <si>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</si>
  <si>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</si>
  <si>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</si>
  <si>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</si>
  <si>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</si>
  <si>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</si>
  <si>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</si>
  <si>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</si>
  <si>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</si>
  <si>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</si>
  <si>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</si>
  <si>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</si>
  <si>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</si>
  <si>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</si>
  <si>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</si>
  <si>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</si>
  <si>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</si>
  <si>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</si>
  <si>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</si>
  <si>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</si>
  <si>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</si>
  <si>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</si>
  <si>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</si>
  <si>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</si>
  <si>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</si>
  <si>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</si>
  <si>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</si>
  <si>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</si>
  <si>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</si>
  <si>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</si>
  <si>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</si>
  <si>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</si>
  <si>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</si>
  <si>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</si>
  <si>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</si>
  <si>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</si>
  <si>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</si>
  <si>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</si>
  <si>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</si>
  <si>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</si>
  <si>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</si>
  <si>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</si>
  <si>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</si>
  <si>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</si>
  <si>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</si>
  <si>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</si>
  <si>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</si>
  <si>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</si>
  <si>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</si>
  <si>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</si>
  <si>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</si>
  <si>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</si>
  <si>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</si>
  <si>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</si>
  <si>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</si>
  <si>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</si>
  <si>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</si>
  <si>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</si>
  <si>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</si>
  <si>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</si>
  <si>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</si>
  <si>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</si>
  <si>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</si>
  <si>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</si>
  <si>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</si>
  <si>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</si>
  <si>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</si>
  <si>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</si>
  <si>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</si>
  <si>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</si>
  <si>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</si>
  <si>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</si>
  <si>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</si>
  <si>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</si>
  <si>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</si>
  <si>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</si>
  <si>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</si>
  <si>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</si>
  <si>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</si>
  <si>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</si>
  <si>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</si>
  <si>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</si>
  <si>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</si>
  <si>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</si>
  <si>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</si>
  <si>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</si>
  <si>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</si>
  <si>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</si>
  <si>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</si>
  <si>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</si>
  <si>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</si>
  <si>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</si>
  <si>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</si>
  <si>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</si>
  <si>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</si>
  <si>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</si>
  <si>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</si>
  <si>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</si>
  <si>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</si>
  <si>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</si>
  <si>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</si>
  <si>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</si>
  <si>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</si>
  <si>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</si>
  <si>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</si>
  <si>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</si>
  <si>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</si>
  <si>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</si>
  <si>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</si>
  <si>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</si>
  <si>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</si>
  <si>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</si>
  <si>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</si>
  <si>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</si>
  <si>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</si>
  <si>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</si>
  <si>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</si>
  <si>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</si>
  <si>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</si>
  <si>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</si>
  <si>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</si>
  <si>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</si>
  <si>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</si>
  <si>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</si>
  <si>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</si>
  <si>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</si>
  <si>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</si>
  <si>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</si>
  <si>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</si>
  <si>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</si>
  <si>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</si>
  <si>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</si>
  <si>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</si>
  <si>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</si>
  <si>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</si>
  <si>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</si>
  <si>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</si>
  <si>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</si>
  <si>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</si>
  <si>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</si>
  <si>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</si>
  <si>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</si>
  <si>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</si>
  <si>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</si>
  <si>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</si>
  <si>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</si>
  <si>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</si>
  <si>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</si>
  <si>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</si>
  <si>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</si>
  <si>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</si>
  <si>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</si>
  <si>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</si>
  <si>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</si>
  <si>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</si>
  <si>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</si>
  <si>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</si>
  <si>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</si>
  <si>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</si>
  <si>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</si>
  <si>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</si>
  <si>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</si>
  <si>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</si>
  <si>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</si>
  <si>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</si>
  <si>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</si>
  <si>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</si>
  <si>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</si>
  <si>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</si>
  <si>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</si>
  <si>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</si>
  <si>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</si>
  <si>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</si>
  <si>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</si>
  <si>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</si>
  <si>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</si>
  <si>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</si>
  <si>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</si>
  <si>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</si>
  <si>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</si>
  <si>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</si>
  <si>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</si>
  <si>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</si>
  <si>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</si>
  <si>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</si>
  <si>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</si>
  <si>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</si>
  <si>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</si>
  <si>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</si>
  <si>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</si>
  <si>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</si>
  <si>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</si>
  <si>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</si>
  <si>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</si>
  <si>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</si>
  <si>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</si>
  <si>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</si>
  <si>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</si>
  <si>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</si>
  <si>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</si>
  <si>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</si>
  <si>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</si>
  <si>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</si>
  <si>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</si>
  <si>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</si>
  <si>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</si>
  <si>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</si>
  <si>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</si>
  <si>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</si>
  <si>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</si>
  <si>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</si>
  <si>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</si>
  <si>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</si>
  <si>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</si>
  <si>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</si>
  <si>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</si>
  <si>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</si>
  <si>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</si>
  <si>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</si>
  <si>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</si>
  <si>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</si>
  <si>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</si>
  <si>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</si>
  <si>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</si>
  <si>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</si>
  <si>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</si>
  <si>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</si>
  <si>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</si>
  <si>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</si>
  <si>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</si>
  <si>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</si>
  <si>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</si>
  <si>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</si>
  <si>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</si>
  <si>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</si>
  <si>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</si>
  <si>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</si>
  <si>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</si>
  <si>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</si>
  <si>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</si>
  <si>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</si>
  <si>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</si>
  <si>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</si>
  <si>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</si>
  <si>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</si>
  <si>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</si>
  <si>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</si>
  <si>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</si>
  <si>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</si>
  <si>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</si>
  <si>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</si>
  <si>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</si>
  <si>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</si>
  <si>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</si>
  <si>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</si>
  <si>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</si>
  <si>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</si>
  <si>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</si>
  <si>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</si>
  <si>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</si>
  <si>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</si>
  <si>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</si>
  <si>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</si>
  <si>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</si>
  <si>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</si>
  <si>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</si>
  <si>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</si>
  <si>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</si>
  <si>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</si>
  <si>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</si>
  <si>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</si>
  <si>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</si>
  <si>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</si>
  <si>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</si>
  <si>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</si>
  <si>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</si>
  <si>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</si>
  <si>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</si>
  <si>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</si>
  <si>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</si>
  <si>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</si>
  <si>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</si>
  <si>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</si>
  <si>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</si>
  <si>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</si>
  <si>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</si>
  <si>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</si>
  <si>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</si>
  <si>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</si>
  <si>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</si>
  <si>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</si>
  <si>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</si>
  <si>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</si>
  <si>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</si>
  <si>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</si>
  <si>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</si>
  <si>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</si>
  <si>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</si>
  <si>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</si>
  <si>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</si>
  <si>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</si>
  <si>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</si>
  <si>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</si>
  <si>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</si>
  <si>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</si>
  <si>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</si>
  <si>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</si>
  <si>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</si>
  <si>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</si>
  <si>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</si>
  <si>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</si>
  <si>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</si>
  <si>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</si>
  <si>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</si>
  <si>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</si>
  <si>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</si>
  <si>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</si>
  <si>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</si>
  <si>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</si>
  <si>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</si>
  <si>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</si>
  <si>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</si>
  <si>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</si>
  <si>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</si>
  <si>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</si>
  <si>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</si>
  <si>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</si>
  <si>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</si>
  <si>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</si>
  <si>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</si>
  <si>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</si>
  <si>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</si>
  <si>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</si>
  <si>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</si>
  <si>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</si>
  <si>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</si>
  <si>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</si>
  <si>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</si>
  <si>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</si>
  <si>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</si>
  <si>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</si>
  <si>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</si>
  <si>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</si>
  <si>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</si>
  <si>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</si>
  <si>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</si>
  <si>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</si>
  <si>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</si>
  <si>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</si>
  <si>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</si>
  <si>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</si>
  <si>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</si>
  <si>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</si>
  <si>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</si>
  <si>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</si>
  <si>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</si>
  <si>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</si>
  <si>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</si>
  <si>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</si>
  <si>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</si>
  <si>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</si>
  <si>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</si>
  <si>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</si>
  <si>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</si>
  <si>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</si>
  <si>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</si>
  <si>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</si>
  <si>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</si>
  <si>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</si>
  <si>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</si>
  <si>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</si>
  <si>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</si>
  <si>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</si>
  <si>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</si>
  <si>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</si>
  <si>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</si>
  <si>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</si>
  <si>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</si>
  <si>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</si>
  <si>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</si>
  <si>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</si>
  <si>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</si>
  <si>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</si>
  <si>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</si>
  <si>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</si>
  <si>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</si>
  <si>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</si>
  <si>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</si>
  <si>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</si>
  <si>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</si>
  <si>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</si>
  <si>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</si>
  <si>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</si>
  <si>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</si>
  <si>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</si>
  <si>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</si>
  <si>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</si>
  <si>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</si>
  <si>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</si>
  <si>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</si>
  <si>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</si>
  <si>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</si>
  <si>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</si>
  <si>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</si>
  <si>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</si>
  <si>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</si>
  <si>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</si>
  <si>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</si>
  <si>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</si>
  <si>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</si>
  <si>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</si>
  <si>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</si>
  <si>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</si>
  <si>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</si>
  <si>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</si>
  <si>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</si>
  <si>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</si>
  <si>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</si>
  <si>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</si>
  <si>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</si>
  <si>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</si>
  <si>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</si>
  <si>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</si>
  <si>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</si>
  <si>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</si>
  <si>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</si>
  <si>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</si>
  <si>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</si>
  <si>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</si>
  <si>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</si>
  <si>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</si>
  <si>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</si>
  <si>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</si>
  <si>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</si>
  <si>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</si>
  <si>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</si>
  <si>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</si>
  <si>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</si>
  <si>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</si>
  <si>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</si>
  <si>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</si>
  <si>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</si>
  <si>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</si>
  <si>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</si>
  <si>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</si>
  <si>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</si>
  <si>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</si>
  <si>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</si>
  <si>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</si>
  <si>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</si>
  <si>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</si>
  <si>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</si>
  <si>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</si>
  <si>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</si>
  <si>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</si>
  <si>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</si>
  <si>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</si>
  <si>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</si>
  <si>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</si>
  <si>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</si>
  <si>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</si>
  <si>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</si>
  <si>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</si>
  <si>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</si>
  <si>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</si>
  <si>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</si>
  <si>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</si>
  <si>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</si>
  <si>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</si>
  <si>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</si>
  <si>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</si>
  <si>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</si>
  <si>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</si>
  <si>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</si>
  <si>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</si>
  <si>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</si>
  <si>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</si>
  <si>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</si>
  <si>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</si>
  <si>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</si>
  <si>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</si>
  <si>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</si>
  <si>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</si>
  <si>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</si>
  <si>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</si>
  <si>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</si>
  <si>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</si>
  <si>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</si>
  <si>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</si>
  <si>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</si>
  <si>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</si>
  <si>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</si>
  <si>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</si>
  <si>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</si>
  <si>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</si>
  <si>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</si>
  <si>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</si>
  <si>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</si>
  <si>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</si>
  <si>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</si>
  <si>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</si>
  <si>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</si>
  <si>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</si>
  <si>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</si>
  <si>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</si>
  <si>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</si>
  <si>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</si>
  <si>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</si>
  <si>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</si>
  <si>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</si>
  <si>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</si>
  <si>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</si>
  <si>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</si>
  <si>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</si>
  <si>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</si>
  <si>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</si>
  <si>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</si>
  <si>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</si>
  <si>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</si>
  <si>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</si>
  <si>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</si>
  <si>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</si>
  <si>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</si>
  <si>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</si>
  <si>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</si>
  <si>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</si>
  <si>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</si>
  <si>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</si>
  <si>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</si>
  <si>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</si>
  <si>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</si>
  <si>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</si>
  <si>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</si>
  <si>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</si>
  <si>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</si>
  <si>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</si>
  <si>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</si>
  <si>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</si>
  <si>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</si>
  <si>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</si>
  <si>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</si>
  <si>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</si>
  <si>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</si>
  <si>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</si>
  <si>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</si>
  <si>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</si>
  <si>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</si>
  <si>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</si>
  <si>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</si>
  <si>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</si>
  <si>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</si>
  <si>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</si>
  <si>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</si>
  <si>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</si>
  <si>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</si>
  <si>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</si>
  <si>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</si>
  <si>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</si>
  <si>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</si>
  <si>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</si>
  <si>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</si>
  <si>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</si>
  <si>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</si>
  <si>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</si>
  <si>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</si>
  <si>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</si>
  <si>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</si>
  <si>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</si>
  <si>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</si>
  <si>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</si>
  <si>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</si>
  <si>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</si>
  <si>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</si>
  <si>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</si>
  <si>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</si>
  <si>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</si>
  <si>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</si>
  <si>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</si>
  <si>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</si>
  <si>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</si>
  <si>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</si>
  <si>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</si>
  <si>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</si>
  <si>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</si>
  <si>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</si>
  <si>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</si>
  <si>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</si>
  <si>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</si>
  <si>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</si>
  <si>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</si>
  <si>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</si>
  <si>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</si>
  <si>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</si>
  <si>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</si>
  <si>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</si>
  <si>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</si>
  <si>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</si>
  <si>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</si>
  <si>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</si>
  <si>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</si>
  <si>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</si>
  <si>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</si>
  <si>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</si>
  <si>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</si>
  <si>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</si>
  <si>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</si>
  <si>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</si>
  <si>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</si>
  <si>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</si>
  <si>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</si>
  <si>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</si>
  <si>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</si>
  <si>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</si>
  <si>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</si>
  <si>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</si>
  <si>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</si>
  <si>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</si>
  <si>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</si>
  <si>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</si>
  <si>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</si>
  <si>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</si>
  <si>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</si>
  <si>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</si>
  <si>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</si>
  <si>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</si>
  <si>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</si>
  <si>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</si>
  <si>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</si>
  <si>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</si>
  <si>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</si>
  <si>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</si>
  <si>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</si>
  <si>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</si>
  <si>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</si>
  <si>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</si>
  <si>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</si>
  <si>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</si>
  <si>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</si>
  <si>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</si>
  <si>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</si>
  <si>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</si>
  <si>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</si>
  <si>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</si>
  <si>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</si>
  <si>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</si>
  <si>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</si>
  <si>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</si>
  <si>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</si>
  <si>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</si>
  <si>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</si>
  <si>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</si>
  <si>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</si>
  <si>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</si>
  <si>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</si>
  <si>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</si>
  <si>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</si>
  <si>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</si>
  <si>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</si>
  <si>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</si>
  <si>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</si>
  <si>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</si>
  <si>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</si>
  <si>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</si>
  <si>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</si>
  <si>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</si>
  <si>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</si>
  <si>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</si>
  <si>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</si>
  <si>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</si>
  <si>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</si>
  <si>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</si>
  <si>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</si>
  <si>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</si>
  <si>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</si>
  <si>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</si>
  <si>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</si>
  <si>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</si>
  <si>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</si>
  <si>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</si>
  <si>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</si>
  <si>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</si>
  <si>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</si>
  <si>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</si>
  <si>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</si>
  <si>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</si>
  <si>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</si>
  <si>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</si>
  <si>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</si>
  <si>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</si>
  <si>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</si>
  <si>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</si>
  <si>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</si>
  <si>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</si>
  <si>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</si>
  <si>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</si>
  <si>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</si>
  <si>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</si>
  <si>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</si>
  <si>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</si>
  <si>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</si>
  <si>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</si>
  <si>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</si>
  <si>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</si>
  <si>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</si>
  <si>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</si>
  <si>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</si>
  <si>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</si>
  <si>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</si>
  <si>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</si>
  <si>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</si>
  <si>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</si>
  <si>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</si>
  <si>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</si>
  <si>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</si>
  <si>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</si>
  <si>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</si>
  <si>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</si>
  <si>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</si>
  <si>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</si>
  <si>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</si>
  <si>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</si>
  <si>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</si>
  <si>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</si>
  <si>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</si>
  <si>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</si>
  <si>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</si>
  <si>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</si>
  <si>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</si>
  <si>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</si>
  <si>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</si>
  <si>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</si>
  <si>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</si>
  <si>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</si>
  <si>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</si>
  <si>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</si>
  <si>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</si>
  <si>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</si>
  <si>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</si>
  <si>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</si>
  <si>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</si>
  <si>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</si>
  <si>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</si>
  <si>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</si>
  <si>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</si>
  <si>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</si>
  <si>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</si>
  <si>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</si>
  <si>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</si>
  <si>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</si>
  <si>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</si>
  <si>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</si>
  <si>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</si>
  <si>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</si>
  <si>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</si>
  <si>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</si>
  <si>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</si>
  <si>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</si>
  <si>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</si>
  <si>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</si>
  <si>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</si>
  <si>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</si>
  <si>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</si>
  <si>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</si>
  <si>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</si>
  <si>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</si>
  <si>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</si>
  <si>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</si>
  <si>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</si>
  <si>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</si>
  <si>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</si>
  <si>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</si>
  <si>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</si>
  <si>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</si>
  <si>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</si>
  <si>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</si>
  <si>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</si>
  <si>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</si>
  <si>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</si>
  <si>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</si>
  <si>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</si>
  <si>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</si>
  <si>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</si>
  <si>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</si>
  <si>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</si>
  <si>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</si>
  <si>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</si>
  <si>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</si>
  <si>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</si>
  <si>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</si>
  <si>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</si>
  <si>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</si>
  <si>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</si>
  <si>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</si>
  <si>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</si>
  <si>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</si>
  <si>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</si>
  <si>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</si>
  <si>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</si>
  <si>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</si>
  <si>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</si>
  <si>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</si>
  <si>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</si>
  <si>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</si>
  <si>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</si>
  <si>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</si>
  <si>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</si>
  <si>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</si>
  <si>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</si>
  <si>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</si>
  <si>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</si>
  <si>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</si>
  <si>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</si>
  <si>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</si>
  <si>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</si>
  <si>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</si>
  <si>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</si>
  <si>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</si>
  <si>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</si>
  <si>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</si>
  <si>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</si>
  <si>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</si>
  <si>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</si>
  <si>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</si>
  <si>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</si>
  <si>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</si>
  <si>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</si>
  <si>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</si>
  <si>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</si>
  <si>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</si>
  <si>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</si>
  <si>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</si>
  <si>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</si>
  <si>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</si>
  <si>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</si>
  <si>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</si>
  <si>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</si>
  <si>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</si>
  <si>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</si>
  <si>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</si>
  <si>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</si>
  <si>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</si>
  <si>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</si>
  <si>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</si>
  <si>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</si>
  <si>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</si>
  <si>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</si>
  <si>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</si>
  <si>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</si>
  <si>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</si>
  <si>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</si>
  <si>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</si>
  <si>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</si>
  <si>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</si>
  <si>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</si>
  <si>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</si>
  <si>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</si>
  <si>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</si>
  <si>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</si>
  <si>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</si>
  <si>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</si>
  <si>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</si>
  <si>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</si>
  <si>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</si>
  <si>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</si>
  <si>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</si>
  <si>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</si>
  <si>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</si>
  <si>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</si>
  <si>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</si>
  <si>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</si>
  <si>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</si>
  <si>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</si>
  <si>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</si>
  <si>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</si>
  <si>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</si>
  <si>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</si>
  <si>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</si>
  <si>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</si>
  <si>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</si>
  <si>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</si>
  <si>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</si>
  <si>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</si>
  <si>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</si>
  <si>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</si>
  <si>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</si>
  <si>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</si>
  <si>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</si>
  <si>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</si>
  <si>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</si>
  <si>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</si>
  <si>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</si>
  <si>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</si>
  <si>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</si>
  <si>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</si>
  <si>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</si>
  <si>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</si>
  <si>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</si>
  <si>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</si>
  <si>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</si>
  <si>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</si>
  <si>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</si>
  <si>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</si>
  <si>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</si>
  <si>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</si>
  <si>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</si>
  <si>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</si>
  <si>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</si>
  <si>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</si>
  <si>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</si>
  <si>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</si>
  <si>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</si>
  <si>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</si>
  <si>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</si>
  <si>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</si>
  <si>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</si>
  <si>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</si>
  <si>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</si>
  <si>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</si>
  <si>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</si>
  <si>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</si>
  <si>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</si>
  <si>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</si>
  <si>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</si>
  <si>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</si>
  <si>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</si>
  <si>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</si>
  <si>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</si>
  <si>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</si>
  <si>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</si>
  <si>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</si>
  <si>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</si>
  <si>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</si>
  <si>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</si>
  <si>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</si>
  <si>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</si>
  <si>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</si>
  <si>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</si>
  <si>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</si>
  <si>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</si>
  <si>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</si>
  <si>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</si>
  <si>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</si>
  <si>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</si>
  <si>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</si>
  <si>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</si>
  <si>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</si>
  <si>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</si>
  <si>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</si>
  <si>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</si>
  <si>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</si>
  <si>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</si>
  <si>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</si>
  <si>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</si>
  <si>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</si>
  <si>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</si>
  <si>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</si>
  <si>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</si>
  <si>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</si>
  <si>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</si>
  <si>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</si>
  <si>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</si>
  <si>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</si>
  <si>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</si>
  <si>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</si>
  <si>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</si>
  <si>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</si>
  <si>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</si>
  <si>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</si>
  <si>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</si>
  <si>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</si>
  <si>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</si>
  <si>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</si>
  <si>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</si>
  <si>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</si>
  <si>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</si>
  <si>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</si>
  <si>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</si>
  <si>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</si>
  <si>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</si>
  <si>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</si>
  <si>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</si>
  <si>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</si>
  <si>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</si>
  <si>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</si>
  <si>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</si>
  <si>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</si>
  <si>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</si>
  <si>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</si>
  <si>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</si>
  <si>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</si>
  <si>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</si>
  <si>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</si>
  <si>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</si>
  <si>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</si>
  <si>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</si>
  <si>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</si>
  <si>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</si>
  <si>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</si>
  <si>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</si>
  <si>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</si>
  <si>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</si>
  <si>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</si>
  <si>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</si>
  <si>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</si>
  <si>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</si>
  <si>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</si>
  <si>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</si>
  <si>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</si>
  <si>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</si>
  <si>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</si>
  <si>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</si>
  <si>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</si>
  <si>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</si>
  <si>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</si>
  <si>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</si>
  <si>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</si>
  <si>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</si>
  <si>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</si>
  <si>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</si>
  <si>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</si>
  <si>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</si>
  <si>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</si>
  <si>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</si>
  <si>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</si>
  <si>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</si>
  <si>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</si>
  <si>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</si>
  <si>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</si>
  <si>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</si>
  <si>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</si>
  <si>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</si>
  <si>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</si>
  <si>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</si>
  <si>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</si>
  <si>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</si>
  <si>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</si>
  <si>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</si>
  <si>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</si>
  <si>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</si>
  <si>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</si>
  <si>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</si>
  <si>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</si>
  <si>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</si>
  <si>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</si>
  <si>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</si>
  <si>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</si>
  <si>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</si>
  <si>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</si>
  <si>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</si>
  <si>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</si>
  <si>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</si>
  <si>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</si>
  <si>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</si>
  <si>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</si>
  <si>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</si>
  <si>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</si>
  <si>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</si>
  <si>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</si>
  <si>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</si>
  <si>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</si>
  <si>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</si>
  <si>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</si>
  <si>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</si>
  <si>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</si>
  <si>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</si>
  <si>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</si>
  <si>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</si>
  <si>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</si>
  <si>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</si>
  <si>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</si>
  <si>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</si>
  <si>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</si>
  <si>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</si>
  <si>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</si>
  <si>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</si>
  <si>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</si>
  <si>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</si>
  <si>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</si>
  <si>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</si>
  <si>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</si>
  <si>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</si>
  <si>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</si>
  <si>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</si>
  <si>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</si>
  <si>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</si>
  <si>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</si>
  <si>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</si>
  <si>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</si>
  <si>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</si>
  <si>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</si>
  <si>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</si>
  <si>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</si>
  <si>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</si>
  <si>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</si>
  <si>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</si>
  <si>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</si>
  <si>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</si>
  <si>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</si>
  <si>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</si>
  <si>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</si>
  <si>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</si>
  <si>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</si>
  <si>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</si>
  <si>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</si>
  <si>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</si>
  <si>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</si>
  <si>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</si>
  <si>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</si>
  <si>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</si>
  <si>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</si>
  <si>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</si>
  <si>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</si>
  <si>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</si>
  <si>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</si>
  <si>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</si>
  <si>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</si>
  <si>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</si>
  <si>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</si>
  <si>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</si>
  <si>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</si>
  <si>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</si>
  <si>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</si>
  <si>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</si>
  <si>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</si>
  <si>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</si>
  <si>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</si>
  <si>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</si>
  <si>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</si>
  <si>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</si>
  <si>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</si>
  <si>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</si>
  <si>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</si>
  <si>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</si>
  <si>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</si>
  <si>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</si>
  <si>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</si>
  <si>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</si>
  <si>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</si>
  <si>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</si>
  <si>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</si>
  <si>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</si>
  <si>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</si>
  <si>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</si>
  <si>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</si>
  <si>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</si>
  <si>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</si>
  <si>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</si>
  <si>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</si>
  <si>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</si>
  <si>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</si>
  <si>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</si>
  <si>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</si>
  <si>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</si>
  <si>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</si>
  <si>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</si>
  <si>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</si>
  <si>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</si>
  <si>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</si>
  <si>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</si>
  <si>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</si>
  <si>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</si>
  <si>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</si>
  <si>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</si>
  <si>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</si>
  <si>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</si>
  <si>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</si>
  <si>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</si>
  <si>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</si>
  <si>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</si>
  <si>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</si>
  <si>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</si>
  <si>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</si>
  <si>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</si>
  <si>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</si>
  <si>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</si>
  <si>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</si>
  <si>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</si>
  <si>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</si>
  <si>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</si>
  <si>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</si>
  <si>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</si>
  <si>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</si>
  <si>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</si>
  <si>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</si>
  <si>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</si>
  <si>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</si>
  <si>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</si>
  <si>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</si>
  <si>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</si>
  <si>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</si>
  <si>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</si>
  <si>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</si>
  <si>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</si>
  <si>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</si>
  <si>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</si>
  <si>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</si>
  <si>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</si>
  <si>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</si>
  <si>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</si>
  <si>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</si>
  <si>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</si>
  <si>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</si>
  <si>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</si>
  <si>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</si>
  <si>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</si>
  <si>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</si>
  <si>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</si>
  <si>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</si>
  <si>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</si>
  <si>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</si>
  <si>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</si>
  <si>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</si>
  <si>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</si>
  <si>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</si>
  <si>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</si>
  <si>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</si>
  <si>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</si>
  <si>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</si>
  <si>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</si>
  <si>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</si>
  <si>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</si>
  <si>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</si>
  <si>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</si>
  <si>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</si>
  <si>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</si>
  <si>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</si>
  <si>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</si>
  <si>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</si>
  <si>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</si>
  <si>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</si>
  <si>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</si>
  <si>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</si>
  <si>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</si>
  <si>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</si>
  <si>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</si>
  <si>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</si>
  <si>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</si>
  <si>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</si>
  <si>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</si>
  <si>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</si>
  <si>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</si>
  <si>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</si>
  <si>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</si>
  <si>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</si>
  <si>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</si>
  <si>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</si>
  <si>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</si>
  <si>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</si>
  <si>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</si>
  <si>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</si>
  <si>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</si>
  <si>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</si>
  <si>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</si>
  <si>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</si>
  <si>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</si>
  <si>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</si>
  <si>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</si>
  <si>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</si>
  <si>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</si>
  <si>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</si>
  <si>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</si>
  <si>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</si>
  <si>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</si>
  <si>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</si>
  <si>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</si>
  <si>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</si>
  <si>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</si>
  <si>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</si>
  <si>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</si>
  <si>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</si>
  <si>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</si>
  <si>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</si>
  <si>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</si>
  <si>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</si>
  <si>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</si>
  <si>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</si>
  <si>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</si>
  <si>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</si>
  <si>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</si>
  <si>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</si>
  <si>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</si>
  <si>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</si>
  <si>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</si>
  <si>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</si>
  <si>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</si>
  <si>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</si>
  <si>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</si>
  <si>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</si>
  <si>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</si>
  <si>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</si>
  <si>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</si>
  <si>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</si>
  <si>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</si>
  <si>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</si>
  <si>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</si>
  <si>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</si>
  <si>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</si>
  <si>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</si>
  <si>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</si>
  <si>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</si>
  <si>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</si>
  <si>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</si>
  <si>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</si>
  <si>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</si>
  <si>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</si>
  <si>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</si>
  <si>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</si>
  <si>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</si>
  <si>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</si>
  <si>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</si>
  <si>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</si>
  <si>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</si>
  <si>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</si>
  <si>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</si>
  <si>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</si>
  <si>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</si>
  <si>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</si>
  <si>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</si>
  <si>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</si>
  <si>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</si>
  <si>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</si>
  <si>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</si>
  <si>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</si>
  <si>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</si>
  <si>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</si>
  <si>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</si>
  <si>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</si>
  <si>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</si>
  <si>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</si>
  <si>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</si>
  <si>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</si>
  <si>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</si>
  <si>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</si>
  <si>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</si>
  <si>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</si>
  <si>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</si>
  <si>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</si>
  <si>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</si>
  <si>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</si>
  <si>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</si>
  <si>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</si>
  <si>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</si>
  <si>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</si>
  <si>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</si>
  <si>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</si>
  <si>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</si>
  <si>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</si>
  <si>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</si>
  <si>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</si>
  <si>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</si>
  <si>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</si>
  <si>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</si>
  <si>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</si>
  <si>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</si>
  <si>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</si>
  <si>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</si>
  <si>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</si>
  <si>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</si>
  <si>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</si>
  <si>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</si>
  <si>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</si>
  <si>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</si>
  <si>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</si>
  <si>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</si>
  <si>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</si>
  <si>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</si>
  <si>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</si>
  <si>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</si>
  <si>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</si>
  <si>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</si>
  <si>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</si>
  <si>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</si>
  <si>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</si>
  <si>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</si>
  <si>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</si>
  <si>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</si>
  <si>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</si>
  <si>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</si>
  <si>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</si>
  <si>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</si>
  <si>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</si>
  <si>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</si>
  <si>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</si>
  <si>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</si>
  <si>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</si>
  <si>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</si>
  <si>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</si>
  <si>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</si>
  <si>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</si>
  <si>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</si>
  <si>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</si>
  <si>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</si>
  <si>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</si>
  <si>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</si>
  <si>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</si>
  <si>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</si>
  <si>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</si>
  <si>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</si>
  <si>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</si>
  <si>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</si>
  <si>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</si>
  <si>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</si>
  <si>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</si>
  <si>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</si>
  <si>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</si>
  <si>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</si>
  <si>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</si>
  <si>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</si>
  <si>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</si>
  <si>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</si>
  <si>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</si>
  <si>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</si>
  <si>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</si>
  <si>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</si>
  <si>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</si>
  <si>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</si>
  <si>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</si>
  <si>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</si>
  <si>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</si>
  <si>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</si>
  <si>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</si>
  <si>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</si>
  <si>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</si>
  <si>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</si>
  <si>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</si>
  <si>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</si>
  <si>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</si>
  <si>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</si>
  <si>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</si>
  <si>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</si>
  <si>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</si>
  <si>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</si>
  <si>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</si>
  <si>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</si>
  <si>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</si>
  <si>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</si>
  <si>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</si>
  <si>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</si>
  <si>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</si>
  <si>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</si>
  <si>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</si>
  <si>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</si>
  <si>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</si>
  <si>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</si>
  <si>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</si>
  <si>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</si>
  <si>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</si>
  <si>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</si>
  <si>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</si>
  <si>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</si>
  <si>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</si>
  <si>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</si>
  <si>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</si>
  <si>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</si>
  <si>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</si>
  <si>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</si>
  <si>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</si>
  <si>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</si>
  <si>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</si>
  <si>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</si>
  <si>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</si>
  <si>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</si>
  <si>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</si>
  <si>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</si>
  <si>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</si>
  <si>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</si>
  <si>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</si>
  <si>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</si>
  <si>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</si>
  <si>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</si>
  <si>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</si>
  <si>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</si>
  <si>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</si>
  <si>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</si>
  <si>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</si>
  <si>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</si>
  <si>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</si>
  <si>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</si>
  <si>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</si>
  <si>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</si>
  <si>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</si>
  <si>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</si>
  <si>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</si>
  <si>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</si>
  <si>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</si>
  <si>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</si>
  <si>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</si>
  <si>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</si>
  <si>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</si>
  <si>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</si>
  <si>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</si>
  <si>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</si>
  <si>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</si>
  <si>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</si>
  <si>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</si>
  <si>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</si>
  <si>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</si>
  <si>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</si>
  <si>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</si>
  <si>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</si>
  <si>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</si>
  <si>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</si>
  <si>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</si>
  <si>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</si>
  <si>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</si>
  <si>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</si>
  <si>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</si>
  <si>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</si>
  <si>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</si>
  <si>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</si>
  <si>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</si>
  <si>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</si>
  <si>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</si>
  <si>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</si>
  <si>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</si>
  <si>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</si>
  <si>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</si>
  <si>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</si>
  <si>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</si>
  <si>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</si>
  <si>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</si>
  <si>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</si>
  <si>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</si>
  <si>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</si>
  <si>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</si>
  <si>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</si>
  <si>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</si>
  <si>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</si>
  <si>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</si>
  <si>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</si>
  <si>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</si>
  <si>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</si>
  <si>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</si>
  <si>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</si>
  <si>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</si>
  <si>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</si>
  <si>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</si>
  <si>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</si>
  <si>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</si>
  <si>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</si>
  <si>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</si>
  <si>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</si>
  <si>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</si>
  <si>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</si>
  <si>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</si>
  <si>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</si>
  <si>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</si>
  <si>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</si>
  <si>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</si>
  <si>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</si>
  <si>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</si>
  <si>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</si>
  <si>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</si>
  <si>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</si>
  <si>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</si>
  <si>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</si>
  <si>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</si>
  <si>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</si>
  <si>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</si>
  <si>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</si>
  <si>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</si>
  <si>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</si>
  <si>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</si>
  <si>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</si>
  <si>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</si>
  <si>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</si>
  <si>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</si>
  <si>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</si>
  <si>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</si>
  <si>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</si>
  <si>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</si>
  <si>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</si>
  <si>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</si>
  <si>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</si>
  <si>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</si>
  <si>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</si>
  <si>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</si>
  <si>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</si>
  <si>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</si>
  <si>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</si>
  <si>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</si>
  <si>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</si>
  <si>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</si>
  <si>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</si>
  <si>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</si>
  <si>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</si>
  <si>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</si>
  <si>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</si>
  <si>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</si>
  <si>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</si>
  <si>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</si>
  <si>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</si>
  <si>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</si>
  <si>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</si>
  <si>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</si>
  <si>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</si>
  <si>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</si>
  <si>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</si>
  <si>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</si>
  <si>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</si>
  <si>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</si>
  <si>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</si>
  <si>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</si>
  <si>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</si>
  <si>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</si>
  <si>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</si>
  <si>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</si>
  <si>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</si>
  <si>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</si>
  <si>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</si>
  <si>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</si>
  <si>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</si>
  <si>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</si>
  <si>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</si>
  <si>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</si>
  <si>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</si>
  <si>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</si>
  <si>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</si>
  <si>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</si>
  <si>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</si>
  <si>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</si>
  <si>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</si>
  <si>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</si>
  <si>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</si>
  <si>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</si>
  <si>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</si>
  <si>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</si>
  <si>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</si>
  <si>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</si>
  <si>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</si>
  <si>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</si>
  <si>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</si>
  <si>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</si>
  <si>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</si>
  <si>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</si>
  <si>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</si>
  <si>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</si>
  <si>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</si>
  <si>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</si>
  <si>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</si>
  <si>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</si>
  <si>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</si>
  <si>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</si>
  <si>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</si>
  <si>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</si>
  <si>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</si>
  <si>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</si>
  <si>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</si>
  <si>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</si>
  <si>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</si>
  <si>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</si>
  <si>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</si>
  <si>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</si>
  <si>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</si>
  <si>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</si>
  <si>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</si>
  <si>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</si>
  <si>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</si>
  <si>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</si>
  <si>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</si>
  <si>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</si>
  <si>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</si>
  <si>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</si>
  <si>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</si>
  <si>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</si>
  <si>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</si>
  <si>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</si>
  <si>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</si>
  <si>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</si>
  <si>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</si>
  <si>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</si>
  <si>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</si>
  <si>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</si>
  <si>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</si>
  <si>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</si>
  <si>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</si>
  <si>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</si>
  <si>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</si>
  <si>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</si>
  <si>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</si>
  <si>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</si>
  <si>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</si>
  <si>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</si>
  <si>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</si>
  <si>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</si>
  <si>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</si>
  <si>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</si>
  <si>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</si>
  <si>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</si>
  <si>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</si>
  <si>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</si>
  <si>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</si>
  <si>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</si>
  <si>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</si>
  <si>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</si>
  <si>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</si>
  <si>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</si>
  <si>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</si>
  <si>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</si>
  <si>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</si>
  <si>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</si>
  <si>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</si>
  <si>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</si>
  <si>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</si>
  <si>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</si>
  <si>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</si>
  <si>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</si>
  <si>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</si>
  <si>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</si>
  <si>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</si>
  <si>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</si>
  <si>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</si>
  <si>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</si>
  <si>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</si>
  <si>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</si>
  <si>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</si>
  <si>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</si>
  <si>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</si>
  <si>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</si>
  <si>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</si>
  <si>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</si>
  <si>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</si>
  <si>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</si>
  <si>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</si>
  <si>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</si>
  <si>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</si>
  <si>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</si>
  <si>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</si>
  <si>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</si>
  <si>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</si>
  <si>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</si>
  <si>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</si>
  <si>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</si>
  <si>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</si>
  <si>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</si>
  <si>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</si>
  <si>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</si>
  <si>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</si>
  <si>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</si>
  <si>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</si>
  <si>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</si>
  <si>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</si>
  <si>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</si>
  <si>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</si>
  <si>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</si>
  <si>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</si>
  <si>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</si>
  <si>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</si>
  <si>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</si>
  <si>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</si>
  <si>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</si>
  <si>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</si>
  <si>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</si>
  <si>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</si>
  <si>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</si>
  <si>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</si>
  <si>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</si>
  <si>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</si>
  <si>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</si>
  <si>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</si>
  <si>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</si>
  <si>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</si>
  <si>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</si>
  <si>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</si>
  <si>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</si>
  <si>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</si>
  <si>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</si>
  <si>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</si>
  <si>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</si>
  <si>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</si>
  <si>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</si>
  <si>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</si>
  <si>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</si>
  <si>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</si>
  <si>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</si>
  <si>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</si>
  <si>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</si>
  <si>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</si>
  <si>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</si>
  <si>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</si>
  <si>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</si>
  <si>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</si>
  <si>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</si>
  <si>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</si>
  <si>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</si>
  <si>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</si>
  <si>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</si>
  <si>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</si>
  <si>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</si>
  <si>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</si>
  <si>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</si>
  <si>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</si>
  <si>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</si>
  <si>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</si>
  <si>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</si>
  <si>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</si>
  <si>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</si>
  <si>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</si>
  <si>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</si>
  <si>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</si>
  <si>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</si>
  <si>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</si>
  <si>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</si>
  <si>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</si>
  <si>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</si>
  <si>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</si>
  <si>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</si>
  <si>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</si>
  <si>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</si>
  <si>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</si>
  <si>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</si>
  <si>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</si>
  <si>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</si>
  <si>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</si>
  <si>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</si>
  <si>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</si>
  <si>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</si>
  <si>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</si>
  <si>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</si>
  <si>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</si>
  <si>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</si>
  <si>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</si>
  <si>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</si>
  <si>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</si>
  <si>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</si>
  <si>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</si>
  <si>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</si>
  <si>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</si>
  <si>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</si>
  <si>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</si>
  <si>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</si>
  <si>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</si>
  <si>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</si>
  <si>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</si>
  <si>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</si>
  <si>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</si>
  <si>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</si>
  <si>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</si>
  <si>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</si>
  <si>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</si>
  <si>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</si>
  <si>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</si>
  <si>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</si>
  <si>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</si>
  <si>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</si>
  <si>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</si>
  <si>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</si>
  <si>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</si>
  <si>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</si>
  <si>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</si>
  <si>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</si>
  <si>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</si>
  <si>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</si>
  <si>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</si>
  <si>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</si>
  <si>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</si>
  <si>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</si>
  <si>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</si>
  <si>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</si>
  <si>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</si>
  <si>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</si>
  <si>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</si>
  <si>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</si>
  <si>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</si>
  <si>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</si>
  <si>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</si>
  <si>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</si>
  <si>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</si>
  <si>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</si>
  <si>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</si>
  <si>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</si>
  <si>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</si>
  <si>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</si>
  <si>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</si>
  <si>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</si>
  <si>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</si>
  <si>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</si>
  <si>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</si>
  <si>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</si>
  <si>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</si>
  <si>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</si>
  <si>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</si>
  <si>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</si>
  <si>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</si>
  <si>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</si>
  <si>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</si>
  <si>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</si>
  <si>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</si>
  <si>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</si>
  <si>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</si>
  <si>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</si>
  <si>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</si>
  <si>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</si>
  <si>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</si>
  <si>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</si>
  <si>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</si>
  <si>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</si>
  <si>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</si>
  <si>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</si>
  <si>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</si>
  <si>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</si>
  <si>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</si>
  <si>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</si>
  <si>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</si>
  <si>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</si>
  <si>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</si>
  <si>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</si>
  <si>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</si>
  <si>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</si>
  <si>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</si>
  <si>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</si>
  <si>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</si>
  <si>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</si>
  <si>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</si>
  <si>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</si>
  <si>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</si>
  <si>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</si>
  <si>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</si>
  <si>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</si>
  <si>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</si>
  <si>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</si>
  <si>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</si>
  <si>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</si>
  <si>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</si>
  <si>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</si>
  <si>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</si>
  <si>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</si>
  <si>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</si>
  <si>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</si>
  <si>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</si>
  <si>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</si>
  <si>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</si>
  <si>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</si>
  <si>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</si>
  <si>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</si>
  <si>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</si>
  <si>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</si>
  <si>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</si>
  <si>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</si>
  <si>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</si>
  <si>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</si>
  <si>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</si>
  <si>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</si>
  <si>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</si>
  <si>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</si>
  <si>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</si>
  <si>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</si>
  <si>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</si>
  <si>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</si>
  <si>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</si>
  <si>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</si>
  <si>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</si>
  <si>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</si>
  <si>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</si>
  <si>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</si>
  <si>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</si>
  <si>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</si>
  <si>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</si>
  <si>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</si>
  <si>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</si>
  <si>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</si>
  <si>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</si>
  <si>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</si>
  <si>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</si>
  <si>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</si>
  <si>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</si>
  <si>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</si>
  <si>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</si>
  <si>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</si>
  <si>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</si>
  <si>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</si>
  <si>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</si>
  <si>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</si>
  <si>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</si>
  <si>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</si>
  <si>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</si>
  <si>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</si>
  <si>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</si>
  <si>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</si>
  <si>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</si>
  <si>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</si>
  <si>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</si>
  <si>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</si>
  <si>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</si>
  <si>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</si>
  <si>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</si>
  <si>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</si>
  <si>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</si>
  <si>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</si>
  <si>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</si>
  <si>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</si>
  <si>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</si>
  <si>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</si>
  <si>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</si>
  <si>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</si>
  <si>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</si>
  <si>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</si>
  <si>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</si>
  <si>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</si>
  <si>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</si>
  <si>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</si>
  <si>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</si>
  <si>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</si>
  <si>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</si>
  <si>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</si>
  <si>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</si>
  <si>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</si>
  <si>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</si>
  <si>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</si>
  <si>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</si>
  <si>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</si>
  <si>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</si>
  <si>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</si>
  <si>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</si>
  <si>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</si>
  <si>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</si>
  <si>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</si>
  <si>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</si>
  <si>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</si>
  <si>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</si>
  <si>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</si>
  <si>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</si>
  <si>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</si>
  <si>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</si>
  <si>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</si>
  <si>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</si>
  <si>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</si>
  <si>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</si>
  <si>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</si>
  <si>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</si>
  <si>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</si>
  <si>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</si>
  <si>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</si>
  <si>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</si>
  <si>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</si>
  <si>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</si>
  <si>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</si>
  <si>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</si>
  <si>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</si>
  <si>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</si>
  <si>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</si>
  <si>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</si>
  <si>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</si>
  <si>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</si>
  <si>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</si>
  <si>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</si>
  <si>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</si>
  <si>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</si>
  <si>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</si>
  <si>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</si>
  <si>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</si>
  <si>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</si>
  <si>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</si>
  <si>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</si>
  <si>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</si>
  <si>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</si>
  <si>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</si>
  <si>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</si>
  <si>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</si>
  <si>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</si>
  <si>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</si>
  <si>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</si>
  <si>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</si>
  <si>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</si>
  <si>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</si>
  <si>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</si>
  <si>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</si>
  <si>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</si>
  <si>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</si>
  <si>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</si>
  <si>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</si>
  <si>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</si>
  <si>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</si>
  <si>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</si>
  <si>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</si>
  <si>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</si>
  <si>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</si>
  <si>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</si>
  <si>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</si>
  <si>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</si>
  <si>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</si>
  <si>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</si>
  <si>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</si>
  <si>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</si>
  <si>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</si>
  <si>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</si>
  <si>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</si>
  <si>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</si>
  <si>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</si>
  <si>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</si>
  <si>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</si>
  <si>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</si>
  <si>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</si>
  <si>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</si>
  <si>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</si>
  <si>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</si>
  <si>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</si>
  <si>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</si>
  <si>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</si>
  <si>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</si>
  <si>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</si>
  <si>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</si>
  <si>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</si>
  <si>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</si>
  <si>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</si>
  <si>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</si>
  <si>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</si>
  <si>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</si>
  <si>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</si>
  <si>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</si>
  <si>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</si>
  <si>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</si>
  <si>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</si>
  <si>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</si>
  <si>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</si>
  <si>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</si>
  <si>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</si>
  <si>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</si>
  <si>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</si>
  <si>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</si>
  <si>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</si>
  <si>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</si>
  <si>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</si>
  <si>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</si>
  <si>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</si>
  <si>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</si>
  <si>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</si>
  <si>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</si>
  <si>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</si>
  <si>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</si>
  <si>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</si>
  <si>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</si>
  <si>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</si>
  <si>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</si>
  <si>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</si>
  <si>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</si>
  <si>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</si>
  <si>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</si>
  <si>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</si>
  <si>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</si>
  <si>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</si>
  <si>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</si>
  <si>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</si>
  <si>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</si>
  <si>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</si>
  <si>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</si>
  <si>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</si>
  <si>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</si>
  <si>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</si>
  <si>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</si>
  <si>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</si>
  <si>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</si>
  <si>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</si>
  <si>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</si>
  <si>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</si>
  <si>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</si>
  <si>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</si>
  <si>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</si>
  <si>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</si>
  <si>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</si>
  <si>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</si>
  <si>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</si>
  <si>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</si>
  <si>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</si>
  <si>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</si>
  <si>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</si>
  <si>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</si>
  <si>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</si>
  <si>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</si>
  <si>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</si>
  <si>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</si>
  <si>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</si>
  <si>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</si>
  <si>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</si>
  <si>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</si>
  <si>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</si>
  <si>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</si>
  <si>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</si>
  <si>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</si>
  <si>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</si>
  <si>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</si>
  <si>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</si>
  <si>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</si>
  <si>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</si>
  <si>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</si>
  <si>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</si>
  <si>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</si>
  <si>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</si>
  <si>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</si>
  <si>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</si>
  <si>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</si>
  <si>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</si>
  <si>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</si>
  <si>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</si>
  <si>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</si>
  <si>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</si>
  <si>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</si>
  <si>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</si>
  <si>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</si>
  <si>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</si>
  <si>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</si>
  <si>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</si>
  <si>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</si>
  <si>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</si>
  <si>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</si>
  <si>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</si>
  <si>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</si>
  <si>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</si>
  <si>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</si>
  <si>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</si>
  <si>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</si>
  <si>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</si>
  <si>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</si>
  <si>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</si>
  <si>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</si>
  <si>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</si>
  <si>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</si>
  <si>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</si>
  <si>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</si>
  <si>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</si>
  <si>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</si>
  <si>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</si>
  <si>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</si>
  <si>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</si>
  <si>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</si>
  <si>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</si>
  <si>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</si>
  <si>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</si>
  <si>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</si>
  <si>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</si>
  <si>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</si>
  <si>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</si>
  <si>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</si>
  <si>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</si>
  <si>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</si>
  <si>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</si>
  <si>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</si>
  <si>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</si>
  <si>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</si>
  <si>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</si>
  <si>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</si>
  <si>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</si>
  <si>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</si>
  <si>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</si>
  <si>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</si>
  <si>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</si>
  <si>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</si>
  <si>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</si>
  <si>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</si>
  <si>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</si>
  <si>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</si>
  <si>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</si>
  <si>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</si>
  <si>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</si>
  <si>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</si>
  <si>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</si>
  <si>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</si>
  <si>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</si>
  <si>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</si>
  <si>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</si>
  <si>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</si>
  <si>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</si>
  <si>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</si>
  <si>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</si>
  <si>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</si>
  <si>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</si>
  <si>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</si>
  <si>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</si>
  <si>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</si>
  <si>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</si>
  <si>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</si>
  <si>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</si>
  <si>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</si>
  <si>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</si>
  <si>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</si>
  <si>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</si>
  <si>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</si>
  <si>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</si>
  <si>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</si>
  <si>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</si>
  <si>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</si>
  <si>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</si>
  <si>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</si>
  <si>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</si>
  <si>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</si>
  <si>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</si>
  <si>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</si>
  <si>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</si>
  <si>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</si>
  <si>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</si>
  <si>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</si>
  <si>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</si>
  <si>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</si>
  <si>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</si>
  <si>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</si>
  <si>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</si>
  <si>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</si>
  <si>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</si>
  <si>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</si>
  <si>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</si>
  <si>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</si>
  <si>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</si>
  <si>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</si>
  <si>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</si>
  <si>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</si>
  <si>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</si>
  <si>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</si>
  <si>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</si>
  <si>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</si>
  <si>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</si>
  <si>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</si>
  <si>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</si>
  <si>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</si>
  <si>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</si>
  <si>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</si>
  <si>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</si>
  <si>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</si>
  <si>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</si>
  <si>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</si>
  <si>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</si>
  <si>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</si>
  <si>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</si>
  <si>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</si>
  <si>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</si>
  <si>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</si>
  <si>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</si>
  <si>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</si>
  <si>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</si>
  <si>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</si>
  <si>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</si>
  <si>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</si>
  <si>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</si>
  <si>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</si>
  <si>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</si>
  <si>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</si>
  <si>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</si>
  <si>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</si>
  <si>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</si>
  <si>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</si>
  <si>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</si>
  <si>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</si>
  <si>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</si>
  <si>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</si>
  <si>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</si>
  <si>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</si>
  <si>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</si>
  <si>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</si>
  <si>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</si>
  <si>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</si>
  <si>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</si>
  <si>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</si>
  <si>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</si>
  <si>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</si>
  <si>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</si>
  <si>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</si>
  <si>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</si>
  <si>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</si>
  <si>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</si>
  <si>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</si>
  <si>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</si>
  <si>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</si>
  <si>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</si>
  <si>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</si>
  <si>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</si>
  <si>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</si>
  <si>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</si>
  <si>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</si>
  <si>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</si>
  <si>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</si>
  <si>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</si>
  <si>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</si>
  <si>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</si>
  <si>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</si>
  <si>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</si>
  <si>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</si>
  <si>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</si>
  <si>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</si>
  <si>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</si>
  <si>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</si>
  <si>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</si>
  <si>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</si>
  <si>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</si>
  <si>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</si>
  <si>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</si>
  <si>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</si>
  <si>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</si>
  <si>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</si>
  <si>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</si>
  <si>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</si>
  <si>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</si>
  <si>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</si>
  <si>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</si>
  <si>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</si>
  <si>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</si>
  <si>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</si>
  <si>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</si>
  <si>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</si>
  <si>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</si>
  <si>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</si>
  <si>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</si>
  <si>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</si>
  <si>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</si>
  <si>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</si>
  <si>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</si>
  <si>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</si>
  <si>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</si>
  <si>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</si>
  <si>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</si>
  <si>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</si>
  <si>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</si>
  <si>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</si>
  <si>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</si>
  <si>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</si>
  <si>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</si>
  <si>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</si>
  <si>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</si>
  <si>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</si>
  <si>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</si>
  <si>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</si>
  <si>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</si>
  <si>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</si>
  <si>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</si>
  <si>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</si>
  <si>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</si>
  <si>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</si>
  <si>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</si>
  <si>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</si>
  <si>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</si>
  <si>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</si>
  <si>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</si>
  <si>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</si>
  <si>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</si>
  <si>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</si>
  <si>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</si>
  <si>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</si>
  <si>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</si>
  <si>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</si>
  <si>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</si>
  <si>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</si>
  <si>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</si>
  <si>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</si>
  <si>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</si>
  <si>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</si>
  <si>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</si>
  <si>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</si>
  <si>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</si>
  <si>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</si>
  <si>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</si>
  <si>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</si>
  <si>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</si>
  <si>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</si>
  <si>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</si>
  <si>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</si>
  <si>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</si>
  <si>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</si>
  <si>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</si>
  <si>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</si>
  <si>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</si>
  <si>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</si>
  <si>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</si>
  <si>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</si>
  <si>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</si>
  <si>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</si>
  <si>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</si>
  <si>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</si>
  <si>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</si>
  <si>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</si>
  <si>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</si>
  <si>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</si>
  <si>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</si>
  <si>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</si>
  <si>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</si>
  <si>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</si>
  <si>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</si>
  <si>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</si>
  <si>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</si>
  <si>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</si>
  <si>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</si>
  <si>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</si>
  <si>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</si>
  <si>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</si>
  <si>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</si>
  <si>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</si>
  <si>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</si>
  <si>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</si>
  <si>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</si>
  <si>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</si>
  <si>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</si>
  <si>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</si>
  <si>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</si>
  <si>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</si>
  <si>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</si>
  <si>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</si>
  <si>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</si>
  <si>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</si>
  <si>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</si>
  <si>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</si>
  <si>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</si>
  <si>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</si>
  <si>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</si>
  <si>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</si>
  <si>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</si>
  <si>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</si>
  <si>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</si>
  <si>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</si>
  <si>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</si>
  <si>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</si>
  <si>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</si>
  <si>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</si>
  <si>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</si>
  <si>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</si>
  <si>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</si>
  <si>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</si>
  <si>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</si>
  <si>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</si>
  <si>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</si>
  <si>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</si>
  <si>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</si>
  <si>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</si>
  <si>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</si>
  <si>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</si>
  <si>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</si>
  <si>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</si>
  <si>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</si>
  <si>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</si>
  <si>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</si>
  <si>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</si>
  <si>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</si>
  <si>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</si>
  <si>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</si>
  <si>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</si>
  <si>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</si>
  <si>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</si>
  <si>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</si>
  <si>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</si>
  <si>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</si>
  <si>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</si>
  <si>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</si>
  <si>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</si>
  <si>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</si>
  <si>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</si>
  <si>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</si>
  <si>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</si>
  <si>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</si>
  <si>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</si>
  <si>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</si>
  <si>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</si>
  <si>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</si>
  <si>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</si>
  <si>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</si>
  <si>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</si>
  <si>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</si>
  <si>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</si>
  <si>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</si>
  <si>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</si>
  <si>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</si>
  <si>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</si>
  <si>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</si>
  <si>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</si>
  <si>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</si>
  <si>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</si>
  <si>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</si>
  <si>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</si>
  <si>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</si>
  <si>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</si>
  <si>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</si>
  <si>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</si>
  <si>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</si>
  <si>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</si>
  <si>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</si>
  <si>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</si>
  <si>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</si>
  <si>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</si>
  <si>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</si>
  <si>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</si>
  <si>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</si>
  <si>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</si>
  <si>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</si>
  <si>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</si>
  <si>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</si>
  <si>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</si>
  <si>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</si>
  <si>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</si>
  <si>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</si>
  <si>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</si>
  <si>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</si>
  <si>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</si>
  <si>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</si>
  <si>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</si>
  <si>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</si>
  <si>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</si>
  <si>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</si>
  <si>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</si>
  <si>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</si>
  <si>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</si>
  <si>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</si>
  <si>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</si>
  <si>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</si>
  <si>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</si>
  <si>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</si>
  <si>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</si>
  <si>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</si>
  <si>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</si>
  <si>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</si>
  <si>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</si>
  <si>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</si>
  <si>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</si>
  <si>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</si>
  <si>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</si>
  <si>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</si>
  <si>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</si>
  <si>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</si>
  <si>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</si>
  <si>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</si>
  <si>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</si>
  <si>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</si>
  <si>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</si>
  <si>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</si>
  <si>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</si>
  <si>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</si>
  <si>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</si>
  <si>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</si>
  <si>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</si>
  <si>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</si>
  <si>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</si>
  <si>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</si>
  <si>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</si>
  <si>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</si>
  <si>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</si>
  <si>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</si>
  <si>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</si>
  <si>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</si>
  <si>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</si>
  <si>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</si>
  <si>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</si>
  <si>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</si>
  <si>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</si>
  <si>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</si>
  <si>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</si>
  <si>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</si>
  <si>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</si>
  <si>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</si>
  <si>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</si>
  <si>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</si>
  <si>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</si>
  <si>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</si>
  <si>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</si>
  <si>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</si>
  <si>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</si>
  <si>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</si>
  <si>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</si>
  <si>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</si>
  <si>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</si>
  <si>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</si>
  <si>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</si>
  <si>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</si>
  <si>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</si>
  <si>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</si>
  <si>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</si>
  <si>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</si>
  <si>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</si>
  <si>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</si>
  <si>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</si>
  <si>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</si>
  <si>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</si>
  <si>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</si>
  <si>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</si>
  <si>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</si>
  <si>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</si>
  <si>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</si>
  <si>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</si>
  <si>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</si>
  <si>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</si>
  <si>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</si>
  <si>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</si>
  <si>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</si>
  <si>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</si>
  <si>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</si>
  <si>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</si>
  <si>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</si>
  <si>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</si>
  <si>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</si>
  <si>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</si>
  <si>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</si>
  <si>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</si>
  <si>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</si>
  <si>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</si>
  <si>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</si>
  <si>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</si>
  <si>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</si>
  <si>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</si>
  <si>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</si>
  <si>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</si>
  <si>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</si>
  <si>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</si>
  <si>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</si>
  <si>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</si>
  <si>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</si>
  <si>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</si>
  <si>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</si>
  <si>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</si>
  <si>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</si>
  <si>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</si>
  <si>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</si>
  <si>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</si>
  <si>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</si>
  <si>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</si>
  <si>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</si>
  <si>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</si>
  <si>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</si>
  <si>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</si>
  <si>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</si>
  <si>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</si>
  <si>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</si>
  <si>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</si>
  <si>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</si>
  <si>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</si>
  <si>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</si>
  <si>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</si>
  <si>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</si>
  <si>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</si>
  <si>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</si>
  <si>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</si>
  <si>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</si>
  <si>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</si>
  <si>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</si>
  <si>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</si>
  <si>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</si>
  <si>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</si>
  <si>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</si>
  <si>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</si>
  <si>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</si>
  <si>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</si>
  <si>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</si>
  <si>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</si>
  <si>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</si>
  <si>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</si>
  <si>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</si>
  <si>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</si>
  <si>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</si>
  <si>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</si>
  <si>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</si>
  <si>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</si>
  <si>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</si>
  <si>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</si>
  <si>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</si>
  <si>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</si>
  <si>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</si>
  <si>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</si>
  <si>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</si>
  <si>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</si>
  <si>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</si>
  <si>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</si>
  <si>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</si>
  <si>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</si>
  <si>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</si>
  <si>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</si>
  <si>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</si>
  <si>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</si>
  <si>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</si>
  <si>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</si>
  <si>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</si>
  <si>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</si>
  <si>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</si>
  <si>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</si>
  <si>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</si>
  <si>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</si>
  <si>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</si>
  <si>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</si>
  <si>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</si>
  <si>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</si>
  <si>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</si>
  <si>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</si>
  <si>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</si>
  <si>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</si>
  <si>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</si>
  <si>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</si>
  <si>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</si>
  <si>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</si>
  <si>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</si>
  <si>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</si>
  <si>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</si>
  <si>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</si>
  <si>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</si>
  <si>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</si>
  <si>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</si>
  <si>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</si>
  <si>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</si>
  <si>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</si>
  <si>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</si>
  <si>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</si>
  <si>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</si>
  <si>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</si>
  <si>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</si>
  <si>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</si>
  <si>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</si>
  <si>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</si>
  <si>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</si>
  <si>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</si>
  <si>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</si>
  <si>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</si>
  <si>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</si>
  <si>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</si>
  <si>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</si>
  <si>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</si>
  <si>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</si>
  <si>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</si>
  <si>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</si>
  <si>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</si>
  <si>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</si>
  <si>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</si>
  <si>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</si>
  <si>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</si>
  <si>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</si>
  <si>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</si>
  <si>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</si>
  <si>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</si>
  <si>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</si>
  <si>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</si>
  <si>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</si>
  <si>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</si>
  <si>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</si>
  <si>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</si>
  <si>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</si>
  <si>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</si>
  <si>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</si>
  <si>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</si>
  <si>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</si>
  <si>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</si>
  <si>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</si>
  <si>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</si>
  <si>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</si>
  <si>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</si>
  <si>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</si>
  <si>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</si>
  <si>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</si>
  <si>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</si>
  <si>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</si>
  <si>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</si>
  <si>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</si>
  <si>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</si>
  <si>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</si>
  <si>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</si>
  <si>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</si>
  <si>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</si>
  <si>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</si>
  <si>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</si>
  <si>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</si>
  <si>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</si>
  <si>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</si>
  <si>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</si>
  <si>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</si>
  <si>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</si>
  <si>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</si>
  <si>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</si>
  <si>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</si>
  <si>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</si>
  <si>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</si>
  <si>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</si>
  <si>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</si>
  <si>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</si>
  <si>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</si>
  <si>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</si>
  <si>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</si>
  <si>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</si>
  <si>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</si>
  <si>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</si>
  <si>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</si>
  <si>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</si>
  <si>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</si>
  <si>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</si>
  <si>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</si>
  <si>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</si>
  <si>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</si>
  <si>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</si>
  <si>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</si>
  <si>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</si>
  <si>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</si>
  <si>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</si>
  <si>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</si>
  <si>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</si>
  <si>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</si>
  <si>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</si>
  <si>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</si>
  <si>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</si>
  <si>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</si>
  <si>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</si>
  <si>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</si>
  <si>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</si>
  <si>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</si>
  <si>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</si>
  <si>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</si>
  <si>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</si>
  <si>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</si>
  <si>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</si>
  <si>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</si>
  <si>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</si>
  <si>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</si>
  <si>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</si>
  <si>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</si>
  <si>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</si>
  <si>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</si>
  <si>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</si>
  <si>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</si>
  <si>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</si>
  <si>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</si>
  <si>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</si>
  <si>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</si>
  <si>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</si>
  <si>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</si>
  <si>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</si>
  <si>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</si>
  <si>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</si>
  <si>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</si>
  <si>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</si>
  <si>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</si>
  <si>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</si>
  <si>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</si>
  <si>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</si>
  <si>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</si>
  <si>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</si>
  <si>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</si>
  <si>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</si>
  <si>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</si>
  <si>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</si>
  <si>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</si>
  <si>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</si>
  <si>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</si>
  <si>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</si>
  <si>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</si>
  <si>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</si>
  <si>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</si>
  <si>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</si>
  <si>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</si>
  <si>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</si>
  <si>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</si>
  <si>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</si>
  <si>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</si>
  <si>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</si>
  <si>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</si>
  <si>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</si>
  <si>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</si>
  <si>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</si>
  <si>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</si>
  <si>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</si>
  <si>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</si>
  <si>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</si>
  <si>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</si>
  <si>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</si>
  <si>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</si>
  <si>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</si>
  <si>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</si>
  <si>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</si>
  <si>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</si>
  <si>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</si>
  <si>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</si>
  <si>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</si>
  <si>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</si>
  <si>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</si>
  <si>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</si>
  <si>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</si>
  <si>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</si>
  <si>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</si>
  <si>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</si>
  <si>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</si>
  <si>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</si>
  <si>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</si>
  <si>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</si>
  <si>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</si>
  <si>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</si>
  <si>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</si>
  <si>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</si>
  <si>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</si>
  <si>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</si>
  <si>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</si>
  <si>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</si>
  <si>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</si>
  <si>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</si>
  <si>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</si>
  <si>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</si>
  <si>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</si>
  <si>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</si>
  <si>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</si>
  <si>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</si>
  <si>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</si>
  <si>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</si>
  <si>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</si>
  <si>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</si>
  <si>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</si>
  <si>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</si>
  <si>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</si>
  <si>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</si>
  <si>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</si>
  <si>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</si>
  <si>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</si>
  <si>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</si>
  <si>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</si>
  <si>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</si>
  <si>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</si>
  <si>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</si>
  <si>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</si>
  <si>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</si>
  <si>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</si>
  <si>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</si>
  <si>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</si>
  <si>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</si>
  <si>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</si>
  <si>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</si>
  <si>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</si>
  <si>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</si>
  <si>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</si>
  <si>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</si>
  <si>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</si>
  <si>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</si>
  <si>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</si>
  <si>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</si>
  <si>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</si>
  <si>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</si>
  <si>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</si>
  <si>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</si>
  <si>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</si>
  <si>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</si>
  <si>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</si>
  <si>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</si>
  <si>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</si>
  <si>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</si>
  <si>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</si>
  <si>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</si>
  <si>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</si>
  <si>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</si>
  <si>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</si>
  <si>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</si>
  <si>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</si>
  <si>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</si>
  <si>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</si>
  <si>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</si>
  <si>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</si>
  <si>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</si>
  <si>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</si>
  <si>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</si>
  <si>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</si>
  <si>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</si>
  <si>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</si>
  <si>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</si>
  <si>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</si>
  <si>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</si>
  <si>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</si>
  <si>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</si>
  <si>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</si>
  <si>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</si>
  <si>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</si>
  <si>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</si>
  <si>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</si>
  <si>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</si>
  <si>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</si>
  <si>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</si>
  <si>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</si>
  <si>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</si>
  <si>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</si>
  <si>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</si>
  <si>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</si>
  <si>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</si>
  <si>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</si>
  <si>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</si>
  <si>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</si>
  <si>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</si>
  <si>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</si>
  <si>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</si>
  <si>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</si>
  <si>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</si>
  <si>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</si>
  <si>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</si>
  <si>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</si>
  <si>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</si>
  <si>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</si>
  <si>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</si>
  <si>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</si>
  <si>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</si>
  <si>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</si>
  <si>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</si>
  <si>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</si>
  <si>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</si>
  <si>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</si>
  <si>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</si>
  <si>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</si>
  <si>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</si>
  <si>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</si>
  <si>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</si>
  <si>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</si>
  <si>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</si>
  <si>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</si>
  <si>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</si>
  <si>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</si>
  <si>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</si>
  <si>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</si>
  <si>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</si>
  <si>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</si>
  <si>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</si>
  <si>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</si>
  <si>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</si>
  <si>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</si>
  <si>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</si>
  <si>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</si>
  <si>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</si>
  <si>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</si>
  <si>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</si>
  <si>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</si>
  <si>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</si>
  <si>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</si>
  <si>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</si>
  <si>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</si>
  <si>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</si>
  <si>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</si>
  <si>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</si>
  <si>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</si>
  <si>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</si>
  <si>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</si>
  <si>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</si>
  <si>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</si>
  <si>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</si>
  <si>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</si>
  <si>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</si>
  <si>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</si>
  <si>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</si>
  <si>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</si>
  <si>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</si>
  <si>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</si>
  <si>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</si>
  <si>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</si>
  <si>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</si>
  <si>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</si>
  <si>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</si>
  <si>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</si>
  <si>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</si>
  <si>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</si>
  <si>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</si>
  <si>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</si>
  <si>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</si>
  <si>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</si>
  <si>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</si>
  <si>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</si>
  <si>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</si>
  <si>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</si>
  <si>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</si>
  <si>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</si>
  <si>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</si>
  <si>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</si>
  <si>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</si>
  <si>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</si>
  <si>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</si>
  <si>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</si>
  <si>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</si>
  <si>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</si>
  <si>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</si>
  <si>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</si>
  <si>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</si>
  <si>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</si>
  <si>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</si>
  <si>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</si>
  <si>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</si>
  <si>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</si>
  <si>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</si>
  <si>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</si>
  <si>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</si>
  <si>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</si>
  <si>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</si>
  <si>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</si>
  <si>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</si>
  <si>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</si>
  <si>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</si>
  <si>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</si>
  <si>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</si>
  <si>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</si>
  <si>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</si>
  <si>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</si>
  <si>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</si>
  <si>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</si>
  <si>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</si>
  <si>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</si>
  <si>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</si>
  <si>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</si>
  <si>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</si>
  <si>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</si>
  <si>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</si>
  <si>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</si>
  <si>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</si>
  <si>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</si>
  <si>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</si>
  <si>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</si>
  <si>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</si>
  <si>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</si>
  <si>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</si>
  <si>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</si>
  <si>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</si>
  <si>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</si>
  <si>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</si>
  <si>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</si>
  <si>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</si>
  <si>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</si>
  <si>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</si>
  <si>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</si>
  <si>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</si>
  <si>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</si>
  <si>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</si>
  <si>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</si>
  <si>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</si>
  <si>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</si>
  <si>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</si>
  <si>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</si>
  <si>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</si>
  <si>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</si>
  <si>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</si>
  <si>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</si>
  <si>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</si>
  <si>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</si>
  <si>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</si>
  <si>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</si>
  <si>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</si>
  <si>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</si>
  <si>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</si>
  <si>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</si>
  <si>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</si>
  <si>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</si>
  <si>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</si>
  <si>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</si>
  <si>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</si>
  <si>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</si>
  <si>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</si>
  <si>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</si>
  <si>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</si>
  <si>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</si>
  <si>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</si>
  <si>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</si>
  <si>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</si>
  <si>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</si>
  <si>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</si>
  <si>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</si>
  <si>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</si>
  <si>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</si>
  <si>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</si>
  <si>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</si>
  <si>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</si>
  <si>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</si>
  <si>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</si>
  <si>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</si>
  <si>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</si>
  <si>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</si>
  <si>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</si>
  <si>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</si>
  <si>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</si>
  <si>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</si>
  <si>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</si>
  <si>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</si>
  <si>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</si>
  <si>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</si>
  <si>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</si>
  <si>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</si>
  <si>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</si>
  <si>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</si>
  <si>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</si>
  <si>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</si>
  <si>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</si>
  <si>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</si>
  <si>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</si>
  <si>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</si>
  <si>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</si>
  <si>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</si>
  <si>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</si>
  <si>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</si>
  <si>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</si>
  <si>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</si>
  <si>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</si>
  <si>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</si>
  <si>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</si>
  <si>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</si>
  <si>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</si>
  <si>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</si>
  <si>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</si>
  <si>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</si>
  <si>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</si>
  <si>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</si>
  <si>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</si>
  <si>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</si>
  <si>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</si>
  <si>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</si>
  <si>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</si>
  <si>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</si>
  <si>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</si>
  <si>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</si>
  <si>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</si>
  <si>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</si>
  <si>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</si>
  <si>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</si>
  <si>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</si>
  <si>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</si>
  <si>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</si>
  <si>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</si>
  <si>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</si>
  <si>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</si>
  <si>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</si>
  <si>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</si>
  <si>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</si>
  <si>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</si>
  <si>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</si>
  <si>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</si>
  <si>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</si>
  <si>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</si>
  <si>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</si>
  <si>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</si>
  <si>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</si>
  <si>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</si>
  <si>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</si>
  <si>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</si>
  <si>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</si>
  <si>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</si>
  <si>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</si>
  <si>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</si>
  <si>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</si>
  <si>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</si>
  <si>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</si>
  <si>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</si>
  <si>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</si>
  <si>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</si>
  <si>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</si>
  <si>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</si>
  <si>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</si>
  <si>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</si>
  <si>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</si>
  <si>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</si>
  <si>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</si>
  <si>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</si>
  <si>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</si>
  <si>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</si>
  <si>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</si>
  <si>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</si>
  <si>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</si>
  <si>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</si>
  <si>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</si>
  <si>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</si>
  <si>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</si>
  <si>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</si>
  <si>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</si>
  <si>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</si>
  <si>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</si>
  <si>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</si>
  <si>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</si>
  <si>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</si>
  <si>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</si>
  <si>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</si>
  <si>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</si>
  <si>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</si>
  <si>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</si>
  <si>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</si>
  <si>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</si>
  <si>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</si>
  <si>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</si>
  <si>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</si>
  <si>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</si>
  <si>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</si>
  <si>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</si>
  <si>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</si>
  <si>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</si>
  <si>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</si>
  <si>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</si>
  <si>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</si>
  <si>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</si>
  <si>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</si>
  <si>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</si>
  <si>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</si>
  <si>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</si>
  <si>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</si>
  <si>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</si>
  <si>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</si>
  <si>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</si>
  <si>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</si>
  <si>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</si>
  <si>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</si>
  <si>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</si>
  <si>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</si>
  <si>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</si>
  <si>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</si>
  <si>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</si>
  <si>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</si>
  <si>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</si>
  <si>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</si>
  <si>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</si>
  <si>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</si>
  <si>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</si>
  <si>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</si>
  <si>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</si>
  <si>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</si>
  <si>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</si>
  <si>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</si>
  <si>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</si>
  <si>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</si>
  <si>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</si>
  <si>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</si>
  <si>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</si>
  <si>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</si>
  <si>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</si>
  <si>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</si>
  <si>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</si>
  <si>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</si>
  <si>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</si>
  <si>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</si>
  <si>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</si>
  <si>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</si>
  <si>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</si>
  <si>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</si>
  <si>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</si>
  <si>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</si>
  <si>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</si>
  <si>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</si>
  <si>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</si>
  <si>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</si>
  <si>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</si>
  <si>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</si>
  <si>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</si>
  <si>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</si>
  <si>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</si>
  <si>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</si>
  <si>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</si>
  <si>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</si>
  <si>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</si>
  <si>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</si>
  <si>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</si>
  <si>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</si>
  <si>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</si>
  <si>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</si>
  <si>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</si>
  <si>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</si>
  <si>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</si>
  <si>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</si>
  <si>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</si>
  <si>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</si>
  <si>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</si>
  <si>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</si>
  <si>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</si>
  <si>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</si>
  <si>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</si>
  <si>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</si>
  <si>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</si>
  <si>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</si>
  <si>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</si>
  <si>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</si>
  <si>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</si>
  <si>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</si>
  <si>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</si>
  <si>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</si>
  <si>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</si>
  <si>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</si>
  <si>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</si>
  <si>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</si>
  <si>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</si>
  <si>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</si>
  <si>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</si>
  <si>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</si>
  <si>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</si>
  <si>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</si>
  <si>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</si>
  <si>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</si>
  <si>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</si>
  <si>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</si>
  <si>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</si>
  <si>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</si>
  <si>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</si>
  <si>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</si>
  <si>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</si>
  <si>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</si>
  <si>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</si>
  <si>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</si>
  <si>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</si>
  <si>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</si>
  <si>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</si>
  <si>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</si>
  <si>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</si>
  <si>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</si>
  <si>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</si>
  <si>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</si>
  <si>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</si>
  <si>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</si>
  <si>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</si>
  <si>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</si>
  <si>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</si>
  <si>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</si>
  <si>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</si>
  <si>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</si>
  <si>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</si>
  <si>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</si>
  <si>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</si>
  <si>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</si>
  <si>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</si>
  <si>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</si>
  <si>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</si>
  <si>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</si>
  <si>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</si>
  <si>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</si>
  <si>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</si>
  <si>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</si>
  <si>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</si>
  <si>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</si>
  <si>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</si>
  <si>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</si>
  <si>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</si>
  <si>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</si>
  <si>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</si>
  <si>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</si>
  <si>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</si>
  <si>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</si>
  <si>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</si>
  <si>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</si>
  <si>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</si>
  <si>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</si>
  <si>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</si>
  <si>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</si>
  <si>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</si>
  <si>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</si>
  <si>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</si>
  <si>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</si>
  <si>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</si>
  <si>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</si>
  <si>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</si>
  <si>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</si>
  <si>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</si>
  <si>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</si>
  <si>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</si>
  <si>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</si>
  <si>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</si>
  <si>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</si>
  <si>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</si>
  <si>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</si>
  <si>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</si>
  <si>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</si>
  <si>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</si>
  <si>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</si>
  <si>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</si>
  <si>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</si>
  <si>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</si>
  <si>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</si>
  <si>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</si>
  <si>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</si>
  <si>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</si>
  <si>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</si>
  <si>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</si>
  <si>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</si>
  <si>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</si>
  <si>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</si>
  <si>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</si>
  <si>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</si>
  <si>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</si>
  <si>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</si>
  <si>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</si>
  <si>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</si>
  <si>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</si>
  <si>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</si>
  <si>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</si>
  <si>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</si>
  <si>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</si>
  <si>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</si>
  <si>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</si>
  <si>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</si>
  <si>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</si>
  <si>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</si>
  <si>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</si>
  <si>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</si>
  <si>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</si>
  <si>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</si>
  <si>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</si>
  <si>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</si>
  <si>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</si>
  <si>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</si>
  <si>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</si>
  <si>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</si>
  <si>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</si>
  <si>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</si>
  <si>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</si>
  <si>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</si>
  <si>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</si>
  <si>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</si>
  <si>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</si>
  <si>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</si>
  <si>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</si>
  <si>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</si>
  <si>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</si>
  <si>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</si>
  <si>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</si>
  <si>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</si>
  <si>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</si>
  <si>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</si>
  <si>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</si>
  <si>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</si>
  <si>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</si>
  <si>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</si>
  <si>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</si>
  <si>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</si>
  <si>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</si>
  <si>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</si>
  <si>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</si>
  <si>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</si>
  <si>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</si>
  <si>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</si>
  <si>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</si>
  <si>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</si>
  <si>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</si>
  <si>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</si>
  <si>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</si>
  <si>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</si>
  <si>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</si>
  <si>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</si>
  <si>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</si>
  <si>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</si>
  <si>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</si>
  <si>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</si>
  <si>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</si>
  <si>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</si>
  <si>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</si>
  <si>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</si>
  <si>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</si>
  <si>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</si>
  <si>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</si>
  <si>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</si>
  <si>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</si>
  <si>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</si>
  <si>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</si>
  <si>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</si>
  <si>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</si>
  <si>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</si>
  <si>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</si>
  <si>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</si>
  <si>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</si>
  <si>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</si>
  <si>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</si>
  <si>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</si>
  <si>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</si>
  <si>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</si>
  <si>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</si>
  <si>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</si>
  <si>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</si>
  <si>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</si>
  <si>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</si>
  <si>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</si>
  <si>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</si>
  <si>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</si>
  <si>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</si>
  <si>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</si>
  <si>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</si>
  <si>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</si>
  <si>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</si>
  <si>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</si>
  <si>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</si>
  <si>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</si>
  <si>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</si>
  <si>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</si>
  <si>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</si>
  <si>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</si>
  <si>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</si>
  <si>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</si>
  <si>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</si>
  <si>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</si>
  <si>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</si>
  <si>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</si>
  <si>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</si>
  <si>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</si>
  <si>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</si>
  <si>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</si>
  <si>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</si>
  <si>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</si>
  <si>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</si>
  <si>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</si>
  <si>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</si>
  <si>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</si>
  <si>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</si>
  <si>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</si>
  <si>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</si>
  <si>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</si>
  <si>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</si>
  <si>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</si>
  <si>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</si>
  <si>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</si>
  <si>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</si>
  <si>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</si>
  <si>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</si>
  <si>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</si>
  <si>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</si>
  <si>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</si>
  <si>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</si>
  <si>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</si>
  <si>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</si>
  <si>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</si>
  <si>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</si>
  <si>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</si>
  <si>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</si>
  <si>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</si>
  <si>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</si>
  <si>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</si>
  <si>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</si>
  <si>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</si>
  <si>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</si>
  <si>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</si>
  <si>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</si>
  <si>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</si>
  <si>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</si>
  <si>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</si>
  <si>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</si>
  <si>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</si>
  <si>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</si>
  <si>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</si>
  <si>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</si>
  <si>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</si>
  <si>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</si>
  <si>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</si>
  <si>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</si>
  <si>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</si>
  <si>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</si>
  <si>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</si>
  <si>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</si>
  <si>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</si>
  <si>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</si>
  <si>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</si>
  <si>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</si>
  <si>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</si>
  <si>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</si>
  <si>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</si>
  <si>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</si>
  <si>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</si>
  <si>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</si>
  <si>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</si>
  <si>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</si>
  <si>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</si>
  <si>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</si>
  <si>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</si>
  <si>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</si>
  <si>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</si>
  <si>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</si>
  <si>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</si>
  <si>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</si>
  <si>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</si>
  <si>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</si>
  <si>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</si>
  <si>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</si>
  <si>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</si>
  <si>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</si>
  <si>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</si>
  <si>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</si>
  <si>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</si>
  <si>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</si>
  <si>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</si>
  <si>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</si>
  <si>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</si>
  <si>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</si>
  <si>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</si>
  <si>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</si>
  <si>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</si>
  <si>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</si>
  <si>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</si>
  <si>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</si>
  <si>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</si>
  <si>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</si>
  <si>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</si>
  <si>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</si>
  <si>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</si>
  <si>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</si>
  <si>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</si>
  <si>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</si>
  <si>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</si>
  <si>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</si>
  <si>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</si>
  <si>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</si>
  <si>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</si>
  <si>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</si>
  <si>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</si>
  <si>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</si>
  <si>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</si>
  <si>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</si>
  <si>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</si>
  <si>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</si>
  <si>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</si>
  <si>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</si>
  <si>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</si>
  <si>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</si>
  <si>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</si>
  <si>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</si>
  <si>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</si>
  <si>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</si>
  <si>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</si>
  <si>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</si>
  <si>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</si>
  <si>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</si>
  <si>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</si>
  <si>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</si>
  <si>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</si>
  <si>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</si>
  <si>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</si>
  <si>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</si>
  <si>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</si>
  <si>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</si>
  <si>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</si>
  <si>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</si>
  <si>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</si>
  <si>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</si>
  <si>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</si>
  <si>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</si>
  <si>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</si>
  <si>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</si>
  <si>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</si>
  <si>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</si>
  <si>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</si>
  <si>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</si>
  <si>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</si>
  <si>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</si>
  <si>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</si>
  <si>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</si>
  <si>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</si>
  <si>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</si>
  <si>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</si>
  <si>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</si>
  <si>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</si>
  <si>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</si>
  <si>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</si>
  <si>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</si>
  <si>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</si>
  <si>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</si>
  <si>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</si>
  <si>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</si>
  <si>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</si>
  <si>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</si>
  <si>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</si>
  <si>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</si>
  <si>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</si>
  <si>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</si>
  <si>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</si>
  <si>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</si>
  <si>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</si>
  <si>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</si>
  <si>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</si>
  <si>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</si>
  <si>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</si>
  <si>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</si>
  <si>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</si>
  <si>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</si>
  <si>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</si>
  <si>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</si>
  <si>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</si>
  <si>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</si>
  <si>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</si>
  <si>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</si>
  <si>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</si>
  <si>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</si>
  <si>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</si>
  <si>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</si>
  <si>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</si>
  <si>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</si>
  <si>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</si>
  <si>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</si>
  <si>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</si>
  <si>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</si>
  <si>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</si>
  <si>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</si>
  <si>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</si>
  <si>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</si>
  <si>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</si>
  <si>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</si>
  <si>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</si>
  <si>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</si>
  <si>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</si>
  <si>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</si>
  <si>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</si>
  <si>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</si>
  <si>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</si>
  <si>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</si>
  <si>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</si>
  <si>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</si>
  <si>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</si>
  <si>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</si>
  <si>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</si>
  <si>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</si>
  <si>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</si>
  <si>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</si>
  <si>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</si>
  <si>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</si>
  <si>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</si>
  <si>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</si>
  <si>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</si>
  <si>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</si>
  <si>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</si>
  <si>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</si>
  <si>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</si>
  <si>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</si>
  <si>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</si>
  <si>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</si>
  <si>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</si>
  <si>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</si>
  <si>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</si>
  <si>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</si>
  <si>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</si>
  <si>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</si>
  <si>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</si>
  <si>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</si>
  <si>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</si>
  <si>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</si>
  <si>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</si>
  <si>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</si>
  <si>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</si>
  <si>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</si>
  <si>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</si>
  <si>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</si>
  <si>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</si>
  <si>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</si>
  <si>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</si>
  <si>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</si>
  <si>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</si>
  <si>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</si>
  <si>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</si>
  <si>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</si>
  <si>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</si>
  <si>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</si>
  <si>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</si>
  <si>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</si>
  <si>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</si>
  <si>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</si>
  <si>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</si>
  <si>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</si>
  <si>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</si>
  <si>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</si>
  <si>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</si>
  <si>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</si>
  <si>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</si>
  <si>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</si>
  <si>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</si>
  <si>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</si>
  <si>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</si>
  <si>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</si>
  <si>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</si>
  <si>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</si>
  <si>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</si>
  <si>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</si>
  <si>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</si>
  <si>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</si>
  <si>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</si>
  <si>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</si>
  <si>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</si>
  <si>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</si>
  <si>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</si>
  <si>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</si>
  <si>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</si>
  <si>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</si>
  <si>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</si>
  <si>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</si>
  <si>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</si>
  <si>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</si>
  <si>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</si>
  <si>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</si>
  <si>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</si>
  <si>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</si>
  <si>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</si>
  <si>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</si>
  <si>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</si>
  <si>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</si>
  <si>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</si>
  <si>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</si>
  <si>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</si>
  <si>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</si>
  <si>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</si>
  <si>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</si>
  <si>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</si>
  <si>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</si>
  <si>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</si>
  <si>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</si>
  <si>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</si>
  <si>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</si>
  <si>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</si>
  <si>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</si>
  <si>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</si>
  <si>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</si>
  <si>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</si>
  <si>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</si>
  <si>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</si>
  <si>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</si>
  <si>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</si>
  <si>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</si>
  <si>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</si>
  <si>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</si>
  <si>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</si>
  <si>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</si>
  <si>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</si>
  <si>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</si>
  <si>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</si>
  <si>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</si>
  <si>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</si>
  <si>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</si>
  <si>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</si>
  <si>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</si>
  <si>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</si>
  <si>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</si>
  <si>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</si>
  <si>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</si>
  <si>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</si>
  <si>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</si>
  <si>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</si>
  <si>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</si>
  <si>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</si>
  <si>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</si>
  <si>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</si>
  <si>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</si>
  <si>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</si>
  <si>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</si>
  <si>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</si>
  <si>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</si>
  <si>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</si>
  <si>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</si>
  <si>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</si>
  <si>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</si>
  <si>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</si>
  <si>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</si>
  <si>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</si>
  <si>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</si>
  <si>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</si>
  <si>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</si>
  <si>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</si>
  <si>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</si>
  <si>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</si>
  <si>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</si>
  <si>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</si>
  <si>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</si>
  <si>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</si>
  <si>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</si>
  <si>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</si>
  <si>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</si>
  <si>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</si>
  <si>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</si>
  <si>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</si>
  <si>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</si>
  <si>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</si>
  <si>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</si>
  <si>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</si>
  <si>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</si>
  <si>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</si>
  <si>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</si>
  <si>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</si>
  <si>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</si>
  <si>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</si>
  <si>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</si>
  <si>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</si>
  <si>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</si>
  <si>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</si>
  <si>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</si>
  <si>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</si>
  <si>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</si>
  <si>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</si>
  <si>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</si>
  <si>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</si>
  <si>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</si>
  <si>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</si>
  <si>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</si>
  <si>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</si>
  <si>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</si>
  <si>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</si>
  <si>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</si>
  <si>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</si>
  <si>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</si>
  <si>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</si>
  <si>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</si>
  <si>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</si>
  <si>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</si>
  <si>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</si>
  <si>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</si>
  <si>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</si>
  <si>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</si>
  <si>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</si>
  <si>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</si>
  <si>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</si>
  <si>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</si>
  <si>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</si>
  <si>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</si>
  <si>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</si>
  <si>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</si>
  <si>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</si>
  <si>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</si>
  <si>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</si>
  <si>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</si>
  <si>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</si>
  <si>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</si>
  <si>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</si>
  <si>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</si>
  <si>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</si>
  <si>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</si>
  <si>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</si>
  <si>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</si>
  <si>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</si>
  <si>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</si>
  <si>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</si>
  <si>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</si>
  <si>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</si>
  <si>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</si>
  <si>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</si>
  <si>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</si>
  <si>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</si>
  <si>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</si>
  <si>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</si>
  <si>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</si>
  <si>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</si>
  <si>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</si>
  <si>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</si>
  <si>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</si>
  <si>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</si>
  <si>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</si>
  <si>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</si>
  <si>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</si>
  <si>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</si>
  <si>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</si>
  <si>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</si>
  <si>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</si>
  <si>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</si>
  <si>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</si>
  <si>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</si>
  <si>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</si>
  <si>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</si>
  <si>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</si>
  <si>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</si>
  <si>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</si>
  <si>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</si>
  <si>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</si>
  <si>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</si>
  <si>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</si>
  <si>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</si>
  <si>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</si>
  <si>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</si>
  <si>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</si>
  <si>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</si>
  <si>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</si>
  <si>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</si>
  <si>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</si>
  <si>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</si>
  <si>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</si>
  <si>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</si>
  <si>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</si>
  <si>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</si>
  <si>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</si>
  <si>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</si>
  <si>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</si>
  <si>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</si>
  <si>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</si>
  <si>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</si>
  <si>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</si>
  <si>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</si>
  <si>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</si>
  <si>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</si>
  <si>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</si>
  <si>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</si>
  <si>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</si>
  <si>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</si>
  <si>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</si>
  <si>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</si>
  <si>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</si>
  <si>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</si>
  <si>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</si>
  <si>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</si>
  <si>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</si>
  <si>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</si>
  <si>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</si>
  <si>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</si>
  <si>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</si>
  <si>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</si>
  <si>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</si>
  <si>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</si>
  <si>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</si>
  <si>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</si>
  <si>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</si>
  <si>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</si>
  <si>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</si>
  <si>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</si>
  <si>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</si>
  <si>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</si>
  <si>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</si>
  <si>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</si>
  <si>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</si>
  <si>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</si>
  <si>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</si>
  <si>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</si>
  <si>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</si>
  <si>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</si>
  <si>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</si>
  <si>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</si>
  <si>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</si>
  <si>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</si>
  <si>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</si>
  <si>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</si>
  <si>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</si>
  <si>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</si>
  <si>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</si>
  <si>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</si>
  <si>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</si>
  <si>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</si>
  <si>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</si>
  <si>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</si>
  <si>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</si>
  <si>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</si>
  <si>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</si>
  <si>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</si>
  <si>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</si>
  <si>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</si>
  <si>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</si>
  <si>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</si>
  <si>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</si>
  <si>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</si>
  <si>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</si>
  <si>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</si>
  <si>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</si>
  <si>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</si>
  <si>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</si>
  <si>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</si>
  <si>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</si>
  <si>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</si>
  <si>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</si>
  <si>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</si>
  <si>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</si>
  <si>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</si>
  <si>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</si>
  <si>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</si>
  <si>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</si>
  <si>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</si>
  <si>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</si>
  <si>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</si>
  <si>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</si>
  <si>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</si>
  <si>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</si>
  <si>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</si>
  <si>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</si>
  <si>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</si>
  <si>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</si>
  <si>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</si>
  <si>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</si>
  <si>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</si>
  <si>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</si>
  <si>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</si>
  <si>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</si>
  <si>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</si>
  <si>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</si>
  <si>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</si>
  <si>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</si>
  <si>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</si>
  <si>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</si>
  <si>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</si>
  <si>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</si>
  <si>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</si>
  <si>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</si>
  <si>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</si>
  <si>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</si>
  <si>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</si>
  <si>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</si>
  <si>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</si>
  <si>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</si>
  <si>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</si>
  <si>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</si>
  <si>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</si>
  <si>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</si>
  <si>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</si>
  <si>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</si>
  <si>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</si>
  <si>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</si>
  <si>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</si>
  <si>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</si>
  <si>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</si>
  <si>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</si>
  <si>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</si>
  <si>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</si>
  <si>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</si>
  <si>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</si>
  <si>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</si>
  <si>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</si>
  <si>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</si>
  <si>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</si>
  <si>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</si>
  <si>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</si>
  <si>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</si>
  <si>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</si>
  <si>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</si>
  <si>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</si>
  <si>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</si>
  <si>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</si>
  <si>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</si>
  <si>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</si>
  <si>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</si>
  <si>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</si>
  <si>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</si>
  <si>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</si>
  <si>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</si>
  <si>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</si>
  <si>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</si>
  <si>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</si>
  <si>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</si>
  <si>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</si>
  <si>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</si>
  <si>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</si>
  <si>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</si>
  <si>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</si>
  <si>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</si>
  <si>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</si>
  <si>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</si>
  <si>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</si>
  <si>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</si>
  <si>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</si>
  <si>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</si>
  <si>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</si>
  <si>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</si>
  <si>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</si>
  <si>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</si>
  <si>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</si>
  <si>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</si>
  <si>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</si>
  <si>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</si>
  <si>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</si>
  <si>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</si>
  <si>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</si>
  <si>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</si>
  <si>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</si>
  <si>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</si>
  <si>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</si>
  <si>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</si>
  <si>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</si>
  <si>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</si>
  <si>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</si>
  <si>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</si>
  <si>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</si>
  <si>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</si>
  <si>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</si>
  <si>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</si>
  <si>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</si>
  <si>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</si>
  <si>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</si>
  <si>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</si>
  <si>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</si>
  <si>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</si>
  <si>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</si>
  <si>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</si>
  <si>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</si>
  <si>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</si>
  <si>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</si>
  <si>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</si>
  <si>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</si>
  <si>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</si>
  <si>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</si>
  <si>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</si>
  <si>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</si>
  <si>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</si>
  <si>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</si>
  <si>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</si>
  <si>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</si>
  <si>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</si>
  <si>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</si>
  <si>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</si>
  <si>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</si>
  <si>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</si>
  <si>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</si>
  <si>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</si>
  <si>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</si>
  <si>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</si>
  <si>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</si>
  <si>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</si>
  <si>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</si>
  <si>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</si>
  <si>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</si>
  <si>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</si>
  <si>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</si>
  <si>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</si>
  <si>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</si>
  <si>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</si>
  <si>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</si>
  <si>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</si>
  <si>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</si>
  <si>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</si>
  <si>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</si>
  <si>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</si>
  <si>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</si>
  <si>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</si>
  <si>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</si>
  <si>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</si>
  <si>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</si>
  <si>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</si>
  <si>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</si>
  <si>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</si>
  <si>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</si>
  <si>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</si>
  <si>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</si>
  <si>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</si>
  <si>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</si>
  <si>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</si>
  <si>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</si>
  <si>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</si>
  <si>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</si>
  <si>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</si>
  <si>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</si>
  <si>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</si>
  <si>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</si>
  <si>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</si>
  <si>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</si>
  <si>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</si>
  <si>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</si>
  <si>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</si>
  <si>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</si>
  <si>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</si>
  <si>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</si>
  <si>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</si>
  <si>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</si>
  <si>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</si>
  <si>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</si>
  <si>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</si>
  <si>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</si>
  <si>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</si>
  <si>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</si>
  <si>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</si>
  <si>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</si>
  <si>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</si>
  <si>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</si>
  <si>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</si>
  <si>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</si>
  <si>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</si>
  <si>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</si>
  <si>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</si>
  <si>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</si>
  <si>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</si>
  <si>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</si>
  <si>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</si>
  <si>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</si>
  <si>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</si>
  <si>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</si>
  <si>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</si>
  <si>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</si>
  <si>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</si>
  <si>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</si>
  <si>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</si>
  <si>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</si>
  <si>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</si>
  <si>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</si>
  <si>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</si>
  <si>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</si>
  <si>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</si>
  <si>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</si>
  <si>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</si>
  <si>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</si>
  <si>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</si>
  <si>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</si>
  <si>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</si>
  <si>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</si>
  <si>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</si>
  <si>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</si>
  <si>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</si>
  <si>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</si>
  <si>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</si>
  <si>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</si>
  <si>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</si>
  <si>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</si>
  <si>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</si>
  <si>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</si>
  <si>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</si>
  <si>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</si>
  <si>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</si>
  <si>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</si>
  <si>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</si>
  <si>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</si>
  <si>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</si>
  <si>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</si>
  <si>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</si>
  <si>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</si>
  <si>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</si>
  <si>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</si>
  <si>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</si>
  <si>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</si>
  <si>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</si>
  <si>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</si>
  <si>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</si>
  <si>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</si>
  <si>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</si>
  <si>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</si>
  <si>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</si>
  <si>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</si>
  <si>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</si>
  <si>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</si>
  <si>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</si>
  <si>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</si>
  <si>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</si>
  <si>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</si>
  <si>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</si>
  <si>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</si>
  <si>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</si>
  <si>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</si>
  <si>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</si>
  <si>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</si>
  <si>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</si>
  <si>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</si>
  <si>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</si>
  <si>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</si>
  <si>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</si>
  <si>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</si>
  <si>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</si>
  <si>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</si>
  <si>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</si>
  <si>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</si>
  <si>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</si>
  <si>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</si>
  <si>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</si>
  <si>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</si>
  <si>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</si>
  <si>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</si>
  <si>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</si>
  <si>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</si>
  <si>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</si>
  <si>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</si>
  <si>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</si>
  <si>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</si>
  <si>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</si>
  <si>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</si>
  <si>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</si>
  <si>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</si>
  <si>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</si>
  <si>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</si>
  <si>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</si>
  <si>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</si>
  <si>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</si>
  <si>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</si>
  <si>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</si>
  <si>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</si>
  <si>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</si>
  <si>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</si>
  <si>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</si>
  <si>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</si>
  <si>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</si>
  <si>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</si>
  <si>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</si>
  <si>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</si>
  <si>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</si>
  <si>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</si>
  <si>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</si>
  <si>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</si>
  <si>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</si>
  <si>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</si>
  <si>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</si>
  <si>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</si>
  <si>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</si>
  <si>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</si>
  <si>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</si>
  <si>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</si>
  <si>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</si>
  <si>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</si>
  <si>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</si>
  <si>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</si>
  <si>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</si>
  <si>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</si>
  <si>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</si>
  <si>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</si>
  <si>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</si>
  <si>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</si>
  <si>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</si>
  <si>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</si>
  <si>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</si>
  <si>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</si>
  <si>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</si>
  <si>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</si>
  <si>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</si>
  <si>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</si>
  <si>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</si>
  <si>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</si>
  <si>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</si>
  <si>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</si>
  <si>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</si>
  <si>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</si>
  <si>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</si>
  <si>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</si>
  <si>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</si>
  <si>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</si>
  <si>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</si>
  <si>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</si>
  <si>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</si>
  <si>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</si>
  <si>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</si>
  <si>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</si>
  <si>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</si>
  <si>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</si>
  <si>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</si>
  <si>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</si>
  <si>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</si>
  <si>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</si>
  <si>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</si>
  <si>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</si>
  <si>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</si>
  <si>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</si>
  <si>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</si>
  <si>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</si>
  <si>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</si>
  <si>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</si>
  <si>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</si>
  <si>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</si>
  <si>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</si>
  <si>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</si>
  <si>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</si>
  <si>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</si>
  <si>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</si>
  <si>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</si>
  <si>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</si>
  <si>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</si>
  <si>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</si>
  <si>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</si>
  <si>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</si>
  <si>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</si>
  <si>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</si>
  <si>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</si>
  <si>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</si>
  <si>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</si>
  <si>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</si>
  <si>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</si>
  <si>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</si>
  <si>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</si>
  <si>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</si>
  <si>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</si>
  <si>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</si>
  <si>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</si>
  <si>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</si>
  <si>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</si>
  <si>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</si>
  <si>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</si>
  <si>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</si>
  <si>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</si>
  <si>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</si>
  <si>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</si>
  <si>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</si>
  <si>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</si>
  <si>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</si>
  <si>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</si>
  <si>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</si>
  <si>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</si>
  <si>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</si>
  <si>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</si>
  <si>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</si>
  <si>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</si>
  <si>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</si>
  <si>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</si>
  <si>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</si>
  <si>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</si>
  <si>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</si>
  <si>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</si>
  <si>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</si>
  <si>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</si>
  <si>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</si>
  <si>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</si>
  <si>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</si>
  <si>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</si>
  <si>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</si>
  <si>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</si>
  <si>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</si>
  <si>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</si>
  <si>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</si>
  <si>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</si>
  <si>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</si>
  <si>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</si>
  <si>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</si>
  <si>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</si>
  <si>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</si>
  <si>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</si>
  <si>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</si>
  <si>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</si>
  <si>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</si>
  <si>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</si>
  <si>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</si>
  <si>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</si>
  <si>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</si>
  <si>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</si>
  <si>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</si>
  <si>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</si>
  <si>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</si>
  <si>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</si>
  <si>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</si>
  <si>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</si>
  <si>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</si>
  <si>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</si>
  <si>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</si>
  <si>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</si>
  <si>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</si>
  <si>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</si>
  <si>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</si>
  <si>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</si>
  <si>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</si>
  <si>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</si>
  <si>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</si>
  <si>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</si>
  <si>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</si>
  <si>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</si>
  <si>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</si>
  <si>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</si>
  <si>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</si>
  <si>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</si>
  <si>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</si>
  <si>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</si>
  <si>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</si>
  <si>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</si>
  <si>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</si>
  <si>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</si>
  <si>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</si>
  <si>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</si>
  <si>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</si>
  <si>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</si>
  <si>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</si>
  <si>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</si>
  <si>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</si>
  <si>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</si>
  <si>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</si>
  <si>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</si>
  <si>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</si>
  <si>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</si>
  <si>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</si>
  <si>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</si>
  <si>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</si>
  <si>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</si>
  <si>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</si>
  <si>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</si>
  <si>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</si>
  <si>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</si>
  <si>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</si>
  <si>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</si>
  <si>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</si>
  <si>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</si>
  <si>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</si>
  <si>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</si>
  <si>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</si>
  <si>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</si>
  <si>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</si>
  <si>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</si>
  <si>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</si>
  <si>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</si>
  <si>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</si>
  <si>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</si>
  <si>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</si>
  <si>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</si>
  <si>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</si>
  <si>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</si>
  <si>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</si>
  <si>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</si>
  <si>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</si>
  <si>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</si>
  <si>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</si>
  <si>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</si>
  <si>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</si>
  <si>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</si>
  <si>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</si>
  <si>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</si>
  <si>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</si>
  <si>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</si>
  <si>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</si>
  <si>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</si>
  <si>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</si>
  <si>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</si>
  <si>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</si>
  <si>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</si>
  <si>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</si>
  <si>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</si>
  <si>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</si>
  <si>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</si>
  <si>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</si>
  <si>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</si>
  <si>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</si>
  <si>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</si>
  <si>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</si>
  <si>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</si>
  <si>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</si>
  <si>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</si>
  <si>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</si>
  <si>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</si>
  <si>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</si>
  <si>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</si>
  <si>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</si>
  <si>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</si>
  <si>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</si>
  <si>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</si>
  <si>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</si>
  <si>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</si>
  <si>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</si>
  <si>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</si>
  <si>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</si>
  <si>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</si>
  <si>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</si>
  <si>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</si>
  <si>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</si>
  <si>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</si>
  <si>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</si>
  <si>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</si>
  <si>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</si>
  <si>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</si>
  <si>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</si>
  <si>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</si>
  <si>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</si>
  <si>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</si>
  <si>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</si>
  <si>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</si>
  <si>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</si>
  <si>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</si>
  <si>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</si>
  <si>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</si>
  <si>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</si>
  <si>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</si>
  <si>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</si>
  <si>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</si>
  <si>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</si>
  <si>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</si>
  <si>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</si>
  <si>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</si>
  <si>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</si>
  <si>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</si>
  <si>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</si>
  <si>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</si>
  <si>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</si>
  <si>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</si>
  <si>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</si>
  <si>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</si>
  <si>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</si>
  <si>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</si>
  <si>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</si>
  <si>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</si>
  <si>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</si>
  <si>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</si>
  <si>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</si>
  <si>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</si>
  <si>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</si>
  <si>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</si>
  <si>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</si>
  <si>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</si>
  <si>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</si>
  <si>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</si>
  <si>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</si>
  <si>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</si>
  <si>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</si>
  <si>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</si>
  <si>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</si>
  <si>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</si>
  <si>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</si>
  <si>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</si>
  <si>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</si>
  <si>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</si>
  <si>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</si>
  <si>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</si>
  <si>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</si>
  <si>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</si>
  <si>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</si>
  <si>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</si>
  <si>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</si>
  <si>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</si>
  <si>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</si>
  <si>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</si>
  <si>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</si>
  <si>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</si>
  <si>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</si>
  <si>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</si>
  <si>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</si>
  <si>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</si>
  <si>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</si>
  <si>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</si>
  <si>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</si>
  <si>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</si>
  <si>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</si>
  <si>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</si>
  <si>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</si>
  <si>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</si>
  <si>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</si>
  <si>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</si>
  <si>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</si>
  <si>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</si>
  <si>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</si>
  <si>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</si>
  <si>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</si>
  <si>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</si>
  <si>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</si>
  <si>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</si>
  <si>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</si>
  <si>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</si>
  <si>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</si>
  <si>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</si>
  <si>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</si>
  <si>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</si>
  <si>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</si>
  <si>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</si>
  <si>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</si>
  <si>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</si>
  <si>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</si>
  <si>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</si>
  <si>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</si>
  <si>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</si>
  <si>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</si>
  <si>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</si>
  <si>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</si>
  <si>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</si>
  <si>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</si>
  <si>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</si>
  <si>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</si>
  <si>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</si>
  <si>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</si>
  <si>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</si>
  <si>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</si>
  <si>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</si>
  <si>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</si>
  <si>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</si>
  <si>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</si>
  <si>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</si>
  <si>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</si>
  <si>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</si>
  <si>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</si>
  <si>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</si>
  <si>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</si>
  <si>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</si>
  <si>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</si>
  <si>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</si>
  <si>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</si>
  <si>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</si>
  <si>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</si>
  <si>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</si>
  <si>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</si>
  <si>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</si>
  <si>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</si>
  <si>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</si>
  <si>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</si>
  <si>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</si>
  <si>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</si>
  <si>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</si>
  <si>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</si>
  <si>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</si>
  <si>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</si>
  <si>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</si>
  <si>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</si>
  <si>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</si>
  <si>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</si>
  <si>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</si>
  <si>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</si>
  <si>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</si>
  <si>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</si>
  <si>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</si>
  <si>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</si>
  <si>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</si>
  <si>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</si>
  <si>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</si>
  <si>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</si>
  <si>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</si>
  <si>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</si>
  <si>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</si>
  <si>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</si>
  <si>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</si>
  <si>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</si>
  <si>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</si>
  <si>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</si>
  <si>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</si>
  <si>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</si>
  <si>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</si>
  <si>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</si>
  <si>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</si>
  <si>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</si>
  <si>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</si>
  <si>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</si>
  <si>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</si>
  <si>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</si>
  <si>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</si>
  <si>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</si>
  <si>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</si>
  <si>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</si>
  <si>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</si>
  <si>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</si>
  <si>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</si>
  <si>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</si>
  <si>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</si>
  <si>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</si>
  <si>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</si>
  <si>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</si>
  <si>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</si>
  <si>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</si>
  <si>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</si>
  <si>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</si>
  <si>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</si>
  <si>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</si>
  <si>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</si>
  <si>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</si>
  <si>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</si>
  <si>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</si>
  <si>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</si>
  <si>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</si>
  <si>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</si>
  <si>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</si>
  <si>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</si>
  <si>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</si>
  <si>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</si>
  <si>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</si>
  <si>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</si>
  <si>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</si>
  <si>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</si>
  <si>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</si>
  <si>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</si>
  <si>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</si>
  <si>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</si>
  <si>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</si>
  <si>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</si>
  <si>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</si>
  <si>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</si>
  <si>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</si>
  <si>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</si>
  <si>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</si>
  <si>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</si>
  <si>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</si>
  <si>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</si>
  <si>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</si>
  <si>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</si>
  <si>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</si>
  <si>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</si>
  <si>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</si>
  <si>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</si>
  <si>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</si>
  <si>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</si>
  <si>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</si>
  <si>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</si>
  <si>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</si>
  <si>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</si>
  <si>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</si>
  <si>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</si>
  <si>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</si>
  <si>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</si>
  <si>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</si>
  <si>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</si>
  <si>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</si>
  <si>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</si>
  <si>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</si>
  <si>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</si>
  <si>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</si>
  <si>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</si>
  <si>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</si>
  <si>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</si>
  <si>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</si>
  <si>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</si>
  <si>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</si>
  <si>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</si>
  <si>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</si>
  <si>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</si>
  <si>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</si>
  <si>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</si>
  <si>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</si>
  <si>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</si>
  <si>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</si>
  <si>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</si>
  <si>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</si>
  <si>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</si>
  <si>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</si>
  <si>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</si>
  <si>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</si>
  <si>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</si>
  <si>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</si>
  <si>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</si>
  <si>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</si>
  <si>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</si>
  <si>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</si>
  <si>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</si>
  <si>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</si>
  <si>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</si>
  <si>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</si>
  <si>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</si>
  <si>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</si>
  <si>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</si>
  <si>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</si>
  <si>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</si>
  <si>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</si>
  <si>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</si>
  <si>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</si>
  <si>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</si>
  <si>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</si>
  <si>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</si>
  <si>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</si>
  <si>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</si>
  <si>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</si>
  <si>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</si>
  <si>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</si>
  <si>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</si>
  <si>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</si>
  <si>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</si>
  <si>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</si>
  <si>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</si>
  <si>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</si>
  <si>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</si>
  <si>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</si>
  <si>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</si>
  <si>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</si>
  <si>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</si>
  <si>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</si>
  <si>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</si>
  <si>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</si>
  <si>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</si>
  <si>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</si>
  <si>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</si>
  <si>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</si>
  <si>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</si>
  <si>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</si>
  <si>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</si>
  <si>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</si>
  <si>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</si>
  <si>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</si>
  <si>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</si>
  <si>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</si>
  <si>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</si>
  <si>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</si>
  <si>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</si>
  <si>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</si>
  <si>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</si>
  <si>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</si>
  <si>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</si>
  <si>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</si>
  <si>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</si>
  <si>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</si>
  <si>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</si>
  <si>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</si>
  <si>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</si>
  <si>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</si>
  <si>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</si>
  <si>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</si>
  <si>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</si>
  <si>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</si>
  <si>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</si>
  <si>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</si>
  <si>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</si>
  <si>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</si>
  <si>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</si>
  <si>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</si>
  <si>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</si>
  <si>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</si>
  <si>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</si>
  <si>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</si>
  <si>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</si>
  <si>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</si>
  <si>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</si>
  <si>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</si>
  <si>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</si>
  <si>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</si>
  <si>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</si>
  <si>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</si>
  <si>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</si>
  <si>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</si>
  <si>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</si>
  <si>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</si>
  <si>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</si>
  <si>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</si>
  <si>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</si>
  <si>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</si>
  <si>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</si>
  <si>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</si>
  <si>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</si>
  <si>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</si>
  <si>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</si>
  <si>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</si>
  <si>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</si>
  <si>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</si>
  <si>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</si>
  <si>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</si>
  <si>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</si>
  <si>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</si>
  <si>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</si>
  <si>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</si>
  <si>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</si>
  <si>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</si>
  <si>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</si>
  <si>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</si>
  <si>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</si>
  <si>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</si>
  <si>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</si>
  <si>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</si>
  <si>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</si>
  <si>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</si>
  <si>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</si>
  <si>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</si>
  <si>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</si>
  <si>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</si>
  <si>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</si>
  <si>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</si>
  <si>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</si>
  <si>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</si>
  <si>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</si>
  <si>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</si>
  <si>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</si>
  <si>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</si>
  <si>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</si>
  <si>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</si>
  <si>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</si>
  <si>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</si>
  <si>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</si>
  <si>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</si>
  <si>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</si>
  <si>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</si>
  <si>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</si>
  <si>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</si>
  <si>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</si>
  <si>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</si>
  <si>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</si>
  <si>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</si>
  <si>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</si>
  <si>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</si>
  <si>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</si>
  <si>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</si>
  <si>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</si>
  <si>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</si>
  <si>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</si>
  <si>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</si>
  <si>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</si>
  <si>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</si>
  <si>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</si>
  <si>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</si>
  <si>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</si>
  <si>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</si>
  <si>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</si>
  <si>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</si>
  <si>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</si>
  <si>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</si>
  <si>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</si>
  <si>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</si>
  <si>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</si>
  <si>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</si>
  <si>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</si>
  <si>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</si>
  <si>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</si>
  <si>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</si>
  <si>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</si>
  <si>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</si>
  <si>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</si>
  <si>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</si>
  <si>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</si>
  <si>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</si>
  <si>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</si>
  <si>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</si>
  <si>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</si>
  <si>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</si>
  <si>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</si>
  <si>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</si>
  <si>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</si>
  <si>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</si>
  <si>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</si>
  <si>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</si>
  <si>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</si>
  <si>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</si>
  <si>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</si>
  <si>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</si>
  <si>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</si>
  <si>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</si>
  <si>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</si>
  <si>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</si>
  <si>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</si>
  <si>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</si>
  <si>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</si>
  <si>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</si>
  <si>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</si>
  <si>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</si>
  <si>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</si>
  <si>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</si>
  <si>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</si>
  <si>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</si>
  <si>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</si>
  <si>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</si>
  <si>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</si>
  <si>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</si>
  <si>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</si>
  <si>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</si>
  <si>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</si>
  <si>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</si>
  <si>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</si>
  <si>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</si>
  <si>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</si>
  <si>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</si>
  <si>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</si>
  <si>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</si>
  <si>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</si>
  <si>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</si>
  <si>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</si>
  <si>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</si>
  <si>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</si>
  <si>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</si>
  <si>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</si>
  <si>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</si>
  <si>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</si>
  <si>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</si>
  <si>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</si>
  <si>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</si>
  <si>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</si>
  <si>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</si>
  <si>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</si>
  <si>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</si>
  <si>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</si>
  <si>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</si>
  <si>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</si>
  <si>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</si>
  <si>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</si>
  <si>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</si>
  <si>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</si>
  <si>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</si>
  <si>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</si>
  <si>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</si>
  <si>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</si>
  <si>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</si>
  <si>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</si>
  <si>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</si>
  <si>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</si>
  <si>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</si>
  <si>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</si>
  <si>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</si>
  <si>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</si>
  <si>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</si>
  <si>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</si>
  <si>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</si>
  <si>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</si>
  <si>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</si>
  <si>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</si>
  <si>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</si>
  <si>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</si>
  <si>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</si>
  <si>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</si>
  <si>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</si>
  <si>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</si>
  <si>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</si>
  <si>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</si>
  <si>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</si>
  <si>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</si>
  <si>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</si>
  <si>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</si>
  <si>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</si>
  <si>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</si>
  <si>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</si>
  <si>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</si>
  <si>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</si>
  <si>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</si>
  <si>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</si>
  <si>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</si>
  <si>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</si>
  <si>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</si>
  <si>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</si>
  <si>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</si>
  <si>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</si>
  <si>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</si>
  <si>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</si>
  <si>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</si>
  <si>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</si>
  <si>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</si>
  <si>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</si>
  <si>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</si>
  <si>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</si>
  <si>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</si>
  <si>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</si>
  <si>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</si>
  <si>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</si>
  <si>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</si>
  <si>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</si>
  <si>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</si>
  <si>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</si>
  <si>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</si>
  <si>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</si>
  <si>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</si>
  <si>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</si>
  <si>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</si>
  <si>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</si>
  <si>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</si>
  <si>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</si>
  <si>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</si>
  <si>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</si>
  <si>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</si>
  <si>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</si>
  <si>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</si>
  <si>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</si>
  <si>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</si>
  <si>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</si>
  <si>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</si>
  <si>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</si>
  <si>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</si>
  <si>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</si>
  <si>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</si>
  <si>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</si>
  <si>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</si>
  <si>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</si>
  <si>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</si>
  <si>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</si>
  <si>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</si>
  <si>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</si>
  <si>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</si>
  <si>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</si>
  <si>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</si>
  <si>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</si>
  <si>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</si>
  <si>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</si>
  <si>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</si>
  <si>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</si>
  <si>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</si>
  <si>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</si>
  <si>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</si>
  <si>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</si>
  <si>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</si>
  <si>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</si>
  <si>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</si>
  <si>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</si>
  <si>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</si>
  <si>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</si>
  <si>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</si>
  <si>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</si>
  <si>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</si>
  <si>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</si>
  <si>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</si>
  <si>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</si>
  <si>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</si>
  <si>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</si>
  <si>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</si>
  <si>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</si>
  <si>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</si>
  <si>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</si>
  <si>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</si>
  <si>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</si>
  <si>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</si>
  <si>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</si>
  <si>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</si>
  <si>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</si>
  <si>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</si>
  <si>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</si>
  <si>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</si>
  <si>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</si>
  <si>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</si>
  <si>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</si>
  <si>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</si>
  <si>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</si>
  <si>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</si>
  <si>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</si>
  <si>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</si>
  <si>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</si>
  <si>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</si>
  <si>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</si>
  <si>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</si>
  <si>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</si>
  <si>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</si>
  <si>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</si>
  <si>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</si>
  <si>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</si>
  <si>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</si>
  <si>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</si>
  <si>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</si>
  <si>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</si>
  <si>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</si>
  <si>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</si>
  <si>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</si>
  <si>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</si>
  <si>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</si>
  <si>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</si>
  <si>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</si>
  <si>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</si>
  <si>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</si>
  <si>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</si>
  <si>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</si>
  <si>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</si>
  <si>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</si>
  <si>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</si>
  <si>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</si>
  <si>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</si>
  <si>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</si>
  <si>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</si>
  <si>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</si>
  <si>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</si>
  <si>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</si>
  <si>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</si>
  <si>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</si>
  <si>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</si>
  <si>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</si>
  <si>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</si>
  <si>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</si>
  <si>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</si>
  <si>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</si>
  <si>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</si>
  <si>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</si>
  <si>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</si>
  <si>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</si>
  <si>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</si>
  <si>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</si>
  <si>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</si>
  <si>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</si>
  <si>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</si>
  <si>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</si>
  <si>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</si>
  <si>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</si>
  <si>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</si>
  <si>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</si>
  <si>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</si>
  <si>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</si>
  <si>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</si>
  <si>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</si>
  <si>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</si>
  <si>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</si>
  <si>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</si>
  <si>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</si>
  <si>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</si>
  <si>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</si>
  <si>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</si>
  <si>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</si>
  <si>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</si>
  <si>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</si>
  <si>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</si>
  <si>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</si>
  <si>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</si>
  <si>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</si>
  <si>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</si>
  <si>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</si>
  <si>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</si>
  <si>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</si>
  <si>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</si>
  <si>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</si>
  <si>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</si>
  <si>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</si>
  <si>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</si>
  <si>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</si>
  <si>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</si>
  <si>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</si>
  <si>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</si>
  <si>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</si>
  <si>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</si>
  <si>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</si>
  <si>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</si>
  <si>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</si>
  <si>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</si>
  <si>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</si>
  <si>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</si>
  <si>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</si>
  <si>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</si>
  <si>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</si>
  <si>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</si>
  <si>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</si>
  <si>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</si>
  <si>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</si>
  <si>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</si>
  <si>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</si>
  <si>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</si>
  <si>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</si>
  <si>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</si>
  <si>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</si>
  <si>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</si>
  <si>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</si>
  <si>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</si>
  <si>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</si>
  <si>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</si>
  <si>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</si>
  <si>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</si>
  <si>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</si>
  <si>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</si>
  <si>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</si>
  <si>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</si>
  <si>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</si>
  <si>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</si>
  <si>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</si>
  <si>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</si>
  <si>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</si>
  <si>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</si>
  <si>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</si>
  <si>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</si>
  <si>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</si>
  <si>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</si>
  <si>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</si>
  <si>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</si>
  <si>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</si>
  <si>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</si>
  <si>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</si>
  <si>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</si>
  <si>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</si>
  <si>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</si>
  <si>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</si>
  <si>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</si>
  <si>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</si>
  <si>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</si>
  <si>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</si>
  <si>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</si>
  <si>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</si>
  <si>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</si>
  <si>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</si>
  <si>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</si>
  <si>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</si>
  <si>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</si>
  <si>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</si>
  <si>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</si>
  <si>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</si>
  <si>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</si>
  <si>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</si>
  <si>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</si>
  <si>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</si>
  <si>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</si>
  <si>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</si>
  <si>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</si>
  <si>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</si>
  <si>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</si>
  <si>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</si>
  <si>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</si>
  <si>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</si>
  <si>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</si>
  <si>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</si>
  <si>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</si>
  <si>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</si>
  <si>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</si>
  <si>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</si>
  <si>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</si>
  <si>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</si>
  <si>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</si>
  <si>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</si>
  <si>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</si>
  <si>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</si>
  <si>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</si>
  <si>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</si>
  <si>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</si>
  <si>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</si>
  <si>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</si>
  <si>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</si>
  <si>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</si>
  <si>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</si>
  <si>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</si>
  <si>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</si>
  <si>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</si>
  <si>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</si>
  <si>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</si>
  <si>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</si>
  <si>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</si>
  <si>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</si>
  <si>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</si>
  <si>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</si>
  <si>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</si>
  <si>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</si>
  <si>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</si>
  <si>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</si>
  <si>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</si>
  <si>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</si>
  <si>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</si>
  <si>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</si>
  <si>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</si>
  <si>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</si>
  <si>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</si>
  <si>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</si>
  <si>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</si>
  <si>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</si>
  <si>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</si>
  <si>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</si>
  <si>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</si>
  <si>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</si>
  <si>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</si>
  <si>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</si>
  <si>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</si>
  <si>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</si>
  <si>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</si>
  <si>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</si>
  <si>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</si>
  <si>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</si>
  <si>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</si>
  <si>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</si>
  <si>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</si>
  <si>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</si>
  <si>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</si>
  <si>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</si>
  <si>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</si>
  <si>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</si>
  <si>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</si>
  <si>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</si>
  <si>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</si>
  <si>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</si>
  <si>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</si>
  <si>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</si>
  <si>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</si>
  <si>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</si>
  <si>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</si>
  <si>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</si>
  <si>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</si>
  <si>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</si>
  <si>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</si>
  <si>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</si>
  <si>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</si>
  <si>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</si>
  <si>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</si>
  <si>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</si>
  <si>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</si>
  <si>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</si>
  <si>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</si>
  <si>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</si>
  <si>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</si>
  <si>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</si>
  <si>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</si>
  <si>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</si>
  <si>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</si>
  <si>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</si>
  <si>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</si>
  <si>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</si>
  <si>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</si>
  <si>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</si>
  <si>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</si>
  <si>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</si>
  <si>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</si>
  <si>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</si>
  <si>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</si>
  <si>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</si>
  <si>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</si>
  <si>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</si>
  <si>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</si>
  <si>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</si>
  <si>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</si>
  <si>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</si>
  <si>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</si>
  <si>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</si>
  <si>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</si>
  <si>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</si>
  <si>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</si>
  <si>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</si>
  <si>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</si>
  <si>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</si>
  <si>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</si>
  <si>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</si>
  <si>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</si>
  <si>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</si>
  <si>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</si>
  <si>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</si>
  <si>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</si>
  <si>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</si>
  <si>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</si>
  <si>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</si>
  <si>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</si>
  <si>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</si>
  <si>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</si>
  <si>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</si>
  <si>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</si>
  <si>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</si>
  <si>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</si>
  <si>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</si>
  <si>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</si>
  <si>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</si>
  <si>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</si>
  <si>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</si>
  <si>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</si>
  <si>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</si>
  <si>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</si>
  <si>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</si>
  <si>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</si>
  <si>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</si>
  <si>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</si>
  <si>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</si>
  <si>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</si>
  <si>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</si>
  <si>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</si>
  <si>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</si>
  <si>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</si>
  <si>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</si>
  <si>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</si>
  <si>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</si>
  <si>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</si>
  <si>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</si>
  <si>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</si>
  <si>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</si>
  <si>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</si>
  <si>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</si>
  <si>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</si>
  <si>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</si>
  <si>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</si>
  <si>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</si>
  <si>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</si>
  <si>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</si>
  <si>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</si>
  <si>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</si>
  <si>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</si>
  <si>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</si>
  <si>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</si>
  <si>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</si>
  <si>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</si>
  <si>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</si>
  <si>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</si>
  <si>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</si>
  <si>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</si>
  <si>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</si>
  <si>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</si>
  <si>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</si>
  <si>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</si>
  <si>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</si>
  <si>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</si>
  <si>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</si>
  <si>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</si>
  <si>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</si>
  <si>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</si>
  <si>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</si>
  <si>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</si>
  <si>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</si>
  <si>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</si>
  <si>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</si>
  <si>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</si>
  <si>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</si>
  <si>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</si>
  <si>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</si>
  <si>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</si>
  <si>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</si>
  <si>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</si>
  <si>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</si>
  <si>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</si>
  <si>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</si>
  <si>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</si>
  <si>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</si>
  <si>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</si>
  <si>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</si>
  <si>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</si>
  <si>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</si>
  <si>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</si>
  <si>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</si>
  <si>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</si>
  <si>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</si>
  <si>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</si>
  <si>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</si>
  <si>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</si>
  <si>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</si>
  <si>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</si>
  <si>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</si>
  <si>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</si>
  <si>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</si>
  <si>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</si>
  <si>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</si>
  <si>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</si>
  <si>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</si>
  <si>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</si>
  <si>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</si>
  <si>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</si>
  <si>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</si>
  <si>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</si>
  <si>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</si>
  <si>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</si>
  <si>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</si>
  <si>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</si>
  <si>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</si>
  <si>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</si>
  <si>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</si>
  <si>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</si>
  <si>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</si>
  <si>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</si>
  <si>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</si>
  <si>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</si>
  <si>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</si>
  <si>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</si>
  <si>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</si>
  <si>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</si>
  <si>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</si>
  <si>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</si>
  <si>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</si>
  <si>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</si>
  <si>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</si>
  <si>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</si>
  <si>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</si>
  <si>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</si>
  <si>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</si>
  <si>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</si>
  <si>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</si>
  <si>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</si>
  <si>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</si>
  <si>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</si>
  <si>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</si>
  <si>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</si>
  <si>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</si>
  <si>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</si>
  <si>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</si>
  <si>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</si>
  <si>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</si>
  <si>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</si>
  <si>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</si>
  <si>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</si>
  <si>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</si>
  <si>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</si>
  <si>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</si>
  <si>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</si>
  <si>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</si>
  <si>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</si>
  <si>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</si>
  <si>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</si>
  <si>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</si>
  <si>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</si>
  <si>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</si>
  <si>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</si>
  <si>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</si>
  <si>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</si>
  <si>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</si>
  <si>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</si>
  <si>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</si>
  <si>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</si>
  <si>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</si>
  <si>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</si>
  <si>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</si>
  <si>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</si>
  <si>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</si>
  <si>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</si>
  <si>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</si>
  <si>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</si>
  <si>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</si>
  <si>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</si>
  <si>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</si>
  <si>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</si>
  <si>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</si>
  <si>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</si>
  <si>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</si>
  <si>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</si>
  <si>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</si>
  <si>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</si>
  <si>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</si>
  <si>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</si>
  <si>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</si>
  <si>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</si>
  <si>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</si>
  <si>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</si>
  <si>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</si>
  <si>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</si>
  <si>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</si>
  <si>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</si>
  <si>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</si>
  <si>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</si>
  <si>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</si>
  <si>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</si>
  <si>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</si>
  <si>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</si>
  <si>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</si>
  <si>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</si>
  <si>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</si>
  <si>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</si>
  <si>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</si>
  <si>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</si>
  <si>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</si>
  <si>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</si>
  <si>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</si>
  <si>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</si>
  <si>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</si>
  <si>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</si>
  <si>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</si>
  <si>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</si>
  <si>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</si>
  <si>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</si>
  <si>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</si>
  <si>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</si>
  <si>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</si>
  <si>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</si>
  <si>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</si>
  <si>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</si>
  <si>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</si>
  <si>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</si>
  <si>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</si>
  <si>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</si>
  <si>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</si>
  <si>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</si>
  <si>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</si>
  <si>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</si>
  <si>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</si>
  <si>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</si>
  <si>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</si>
  <si>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</si>
  <si>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</si>
  <si>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</si>
  <si>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</si>
  <si>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</si>
  <si>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</si>
  <si>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</si>
  <si>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</si>
  <si>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</si>
  <si>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</si>
  <si>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</si>
  <si>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</si>
  <si>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</si>
  <si>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</si>
  <si>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</si>
  <si>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</si>
  <si>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</si>
  <si>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</si>
  <si>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</si>
  <si>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</si>
  <si>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</si>
  <si>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</si>
  <si>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</si>
  <si>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</si>
  <si>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</si>
  <si>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</si>
  <si>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</si>
  <si>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</si>
  <si>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</si>
  <si>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</si>
  <si>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</si>
  <si>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</si>
  <si>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</si>
  <si>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</si>
  <si>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</si>
  <si>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</si>
  <si>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</si>
  <si>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</si>
  <si>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</si>
  <si>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</si>
  <si>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</si>
  <si>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</si>
  <si>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</si>
  <si>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</si>
  <si>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</si>
  <si>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</si>
  <si>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</si>
  <si>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</si>
  <si>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</si>
  <si>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</si>
  <si>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</si>
  <si>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</si>
  <si>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</si>
  <si>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</si>
  <si>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</si>
  <si>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</si>
  <si>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</si>
  <si>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</si>
  <si>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</si>
  <si>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</si>
  <si>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</si>
  <si>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</si>
  <si>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</si>
  <si>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</si>
  <si>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</si>
  <si>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</si>
  <si>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</si>
  <si>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</si>
  <si>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</si>
  <si>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</si>
  <si>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</si>
  <si>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</si>
  <si>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</si>
  <si>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</si>
  <si>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</si>
  <si>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</si>
  <si>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</si>
  <si>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</si>
  <si>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</si>
  <si>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</si>
  <si>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</si>
  <si>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</si>
  <si>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</si>
  <si>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</si>
  <si>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</si>
  <si>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</si>
  <si>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</si>
  <si>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</si>
  <si>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</si>
  <si>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</si>
  <si>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</si>
  <si>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</si>
  <si>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</si>
  <si>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</si>
  <si>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</si>
  <si>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</si>
  <si>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</si>
  <si>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</si>
  <si>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</si>
  <si>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</si>
  <si>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</si>
  <si>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</si>
  <si>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</si>
  <si>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</si>
  <si>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</si>
  <si>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</si>
  <si>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</si>
  <si>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</si>
  <si>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</si>
  <si>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</si>
  <si>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</si>
  <si>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</si>
  <si>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</si>
  <si>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</si>
  <si>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</si>
  <si>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</si>
  <si>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</si>
  <si>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</si>
  <si>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</si>
  <si>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</si>
  <si>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</si>
  <si>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</si>
  <si>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</si>
  <si>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</si>
  <si>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</si>
  <si>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</si>
  <si>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</si>
  <si>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</si>
  <si>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</si>
  <si>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</si>
  <si>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</si>
  <si>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</si>
  <si>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</si>
  <si>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</si>
  <si>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</si>
  <si>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</si>
  <si>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</si>
  <si>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</si>
  <si>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</si>
  <si>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</si>
  <si>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</si>
  <si>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</si>
  <si>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</si>
  <si>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</si>
  <si>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</si>
  <si>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</si>
  <si>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</si>
  <si>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</si>
  <si>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</si>
  <si>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</si>
  <si>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</si>
  <si>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</si>
  <si>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</si>
  <si>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</si>
  <si>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</si>
  <si>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</si>
  <si>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</si>
  <si>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</si>
  <si>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</si>
  <si>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</si>
  <si>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</si>
  <si>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</si>
  <si>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</si>
  <si>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</si>
  <si>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</si>
  <si>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</si>
  <si>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</si>
  <si>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</si>
  <si>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</si>
  <si>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</si>
  <si>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</si>
  <si>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</si>
  <si>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</si>
  <si>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</si>
  <si>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</si>
  <si>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</si>
  <si>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</si>
  <si>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</si>
  <si>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</si>
  <si>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</si>
  <si>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</si>
  <si>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</si>
  <si>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</si>
  <si>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</si>
  <si>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</si>
  <si>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</si>
  <si>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</si>
  <si>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</si>
  <si>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</si>
  <si>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</si>
  <si>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</si>
  <si>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</si>
  <si>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</si>
  <si>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</si>
  <si>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</si>
  <si>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</si>
  <si>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</si>
  <si>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</si>
  <si>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</si>
  <si>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</si>
  <si>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</si>
  <si>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</si>
  <si>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</si>
  <si>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</si>
  <si>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</si>
  <si>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</si>
  <si>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</si>
  <si>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</si>
  <si>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</si>
  <si>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</si>
  <si>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</si>
  <si>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</si>
  <si>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</si>
  <si>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</si>
  <si>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</si>
  <si>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</si>
  <si>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</si>
  <si>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</si>
  <si>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</si>
  <si>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</si>
  <si>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</si>
  <si>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</si>
  <si>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</si>
  <si>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</si>
  <si>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</si>
  <si>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</si>
  <si>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</si>
  <si>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</si>
  <si>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</si>
  <si>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</si>
  <si>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</si>
  <si>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</si>
  <si>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</si>
  <si>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</si>
  <si>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</si>
  <si>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</si>
  <si>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</si>
  <si>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</si>
  <si>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</si>
  <si>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</si>
  <si>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</si>
  <si>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</si>
  <si>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</si>
  <si>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</si>
  <si>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</si>
  <si>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</si>
  <si>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</si>
  <si>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</si>
  <si>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</si>
  <si>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</si>
  <si>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</si>
  <si>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</si>
  <si>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</si>
  <si>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</si>
  <si>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</si>
  <si>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</si>
  <si>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</si>
  <si>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</si>
  <si>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</si>
  <si>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</si>
  <si>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</si>
  <si>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</si>
  <si>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</si>
  <si>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</si>
  <si>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</si>
  <si>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</si>
  <si>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</si>
  <si>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</si>
  <si>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</si>
  <si>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</si>
  <si>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</si>
  <si>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</si>
  <si>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</si>
  <si>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</si>
  <si>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</si>
  <si>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</si>
  <si>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</si>
  <si>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</si>
  <si>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</si>
  <si>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</si>
  <si>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</si>
  <si>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</si>
  <si>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</si>
  <si>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</si>
  <si>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</si>
  <si>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</si>
  <si>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</si>
  <si>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</si>
  <si>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</si>
  <si>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</si>
  <si>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</si>
  <si>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</si>
  <si>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</si>
  <si>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</si>
  <si>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</si>
  <si>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</si>
  <si>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</si>
  <si>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</si>
  <si>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</si>
  <si>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</si>
  <si>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</si>
  <si>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</si>
  <si>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</si>
  <si>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</si>
  <si>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</si>
  <si>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</si>
  <si>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</si>
  <si>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</si>
  <si>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</si>
  <si>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</si>
  <si>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</si>
  <si>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</si>
  <si>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</si>
  <si>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</si>
  <si>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</si>
  <si>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</si>
  <si>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</si>
  <si>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</si>
  <si>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</si>
  <si>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</si>
  <si>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</si>
  <si>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</si>
  <si>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</si>
  <si>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</si>
  <si>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</si>
  <si>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</si>
  <si>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</si>
  <si>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</si>
  <si>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</si>
  <si>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</si>
  <si>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</si>
  <si>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</si>
  <si>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</si>
  <si>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</si>
  <si>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</si>
  <si>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</si>
  <si>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</si>
  <si>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</si>
  <si>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</si>
  <si>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</si>
  <si>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</si>
  <si>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</si>
  <si>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</si>
  <si>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</si>
  <si>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</si>
  <si>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</si>
  <si>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</si>
  <si>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</si>
  <si>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</si>
  <si>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</si>
  <si>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</si>
  <si>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</si>
  <si>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</si>
  <si>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</si>
  <si>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</si>
  <si>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</si>
  <si>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</si>
  <si>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</si>
  <si>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</si>
  <si>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</si>
  <si>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</si>
  <si>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</si>
  <si>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</si>
  <si>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</si>
  <si>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</si>
  <si>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</si>
  <si>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</si>
  <si>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</si>
  <si>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</si>
  <si>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</si>
  <si>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</si>
  <si>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</si>
  <si>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</si>
  <si>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</si>
  <si>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</si>
  <si>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</si>
  <si>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</si>
  <si>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</si>
  <si>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</si>
  <si>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</si>
  <si>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</si>
  <si>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</si>
  <si>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</si>
  <si>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</si>
  <si>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</si>
  <si>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</si>
  <si>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</si>
  <si>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</si>
  <si>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</si>
  <si>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</si>
  <si>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</si>
  <si>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</si>
  <si>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</si>
  <si>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</si>
  <si>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</si>
  <si>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</si>
  <si>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</si>
  <si>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</si>
  <si>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</si>
  <si>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</si>
  <si>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</si>
  <si>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</si>
  <si>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</si>
  <si>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</si>
  <si>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</si>
  <si>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</si>
  <si>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</si>
  <si>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</si>
  <si>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</si>
  <si>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</si>
  <si>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</si>
  <si>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</si>
  <si>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</si>
  <si>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</si>
  <si>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</si>
  <si>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</si>
  <si>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</si>
  <si>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</si>
  <si>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</si>
  <si>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</si>
  <si>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</si>
  <si>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</si>
  <si>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</si>
  <si>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</si>
  <si>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</si>
  <si>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</si>
  <si>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</si>
  <si>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</si>
  <si>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</si>
  <si>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</si>
  <si>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</si>
  <si>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</si>
  <si>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</si>
  <si>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</si>
  <si>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</si>
  <si>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</si>
  <si>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</si>
  <si>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</si>
  <si>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</si>
  <si>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</si>
  <si>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</si>
  <si>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</si>
  <si>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</si>
  <si>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</si>
  <si>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</si>
  <si>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</si>
  <si>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</si>
  <si>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</si>
  <si>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</si>
  <si>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</si>
  <si>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</si>
  <si>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</si>
  <si>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</si>
  <si>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</si>
  <si>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</si>
  <si>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</si>
  <si>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</si>
  <si>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</si>
  <si>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</si>
  <si>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</si>
  <si>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</si>
  <si>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</si>
  <si>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</si>
  <si>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</si>
  <si>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</si>
  <si>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</si>
  <si>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</si>
  <si>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</si>
  <si>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</si>
  <si>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</si>
  <si>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</si>
  <si>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</si>
  <si>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</si>
  <si>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</si>
  <si>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</si>
  <si>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</si>
  <si>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</si>
  <si>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</si>
  <si>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</si>
  <si>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</si>
  <si>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</si>
  <si>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</si>
  <si>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</si>
  <si>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</si>
  <si>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</si>
  <si>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</si>
  <si>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</si>
  <si>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</si>
  <si>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</si>
  <si>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</si>
  <si>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</si>
  <si>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</si>
  <si>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</si>
  <si>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</si>
  <si>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</si>
  <si>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</si>
  <si>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</si>
  <si>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</si>
  <si>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</si>
  <si>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</si>
  <si>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</si>
  <si>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</si>
  <si>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</si>
  <si>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</si>
  <si>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</si>
  <si>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</si>
  <si>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</si>
  <si>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</si>
  <si>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</si>
  <si>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</si>
  <si>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</si>
  <si>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</si>
  <si>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</si>
  <si>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</si>
  <si>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</si>
  <si>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</si>
  <si>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</si>
  <si>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</si>
  <si>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</si>
  <si>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</si>
  <si>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</si>
  <si>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</si>
  <si>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</si>
  <si>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</si>
  <si>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</si>
  <si>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</si>
  <si>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</si>
  <si>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</si>
  <si>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</si>
  <si>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</si>
  <si>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</si>
  <si>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</si>
  <si>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</si>
  <si>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</si>
  <si>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</si>
  <si>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</si>
  <si>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</si>
  <si>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</si>
  <si>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</si>
  <si>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</si>
  <si>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</si>
  <si>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</si>
  <si>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</si>
  <si>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</si>
  <si>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</si>
  <si>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</si>
  <si>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</si>
  <si>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</si>
  <si>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</si>
  <si>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</si>
  <si>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</si>
  <si>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</si>
  <si>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</si>
  <si>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</si>
  <si>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</si>
  <si>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</si>
  <si>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</si>
  <si>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</si>
  <si>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</si>
  <si>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</si>
  <si>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</si>
  <si>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</si>
  <si>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</si>
  <si>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</si>
  <si>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</si>
  <si>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</si>
  <si>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</si>
  <si>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</si>
  <si>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</si>
  <si>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</si>
  <si>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</si>
  <si>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</si>
  <si>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</si>
  <si>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</si>
  <si>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</si>
  <si>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</si>
  <si>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</si>
  <si>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</si>
  <si>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</si>
  <si>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</si>
  <si>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</si>
  <si>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</si>
  <si>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</si>
  <si>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</si>
  <si>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</si>
  <si>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</si>
  <si>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</si>
  <si>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</si>
  <si>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</si>
  <si>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</si>
  <si>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</si>
  <si>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</si>
  <si>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</si>
  <si>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</si>
  <si>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</si>
  <si>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</si>
  <si>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</si>
  <si>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</si>
  <si>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</si>
  <si>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</si>
  <si>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</si>
  <si>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</si>
  <si>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</si>
  <si>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</si>
  <si>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</si>
  <si>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</si>
  <si>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</si>
  <si>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</si>
  <si>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</si>
  <si>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</si>
  <si>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</si>
  <si>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</si>
  <si>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</si>
  <si>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</si>
  <si>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</si>
  <si>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</si>
  <si>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</si>
  <si>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</si>
  <si>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</si>
  <si>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</si>
  <si>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</si>
  <si>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</si>
  <si>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</si>
  <si>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</si>
  <si>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</si>
  <si>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</si>
  <si>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</si>
  <si>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</si>
  <si>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</si>
  <si>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</si>
  <si>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</si>
  <si>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</si>
  <si>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</si>
  <si>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</si>
  <si>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</si>
  <si>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</si>
  <si>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</si>
  <si>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</si>
  <si>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</si>
  <si>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</si>
  <si>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</si>
  <si>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</si>
  <si>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</si>
  <si>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</si>
  <si>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</si>
  <si>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</si>
  <si>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</si>
  <si>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</si>
  <si>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</si>
  <si>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</si>
  <si>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</si>
  <si>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</si>
  <si>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</si>
  <si>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</si>
  <si>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</si>
  <si>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</si>
  <si>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</si>
  <si>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</si>
  <si>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</si>
  <si>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</si>
  <si>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</si>
  <si>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</si>
  <si>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</si>
  <si>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</si>
  <si>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</si>
  <si>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</si>
  <si>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</si>
  <si>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</si>
  <si>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</si>
  <si>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</si>
  <si>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</si>
  <si>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</si>
  <si>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</si>
  <si>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</si>
  <si>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</si>
  <si>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</si>
  <si>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</si>
  <si>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</si>
  <si>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</si>
  <si>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</si>
  <si>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</si>
  <si>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</si>
  <si>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</si>
  <si>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</si>
  <si>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</si>
  <si>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</si>
  <si>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</si>
  <si>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</si>
  <si>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</si>
  <si>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</si>
  <si>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</si>
  <si>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</si>
  <si>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</si>
  <si>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</si>
  <si>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</si>
  <si>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</si>
  <si>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</si>
  <si>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</si>
  <si>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</si>
  <si>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</si>
  <si>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</si>
  <si>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</si>
  <si>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</si>
  <si>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</si>
  <si>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</si>
  <si>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</si>
  <si>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</si>
  <si>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</si>
  <si>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</si>
  <si>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</si>
  <si>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</si>
  <si>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</si>
  <si>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</si>
  <si>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</si>
  <si>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</si>
  <si>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</si>
  <si>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</si>
  <si>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</si>
  <si>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</si>
  <si>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</si>
  <si>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</si>
  <si>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</si>
  <si>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</si>
  <si>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</si>
  <si>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</si>
  <si>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</si>
  <si>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</si>
  <si>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</si>
  <si>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</si>
  <si>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</si>
  <si>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</si>
  <si>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</si>
  <si>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</si>
  <si>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</si>
  <si>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</si>
  <si>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</si>
  <si>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</si>
  <si>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</si>
  <si>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</si>
  <si>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</si>
  <si>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</si>
  <si>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</si>
  <si>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</si>
  <si>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</si>
  <si>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</si>
  <si>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</si>
  <si>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</si>
  <si>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</si>
  <si>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</si>
  <si>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</si>
  <si>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</si>
  <si>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</si>
  <si>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</si>
  <si>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</si>
  <si>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</si>
  <si>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</si>
  <si>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</si>
  <si>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</si>
  <si>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</si>
  <si>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</si>
  <si>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</si>
  <si>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</si>
  <si>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</si>
  <si>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</si>
  <si>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</si>
  <si>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</si>
  <si>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</si>
  <si>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</si>
  <si>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</si>
  <si>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</si>
  <si>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</si>
  <si>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</si>
  <si>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</si>
  <si>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</si>
  <si>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</si>
  <si>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</si>
  <si>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</si>
  <si>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</si>
  <si>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</si>
  <si>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</si>
  <si>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</si>
  <si>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</si>
  <si>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</si>
  <si>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</si>
  <si>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</si>
  <si>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</si>
  <si>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</si>
  <si>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</si>
  <si>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</si>
  <si>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</si>
  <si>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</si>
  <si>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</si>
  <si>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</si>
  <si>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</si>
  <si>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</si>
  <si>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</si>
  <si>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</si>
  <si>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</si>
  <si>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</si>
  <si>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</si>
  <si>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</si>
  <si>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</si>
  <si>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</si>
  <si>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</si>
  <si>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</si>
  <si>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</si>
  <si>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</si>
  <si>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</si>
  <si>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</si>
  <si>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</si>
  <si>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</si>
  <si>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</si>
  <si>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</si>
  <si>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</si>
  <si>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</si>
  <si>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</si>
  <si>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</si>
  <si>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</si>
  <si>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</si>
  <si>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</si>
  <si>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</si>
  <si>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</si>
  <si>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</si>
  <si>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</si>
  <si>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</si>
  <si>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</si>
  <si>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</si>
  <si>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</si>
  <si>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</si>
  <si>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</si>
  <si>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</si>
  <si>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</si>
  <si>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</si>
  <si>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</si>
  <si>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</si>
  <si>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</si>
  <si>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</si>
  <si>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</si>
  <si>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</si>
  <si>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</si>
  <si>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</si>
  <si>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</si>
  <si>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</si>
  <si>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</si>
  <si>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</si>
  <si>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</si>
  <si>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</si>
  <si>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</si>
  <si>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</si>
  <si>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</si>
  <si>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</si>
  <si>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</si>
  <si>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</si>
  <si>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</si>
  <si>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</si>
  <si>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</si>
  <si>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</si>
  <si>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</si>
  <si>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</si>
  <si>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</si>
  <si>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</si>
  <si>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</si>
  <si>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</si>
  <si>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</si>
  <si>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</si>
  <si>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</si>
  <si>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</si>
  <si>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</si>
  <si>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</si>
  <si>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</si>
  <si>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</si>
  <si>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</si>
  <si>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</si>
  <si>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</si>
  <si>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</si>
  <si>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</si>
  <si>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</si>
  <si>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</si>
  <si>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</si>
  <si>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</si>
  <si>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</si>
  <si>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</si>
  <si>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</si>
  <si>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</si>
  <si>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</si>
  <si>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</si>
  <si>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</si>
  <si>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</si>
  <si>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</si>
  <si>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</si>
  <si>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</si>
  <si>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</si>
  <si>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</si>
  <si>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</si>
  <si>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</si>
  <si>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</si>
  <si>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</si>
  <si>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</si>
  <si>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</si>
  <si>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</si>
  <si>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</si>
  <si>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</si>
  <si>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</si>
  <si>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</si>
  <si>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</si>
  <si>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</si>
  <si>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</si>
  <si>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</si>
  <si>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</si>
  <si>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</si>
  <si>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</si>
  <si>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</si>
  <si>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</si>
  <si>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</si>
  <si>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</si>
  <si>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</si>
  <si>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</si>
  <si>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</si>
  <si>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</si>
  <si>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</si>
  <si>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</si>
  <si>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</si>
  <si>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</si>
  <si>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</si>
  <si>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</si>
  <si>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</si>
  <si>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</si>
  <si>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</si>
  <si>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</si>
  <si>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</si>
  <si>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</si>
  <si>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</si>
  <si>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</si>
  <si>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</si>
  <si>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</si>
  <si>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</si>
  <si>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</si>
  <si>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</si>
  <si>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</si>
  <si>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</si>
  <si>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</si>
  <si>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</si>
  <si>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</si>
  <si>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</si>
  <si>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</si>
  <si>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</si>
  <si>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</si>
  <si>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</si>
  <si>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</si>
  <si>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</si>
  <si>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</si>
  <si>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</si>
  <si>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</si>
  <si>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</si>
  <si>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</si>
  <si>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</si>
  <si>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</si>
  <si>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</si>
  <si>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</si>
  <si>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</si>
  <si>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</si>
  <si>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</si>
  <si>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</si>
  <si>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</si>
  <si>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</si>
  <si>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</si>
  <si>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</si>
  <si>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</si>
  <si>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</si>
  <si>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</si>
  <si>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</si>
  <si>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</si>
  <si>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</si>
  <si>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</si>
  <si>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</si>
  <si>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</si>
  <si>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</si>
  <si>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</si>
  <si>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</si>
  <si>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</si>
  <si>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</si>
  <si>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</si>
  <si>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</si>
  <si>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</si>
  <si>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</si>
  <si>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</si>
  <si>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</si>
  <si>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</si>
  <si>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</si>
  <si>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</si>
  <si>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</si>
  <si>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</si>
  <si>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</si>
  <si>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</si>
  <si>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</si>
  <si>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</si>
  <si>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</si>
  <si>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</si>
  <si>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</si>
  <si>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</si>
  <si>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</si>
  <si>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</si>
  <si>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</si>
  <si>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</si>
  <si>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</si>
  <si>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</si>
  <si>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</si>
  <si>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</si>
  <si>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</si>
  <si>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</si>
  <si>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</si>
  <si>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</si>
  <si>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</si>
  <si>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</si>
  <si>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</si>
  <si>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</si>
  <si>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</si>
  <si>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</si>
  <si>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</si>
  <si>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</si>
  <si>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</si>
  <si>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</si>
  <si>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</si>
  <si>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</si>
  <si>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</si>
  <si>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</si>
  <si>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</si>
  <si>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</si>
  <si>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</si>
  <si>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</si>
  <si>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</si>
  <si>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</si>
  <si>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</si>
  <si>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</si>
  <si>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</si>
  <si>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</si>
  <si>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</si>
  <si>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</si>
  <si>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</si>
  <si>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</si>
  <si>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</si>
  <si>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</si>
  <si>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</si>
  <si>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</si>
  <si>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</si>
  <si>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</si>
  <si>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</si>
  <si>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</si>
  <si>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</si>
  <si>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</si>
  <si>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</si>
  <si>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</si>
  <si>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</si>
  <si>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</si>
  <si>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</si>
  <si>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</si>
  <si>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</si>
  <si>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</si>
  <si>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</si>
  <si>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</si>
  <si>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</si>
  <si>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</si>
  <si>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</si>
  <si>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</si>
  <si>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</si>
  <si>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</si>
  <si>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</si>
  <si>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</si>
  <si>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</si>
  <si>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</si>
  <si>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</si>
  <si>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</si>
  <si>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</si>
  <si>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</si>
  <si>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</si>
  <si>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</si>
  <si>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</si>
  <si>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</si>
  <si>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</si>
  <si>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</si>
  <si>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</si>
  <si>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</si>
  <si>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</si>
  <si>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</si>
  <si>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</si>
  <si>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</si>
  <si>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</si>
  <si>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</si>
  <si>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</si>
  <si>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</si>
  <si>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</si>
  <si>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</si>
  <si>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</si>
  <si>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</si>
  <si>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</si>
  <si>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</si>
  <si>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</si>
  <si>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</si>
  <si>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</si>
  <si>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</si>
  <si>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</si>
  <si>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</si>
  <si>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</si>
  <si>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</si>
  <si>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</si>
  <si>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</si>
  <si>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</si>
  <si>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</si>
  <si>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</si>
  <si>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</si>
  <si>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</si>
  <si>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</si>
  <si>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</si>
  <si>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</si>
  <si>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</si>
  <si>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</si>
  <si>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</si>
  <si>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</si>
  <si>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</si>
  <si>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</si>
  <si>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</si>
  <si>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</si>
  <si>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</si>
  <si>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</si>
  <si>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</si>
  <si>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</si>
  <si>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</si>
  <si>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</si>
  <si>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</si>
  <si>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</si>
  <si>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</si>
  <si>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</si>
  <si>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</si>
  <si>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</si>
  <si>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</si>
  <si>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</si>
  <si>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</si>
  <si>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</si>
  <si>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</si>
  <si>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</si>
  <si>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</si>
  <si>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</si>
  <si>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</si>
  <si>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</si>
  <si>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</si>
  <si>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</si>
  <si>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</si>
  <si>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</si>
  <si>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</si>
  <si>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</si>
  <si>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</si>
  <si>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</si>
  <si>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</si>
  <si>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</si>
  <si>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</si>
  <si>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</si>
  <si>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</si>
  <si>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</si>
  <si>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</si>
  <si>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</si>
  <si>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</si>
  <si>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</si>
  <si>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</si>
  <si>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</si>
  <si>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</si>
  <si>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</si>
  <si>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</si>
  <si>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</si>
  <si>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</si>
  <si>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</si>
  <si>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</si>
  <si>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</si>
  <si>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</si>
  <si>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</si>
  <si>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</si>
  <si>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</si>
  <si>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</si>
  <si>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</si>
  <si>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</si>
  <si>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</si>
  <si>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</si>
  <si>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</si>
  <si>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</si>
  <si>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</si>
  <si>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</si>
  <si>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</si>
  <si>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</si>
  <si>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</si>
  <si>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</si>
  <si>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</si>
  <si>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</si>
  <si>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</si>
  <si>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</si>
  <si>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</si>
  <si>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</si>
  <si>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</si>
  <si>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</si>
  <si>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</si>
  <si>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</si>
  <si>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</si>
  <si>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</si>
  <si>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</si>
  <si>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</si>
  <si>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</si>
  <si>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</si>
  <si>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</si>
  <si>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</si>
  <si>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</si>
  <si>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</si>
  <si>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</si>
  <si>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</si>
  <si>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</si>
  <si>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</si>
  <si>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</si>
  <si>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</si>
  <si>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</si>
  <si>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</si>
  <si>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</si>
  <si>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</si>
  <si>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</si>
  <si>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</si>
  <si>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</si>
  <si>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</si>
  <si>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</si>
  <si>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</si>
  <si>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</si>
  <si>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</si>
  <si>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</si>
  <si>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</si>
  <si>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</si>
  <si>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</si>
  <si>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</si>
  <si>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</si>
  <si>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</si>
  <si>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</si>
  <si>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</si>
  <si>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</si>
  <si>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</si>
  <si>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</si>
  <si>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</si>
  <si>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</si>
  <si>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</si>
  <si>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</si>
  <si>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</si>
  <si>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</si>
  <si>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</si>
  <si>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</si>
  <si>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</si>
  <si>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</si>
  <si>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</si>
  <si>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</si>
  <si>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</si>
  <si>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</si>
  <si>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</si>
  <si>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</si>
  <si>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</si>
  <si>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</si>
  <si>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</si>
  <si>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</si>
  <si>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</si>
  <si>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</si>
  <si>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</si>
  <si>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</si>
  <si>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</si>
  <si>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</si>
  <si>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</si>
  <si>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</si>
  <si>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</si>
  <si>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</si>
  <si>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</si>
  <si>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</si>
  <si>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</si>
  <si>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</si>
  <si>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</si>
  <si>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</si>
  <si>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</si>
  <si>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</si>
  <si>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</si>
  <si>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</si>
  <si>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</si>
  <si>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</si>
  <si>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</si>
  <si>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</si>
  <si>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</si>
  <si>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</si>
  <si>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</si>
  <si>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</si>
  <si>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</si>
  <si>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</si>
  <si>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</si>
  <si>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</si>
  <si>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</si>
  <si>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</si>
  <si>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</si>
  <si>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</si>
  <si>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</si>
  <si>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</si>
  <si>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</si>
  <si>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</si>
  <si>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</si>
  <si>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</si>
  <si>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</si>
  <si>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</si>
  <si>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</si>
  <si>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</si>
  <si>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</si>
  <si>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</si>
  <si>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</si>
  <si>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</si>
  <si>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</si>
  <si>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</si>
  <si>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</si>
  <si>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</si>
  <si>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</si>
  <si>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</si>
  <si>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</si>
  <si>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</si>
  <si>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</si>
  <si>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</si>
  <si>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</si>
  <si>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</si>
  <si>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</si>
  <si>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</si>
  <si>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</si>
  <si>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</si>
  <si>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</si>
  <si>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</si>
  <si>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</si>
  <si>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</si>
  <si>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</si>
  <si>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</si>
  <si>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</si>
  <si>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</si>
  <si>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</si>
  <si>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</si>
  <si>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</si>
  <si>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</si>
  <si>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</si>
  <si>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</si>
  <si>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</si>
  <si>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</si>
  <si>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</si>
  <si>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</si>
  <si>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</si>
  <si>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</si>
  <si>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</si>
  <si>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</si>
  <si>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</si>
  <si>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</si>
  <si>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</si>
  <si>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</si>
  <si>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</si>
  <si>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</si>
  <si>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</si>
  <si>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</si>
  <si>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</si>
  <si>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</si>
  <si>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</si>
  <si>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</si>
  <si>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</si>
  <si>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</si>
  <si>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</si>
  <si>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</si>
  <si>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</si>
  <si>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</si>
  <si>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</si>
  <si>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</si>
  <si>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</si>
  <si>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</si>
  <si>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</si>
  <si>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</si>
  <si>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</si>
  <si>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</si>
  <si>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</si>
  <si>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</si>
  <si>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</si>
  <si>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</si>
  <si>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</si>
  <si>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</si>
  <si>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</si>
  <si>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</si>
  <si>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</si>
  <si>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</si>
  <si>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</si>
  <si>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</si>
  <si>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</si>
  <si>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</si>
  <si>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</si>
  <si>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</si>
  <si>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</si>
  <si>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</si>
  <si>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</si>
  <si>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</si>
  <si>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</si>
  <si>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</si>
  <si>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</si>
  <si>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</si>
  <si>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</si>
  <si>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</si>
  <si>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</si>
  <si>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</si>
  <si>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</si>
  <si>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</si>
  <si>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</si>
  <si>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</si>
  <si>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</si>
  <si>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</si>
  <si>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</si>
  <si>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</si>
  <si>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</si>
  <si>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</si>
  <si>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</si>
  <si>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</si>
  <si>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</si>
  <si>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</si>
  <si>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</si>
  <si>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</si>
  <si>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</si>
  <si>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</si>
  <si>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</si>
  <si>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</si>
  <si>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</si>
  <si>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</si>
  <si>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</si>
  <si>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</si>
  <si>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</si>
  <si>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</si>
  <si>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</si>
  <si>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</si>
  <si>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</si>
  <si>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</si>
  <si>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</si>
  <si>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</si>
  <si>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</si>
  <si>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</si>
  <si>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</si>
  <si>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</si>
  <si>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</si>
  <si>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</si>
  <si>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</si>
  <si>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</si>
  <si>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</si>
  <si>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</si>
  <si>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</si>
  <si>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</si>
  <si>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</si>
  <si>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</si>
  <si>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</si>
  <si>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</si>
  <si>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</si>
  <si>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</si>
  <si>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</si>
  <si>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</si>
  <si>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</si>
  <si>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</si>
  <si>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</si>
  <si>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</si>
  <si>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</si>
  <si>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</si>
  <si>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</si>
  <si>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</si>
  <si>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</si>
  <si>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</si>
  <si>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</si>
  <si>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</si>
  <si>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</si>
  <si>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</si>
  <si>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</si>
  <si>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</si>
  <si>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</si>
  <si>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</si>
  <si>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</si>
  <si>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</si>
  <si>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</si>
  <si>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</si>
  <si>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</si>
  <si>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</si>
  <si>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</si>
  <si>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</si>
  <si>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</si>
  <si>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</si>
  <si>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</si>
  <si>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</si>
  <si>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</si>
  <si>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</si>
  <si>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</si>
  <si>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</si>
  <si>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</si>
  <si>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</si>
  <si>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</si>
  <si>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</si>
  <si>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</si>
  <si>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</si>
  <si>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</si>
  <si>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</si>
  <si>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</si>
  <si>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</si>
  <si>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</si>
  <si>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</si>
  <si>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</si>
  <si>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</si>
  <si>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</si>
  <si>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</si>
  <si>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</si>
  <si>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</si>
  <si>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</si>
  <si>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</si>
  <si>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</si>
  <si>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</si>
  <si>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</si>
  <si>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</si>
  <si>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</si>
  <si>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</si>
  <si>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</si>
  <si>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</si>
  <si>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</si>
  <si>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</si>
  <si>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</si>
  <si>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</si>
  <si>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</si>
  <si>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</si>
  <si>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</si>
  <si>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</si>
  <si>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</si>
  <si>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</si>
  <si>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</si>
  <si>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</si>
  <si>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</si>
  <si>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</si>
  <si>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</si>
  <si>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</si>
  <si>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</si>
  <si>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</si>
  <si>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</si>
  <si>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</si>
  <si>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</si>
  <si>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</si>
  <si>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</si>
  <si>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</si>
  <si>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</si>
  <si>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</si>
  <si>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</si>
  <si>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</si>
  <si>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</si>
  <si>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</si>
  <si>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</si>
  <si>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</si>
  <si>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</si>
  <si>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</si>
  <si>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</si>
  <si>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</si>
  <si>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</si>
  <si>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</si>
  <si>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</si>
  <si>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</si>
  <si>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</si>
  <si>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</si>
  <si>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</si>
  <si>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</si>
  <si>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</si>
  <si>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</si>
  <si>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</si>
  <si>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</si>
  <si>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</si>
  <si>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</si>
  <si>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</si>
  <si>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</si>
  <si>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</si>
  <si>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</si>
  <si>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</si>
  <si>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</si>
  <si>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</si>
  <si>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</si>
  <si>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</si>
  <si>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</si>
  <si>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</si>
  <si>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</si>
  <si>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</si>
  <si>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</si>
  <si>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</si>
  <si>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</si>
  <si>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</si>
  <si>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</si>
  <si>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</si>
  <si>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</si>
  <si>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</si>
  <si>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</si>
  <si>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</si>
  <si>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</si>
  <si>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</si>
  <si>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</si>
  <si>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</si>
  <si>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</si>
  <si>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</si>
  <si>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</si>
  <si>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</si>
  <si>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</si>
  <si>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</si>
  <si>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</si>
  <si>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</si>
  <si>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</si>
  <si>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</si>
  <si>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</si>
  <si>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</si>
  <si>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</si>
  <si>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</si>
  <si>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</si>
  <si>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</si>
  <si>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</si>
  <si>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</si>
  <si>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</si>
  <si>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</si>
  <si>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</si>
  <si>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</si>
  <si>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</si>
  <si>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</si>
  <si>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</si>
  <si>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</si>
  <si>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</si>
  <si>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</si>
  <si>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</si>
  <si>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</si>
  <si>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</si>
  <si>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</si>
  <si>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</si>
  <si>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</si>
  <si>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</si>
  <si>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</si>
  <si>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</si>
  <si>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</si>
  <si>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</si>
  <si>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</si>
  <si>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</si>
  <si>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</si>
  <si>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</si>
  <si>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</si>
  <si>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</si>
  <si>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</si>
  <si>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</si>
  <si>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</si>
  <si>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</si>
  <si>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</si>
  <si>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</si>
  <si>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</si>
  <si>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</si>
  <si>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</si>
  <si>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</si>
  <si>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</si>
  <si>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</si>
  <si>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</si>
  <si>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</si>
  <si>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</si>
  <si>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</si>
  <si>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</si>
  <si>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</si>
  <si>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</si>
  <si>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</si>
  <si>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</si>
  <si>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</si>
  <si>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</si>
  <si>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</si>
  <si>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</si>
  <si>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</si>
  <si>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</si>
  <si>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</si>
  <si>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</si>
  <si>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</si>
  <si>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</si>
  <si>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</si>
  <si>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</si>
  <si>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</si>
  <si>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</si>
  <si>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</si>
  <si>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</si>
  <si>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</si>
  <si>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</si>
  <si>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</si>
  <si>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</si>
  <si>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</si>
  <si>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</si>
  <si>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</si>
  <si>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</si>
  <si>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</si>
  <si>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</si>
  <si>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</si>
  <si>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</si>
  <si>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</si>
  <si>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</si>
  <si>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</si>
  <si>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</si>
  <si>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</si>
  <si>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</si>
  <si>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</si>
  <si>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</si>
  <si>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</si>
  <si>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</si>
  <si>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</si>
  <si>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</si>
  <si>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</si>
  <si>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</si>
  <si>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</si>
  <si>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</si>
  <si>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</si>
  <si>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</si>
  <si>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</si>
  <si>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</si>
  <si>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</si>
  <si>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</si>
  <si>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</si>
  <si>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</si>
  <si>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</si>
  <si>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</si>
  <si>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</si>
  <si>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</si>
  <si>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</si>
  <si>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</si>
  <si>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</si>
  <si>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</si>
  <si>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</si>
  <si>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</si>
  <si>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</si>
  <si>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</si>
  <si>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</si>
  <si>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</si>
  <si>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</si>
  <si>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</si>
  <si>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</si>
  <si>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</si>
  <si>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</si>
  <si>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</si>
  <si>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</si>
  <si>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</si>
  <si>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</si>
  <si>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</si>
  <si>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</si>
  <si>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</si>
  <si>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</si>
  <si>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</si>
  <si>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</si>
  <si>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</si>
  <si>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</si>
  <si>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</si>
  <si>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</si>
  <si>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</si>
  <si>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</si>
  <si>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</si>
  <si>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</si>
  <si>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</si>
  <si>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</si>
  <si>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</si>
  <si>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</si>
  <si>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</si>
  <si>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</si>
  <si>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</si>
  <si>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</si>
  <si>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</si>
  <si>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</si>
  <si>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</si>
  <si>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</si>
  <si>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</si>
  <si>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</si>
  <si>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</si>
  <si>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</si>
  <si>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</si>
  <si>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</si>
  <si>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</si>
  <si>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</si>
  <si>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</si>
  <si>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</si>
  <si>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</si>
  <si>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</si>
  <si>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</si>
  <si>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</si>
  <si>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</si>
  <si>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</si>
  <si>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</si>
  <si>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</si>
  <si>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</si>
  <si>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</si>
  <si>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</si>
  <si>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</si>
  <si>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</si>
  <si>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</si>
  <si>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</si>
  <si>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</si>
  <si>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</si>
  <si>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</si>
  <si>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</si>
  <si>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</si>
  <si>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</si>
  <si>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</si>
  <si>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</si>
  <si>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</si>
  <si>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</si>
  <si>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</si>
  <si>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</si>
  <si>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</si>
  <si>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</si>
  <si>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</si>
  <si>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</si>
  <si>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</si>
  <si>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</si>
  <si>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</si>
  <si>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</si>
  <si>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</si>
  <si>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</si>
  <si>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</si>
  <si>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</si>
  <si>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</si>
  <si>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</si>
  <si>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</si>
  <si>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</si>
  <si>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</si>
  <si>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</si>
  <si>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</si>
  <si>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</si>
  <si>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</si>
  <si>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</si>
  <si>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</si>
  <si>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</si>
  <si>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</si>
  <si>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</si>
  <si>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</si>
  <si>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</si>
  <si>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</si>
  <si>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</si>
  <si>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</si>
  <si>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</si>
  <si>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</si>
  <si>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</si>
  <si>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</si>
  <si>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</si>
  <si>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</si>
  <si>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</si>
  <si>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</si>
  <si>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</si>
  <si>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</si>
  <si>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</si>
  <si>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</si>
  <si>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</si>
  <si>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</si>
  <si>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</si>
  <si>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</si>
  <si>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</si>
  <si>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</si>
  <si>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</si>
  <si>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</si>
  <si>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</si>
  <si>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</si>
  <si>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</si>
  <si>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</si>
  <si>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</si>
  <si>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</si>
  <si>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</si>
  <si>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</si>
  <si>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</si>
  <si>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</si>
  <si>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</si>
  <si>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</si>
  <si>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</si>
  <si>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</si>
  <si>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</si>
  <si>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</si>
  <si>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</si>
  <si>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</si>
  <si>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</si>
  <si>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</si>
  <si>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</si>
  <si>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</si>
  <si>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</si>
  <si>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</si>
  <si>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</si>
  <si>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</si>
  <si>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</si>
  <si>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</si>
  <si>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</si>
  <si>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</si>
  <si>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</si>
  <si>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</si>
  <si>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</si>
  <si>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</si>
  <si>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</si>
  <si>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</si>
  <si>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</si>
  <si>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</si>
  <si>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</si>
  <si>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</si>
  <si>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</si>
  <si>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</si>
  <si>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</si>
  <si>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</si>
  <si>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</si>
  <si>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</si>
  <si>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</si>
  <si>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</si>
  <si>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</si>
  <si>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</si>
  <si>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</si>
  <si>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</si>
  <si>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</si>
  <si>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</si>
  <si>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</si>
  <si>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</si>
  <si>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</si>
  <si>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</si>
  <si>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</si>
  <si>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</si>
  <si>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</si>
  <si>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</si>
  <si>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</si>
  <si>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</si>
  <si>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</si>
  <si>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</si>
  <si>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</si>
  <si>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</si>
  <si>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</si>
  <si>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</si>
  <si>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</si>
  <si>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</si>
  <si>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</si>
  <si>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</si>
  <si>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</si>
  <si>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</si>
  <si>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</si>
  <si>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</si>
  <si>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</si>
  <si>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</si>
  <si>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</si>
  <si>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</si>
  <si>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</si>
  <si>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</si>
  <si>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</si>
  <si>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</si>
  <si>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</si>
  <si>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</si>
  <si>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</si>
  <si>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</si>
  <si>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</si>
  <si>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</si>
  <si>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</si>
  <si>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</si>
  <si>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</si>
  <si>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</si>
  <si>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</si>
  <si>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</si>
  <si>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</si>
  <si>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</si>
  <si>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</si>
  <si>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</si>
  <si>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</si>
  <si>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</si>
  <si>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</si>
  <si>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</si>
  <si>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</si>
  <si>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</si>
  <si>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</si>
  <si>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</si>
  <si>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</si>
  <si>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</si>
  <si>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</si>
  <si>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</si>
  <si>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</si>
  <si>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</si>
  <si>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</si>
  <si>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</si>
  <si>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</si>
  <si>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</si>
  <si>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</si>
  <si>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</si>
  <si>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</si>
  <si>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</si>
  <si>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</si>
  <si>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</si>
  <si>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</si>
  <si>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</si>
  <si>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</si>
  <si>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</si>
  <si>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</si>
  <si>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</si>
  <si>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</si>
  <si>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</si>
  <si>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</si>
  <si>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</si>
  <si>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</si>
  <si>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</si>
  <si>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</si>
  <si>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</si>
  <si>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</si>
  <si>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</si>
  <si>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</si>
  <si>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</si>
  <si>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</si>
  <si>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</si>
  <si>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</si>
  <si>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</si>
  <si>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</si>
  <si>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</si>
  <si>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</si>
  <si>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</si>
  <si>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</si>
  <si>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</si>
  <si>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</si>
  <si>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</si>
  <si>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</si>
  <si>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</si>
  <si>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</si>
  <si>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</si>
  <si>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</si>
  <si>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</si>
  <si>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</si>
  <si>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</si>
  <si>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</si>
  <si>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</si>
  <si>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</si>
  <si>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</si>
  <si>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</si>
  <si>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</si>
  <si>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</si>
  <si>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</si>
  <si>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</si>
  <si>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</si>
  <si>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</si>
  <si>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</si>
  <si>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</si>
  <si>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</si>
  <si>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</si>
  <si>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</si>
  <si>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</si>
  <si>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</si>
  <si>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</si>
  <si>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</si>
  <si>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</si>
  <si>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</si>
  <si>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</si>
  <si>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</si>
  <si>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</si>
  <si>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</si>
  <si>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</si>
  <si>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</si>
  <si>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</si>
  <si>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</si>
  <si>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</si>
  <si>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</si>
  <si>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</si>
  <si>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</si>
  <si>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</si>
  <si>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</si>
  <si>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</si>
  <si>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</si>
  <si>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</si>
  <si>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</si>
  <si>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</si>
  <si>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</si>
  <si>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</si>
  <si>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</si>
  <si>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</si>
  <si>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</si>
  <si>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</si>
  <si>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</si>
  <si>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</si>
  <si>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</si>
  <si>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</si>
  <si>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</si>
  <si>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</si>
  <si>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</si>
  <si>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</si>
  <si>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</si>
  <si>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</si>
  <si>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</si>
  <si>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</si>
  <si>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</si>
  <si>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</si>
  <si>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</si>
  <si>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</si>
  <si>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</si>
  <si>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</si>
  <si>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</si>
  <si>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</si>
  <si>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</si>
  <si>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</si>
  <si>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</si>
  <si>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</si>
  <si>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</si>
  <si>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</si>
  <si>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</si>
  <si>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</si>
  <si>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</si>
  <si>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</si>
  <si>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</si>
  <si>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</si>
  <si>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</si>
  <si>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</si>
  <si>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</si>
  <si>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</si>
  <si>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</si>
  <si>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</si>
  <si>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</si>
  <si>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</si>
  <si>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</si>
  <si>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</si>
  <si>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</si>
  <si>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</si>
  <si>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</si>
  <si>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</si>
  <si>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</si>
  <si>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</si>
  <si>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</si>
  <si>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</si>
  <si>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</si>
  <si>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</si>
  <si>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</si>
  <si>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</si>
  <si>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</si>
  <si>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</si>
  <si>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</si>
  <si>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</si>
  <si>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</si>
  <si>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</si>
  <si>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</si>
  <si>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</si>
  <si>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</si>
  <si>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</si>
  <si>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</si>
  <si>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</si>
  <si>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</si>
  <si>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</si>
  <si>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</si>
  <si>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</si>
  <si>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</si>
  <si>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</si>
  <si>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</si>
  <si>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</si>
  <si>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</si>
  <si>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</si>
  <si>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</si>
  <si>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</si>
  <si>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</si>
  <si>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</si>
  <si>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</si>
  <si>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</si>
  <si>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</si>
  <si>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</si>
  <si>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</si>
  <si>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</si>
  <si>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</si>
  <si>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</si>
  <si>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</si>
  <si>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</si>
  <si>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</si>
  <si>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</si>
  <si>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</si>
  <si>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</si>
  <si>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</si>
  <si>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</si>
  <si>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</si>
  <si>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</si>
  <si>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</si>
  <si>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</si>
  <si>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</si>
  <si>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</si>
  <si>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</si>
  <si>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</si>
  <si>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</si>
  <si>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</si>
  <si>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</si>
  <si>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</si>
  <si>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</si>
  <si>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</si>
  <si>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</si>
  <si>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</si>
  <si>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</si>
  <si>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</si>
  <si>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</si>
  <si>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</si>
  <si>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</si>
  <si>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</si>
  <si>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</si>
  <si>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</si>
  <si>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</si>
  <si>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</si>
  <si>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</si>
  <si>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</si>
  <si>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</si>
  <si>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</si>
  <si>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</si>
  <si>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</si>
  <si>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</si>
  <si>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</si>
  <si>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</si>
  <si>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</si>
  <si>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</si>
  <si>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</si>
  <si>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</si>
  <si>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</si>
  <si>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</si>
  <si>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</si>
  <si>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</si>
  <si>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</si>
  <si>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</si>
  <si>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</si>
  <si>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</si>
  <si>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</si>
  <si>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</si>
  <si>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</si>
  <si>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</si>
  <si>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</si>
  <si>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</si>
  <si>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</si>
  <si>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</si>
  <si>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</si>
  <si>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</si>
  <si>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</si>
  <si>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</si>
  <si>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</si>
  <si>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</si>
  <si>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</si>
  <si>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</si>
  <si>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</si>
  <si>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</si>
  <si>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</si>
  <si>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</si>
  <si>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</si>
  <si>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</si>
  <si>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</si>
  <si>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</si>
  <si>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</si>
  <si>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</si>
  <si>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</si>
  <si>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</si>
  <si>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</si>
  <si>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</si>
  <si>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</si>
  <si>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</si>
  <si>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</si>
  <si>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</si>
  <si>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</si>
  <si>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</si>
  <si>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</si>
  <si>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</si>
  <si>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</si>
  <si>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</si>
  <si>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</si>
  <si>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</si>
  <si>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</si>
  <si>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</si>
  <si>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</si>
  <si>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</si>
  <si>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</si>
  <si>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</si>
  <si>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</si>
  <si>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</si>
  <si>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</si>
  <si>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</si>
  <si>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</si>
  <si>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</si>
  <si>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</si>
  <si>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</si>
  <si>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</si>
  <si>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</si>
  <si>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</si>
  <si>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</si>
  <si>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</si>
  <si>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</si>
  <si>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</si>
  <si>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</si>
  <si>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</si>
  <si>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</si>
  <si>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</si>
  <si>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</si>
  <si>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</si>
  <si>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</si>
  <si>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</si>
  <si>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</si>
  <si>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</si>
  <si>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</si>
  <si>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</si>
  <si>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</si>
  <si>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</si>
  <si>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</si>
  <si>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</si>
  <si>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</si>
  <si>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</si>
  <si>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</si>
  <si>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</si>
  <si>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</si>
  <si>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</si>
  <si>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</si>
  <si>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</si>
  <si>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</si>
  <si>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</si>
  <si>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</si>
  <si>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</si>
  <si>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</si>
  <si>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</si>
  <si>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</si>
  <si>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</si>
  <si>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</si>
  <si>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</si>
  <si>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</si>
  <si>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</si>
  <si>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</si>
  <si>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</si>
  <si>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</si>
  <si>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</si>
  <si>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</si>
  <si>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</si>
  <si>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</si>
  <si>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</si>
  <si>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</si>
  <si>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</si>
  <si>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</si>
  <si>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</si>
  <si>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</si>
  <si>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</si>
  <si>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</si>
  <si>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</si>
  <si>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</si>
  <si>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</si>
  <si>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</si>
  <si>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</si>
  <si>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</si>
  <si>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</si>
  <si>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</si>
  <si>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</si>
  <si>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</si>
  <si>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</si>
  <si>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</si>
  <si>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</si>
  <si>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</si>
  <si>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</si>
  <si>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</si>
  <si>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</si>
  <si>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</si>
  <si>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</si>
  <si>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</si>
  <si>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</si>
  <si>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</si>
  <si>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</si>
  <si>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</si>
  <si>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</si>
  <si>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</si>
  <si>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</si>
  <si>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</si>
  <si>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</si>
  <si>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</si>
  <si>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</si>
  <si>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</si>
  <si>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</si>
  <si>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</si>
  <si>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</si>
  <si>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</si>
  <si>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</si>
  <si>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</si>
  <si>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</si>
  <si>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</si>
  <si>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</si>
  <si>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</si>
  <si>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</si>
  <si>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</si>
  <si>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</si>
  <si>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</si>
  <si>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</si>
  <si>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</si>
  <si>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</si>
  <si>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</si>
  <si>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</si>
  <si>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</si>
  <si>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</si>
  <si>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</si>
  <si>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</si>
  <si>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</si>
  <si>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</si>
  <si>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</si>
  <si>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</si>
  <si>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</si>
  <si>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</si>
  <si>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</si>
  <si>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</si>
  <si>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</si>
  <si>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</si>
  <si>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</si>
  <si>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</si>
  <si>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</si>
  <si>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</si>
  <si>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</si>
  <si>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</si>
  <si>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</si>
  <si>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</si>
  <si>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</si>
  <si>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</si>
  <si>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</si>
  <si>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</si>
  <si>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</si>
  <si>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</si>
  <si>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</si>
  <si>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</si>
  <si>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</si>
  <si>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</si>
  <si>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</si>
  <si>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</si>
  <si>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</si>
  <si>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</si>
  <si>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</si>
  <si>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</si>
  <si>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</si>
  <si>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</si>
  <si>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</si>
  <si>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</si>
  <si>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</si>
  <si>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</si>
  <si>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</si>
  <si>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</si>
  <si>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</si>
  <si>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</si>
  <si>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</si>
  <si>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</si>
  <si>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</si>
  <si>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</si>
  <si>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</si>
  <si>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</si>
  <si>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</si>
  <si>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</si>
  <si>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</si>
  <si>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</si>
  <si>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</si>
  <si>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</si>
  <si>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</si>
  <si>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</si>
  <si>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</si>
  <si>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</si>
  <si>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</si>
  <si>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</si>
  <si>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</si>
  <si>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</si>
  <si>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</si>
  <si>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</si>
  <si>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</si>
  <si>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</si>
  <si>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</si>
  <si>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</si>
  <si>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</si>
  <si>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</si>
  <si>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</si>
  <si>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</si>
  <si>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</si>
  <si>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</si>
  <si>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</si>
  <si>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</si>
  <si>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</si>
  <si>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</si>
  <si>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</si>
  <si>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</si>
  <si>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</si>
  <si>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</si>
  <si>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</si>
  <si>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</si>
  <si>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</si>
  <si>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</si>
  <si>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</si>
  <si>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</si>
  <si>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</si>
  <si>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</si>
  <si>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</si>
  <si>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</si>
  <si>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</si>
  <si>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</si>
  <si>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</si>
  <si>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</si>
  <si>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</si>
  <si>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</si>
  <si>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</si>
  <si>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</si>
  <si>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</si>
  <si>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</si>
  <si>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</si>
  <si>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</si>
  <si>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</si>
  <si>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</si>
  <si>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</si>
  <si>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</si>
  <si>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</si>
  <si>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</si>
  <si>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</si>
  <si>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</si>
  <si>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</si>
  <si>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</si>
  <si>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</si>
  <si>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</si>
  <si>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</si>
  <si>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</si>
  <si>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</si>
  <si>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</si>
  <si>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</si>
  <si>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</si>
  <si>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</si>
  <si>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</si>
  <si>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</si>
  <si>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</si>
  <si>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</si>
  <si>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</si>
  <si>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</si>
  <si>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</si>
  <si>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</si>
  <si>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</si>
  <si>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</si>
  <si>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</si>
  <si>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</si>
  <si>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</si>
  <si>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</si>
  <si>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</si>
  <si>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</si>
  <si>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</si>
  <si>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</si>
  <si>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</si>
  <si>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</si>
  <si>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</si>
  <si>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</si>
  <si>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</si>
  <si>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</si>
  <si>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</si>
  <si>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</si>
  <si>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</si>
  <si>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</si>
  <si>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</si>
  <si>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</si>
  <si>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</si>
  <si>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</si>
  <si>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</si>
  <si>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</si>
  <si>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</si>
  <si>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</si>
  <si>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</si>
  <si>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</si>
  <si>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</si>
  <si>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</si>
  <si>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</si>
  <si>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</si>
  <si>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</si>
  <si>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</si>
  <si>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</si>
  <si>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</si>
  <si>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</si>
  <si>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</si>
  <si>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</si>
  <si>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</si>
  <si>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</si>
  <si>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</si>
  <si>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</si>
  <si>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</si>
  <si>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</si>
  <si>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</si>
  <si>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</si>
  <si>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</si>
  <si>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</si>
  <si>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</si>
  <si>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</si>
  <si>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</si>
  <si>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</si>
  <si>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</si>
  <si>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</si>
  <si>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</si>
  <si>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</si>
  <si>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</si>
  <si>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</si>
  <si>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</si>
  <si>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</si>
  <si>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</si>
  <si>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</si>
  <si>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</si>
  <si>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</si>
  <si>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</si>
  <si>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</si>
  <si>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</si>
  <si>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</si>
  <si>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</si>
  <si>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</si>
  <si>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</si>
  <si>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</si>
  <si>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</si>
  <si>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</si>
  <si>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</si>
  <si>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</si>
  <si>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</si>
  <si>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</si>
  <si>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</si>
  <si>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</si>
  <si>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</si>
  <si>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</si>
  <si>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</si>
  <si>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</si>
  <si>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</si>
  <si>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</si>
  <si>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</si>
  <si>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</si>
  <si>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</si>
  <si>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</si>
  <si>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</si>
  <si>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</si>
  <si>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</si>
  <si>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</si>
  <si>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</si>
  <si>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</si>
  <si>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</si>
  <si>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</si>
  <si>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</si>
  <si>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</si>
  <si>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</si>
  <si>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</si>
  <si>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</si>
  <si>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</si>
  <si>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</si>
  <si>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</si>
  <si>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</si>
  <si>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</si>
  <si>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</si>
  <si>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</si>
  <si>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</si>
  <si>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</si>
  <si>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</si>
  <si>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</si>
  <si>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</si>
  <si>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</si>
  <si>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</si>
  <si>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</si>
  <si>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</si>
  <si>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</si>
  <si>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</si>
  <si>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</si>
  <si>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</si>
  <si>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</si>
  <si>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</si>
  <si>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</si>
  <si>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</si>
  <si>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</si>
  <si>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</si>
  <si>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</si>
  <si>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</si>
  <si>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</si>
  <si>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</si>
  <si>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</si>
  <si>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</si>
  <si>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</si>
  <si>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</si>
  <si>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</si>
  <si>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</si>
  <si>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</si>
  <si>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</si>
  <si>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</si>
  <si>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</si>
  <si>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</si>
  <si>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</si>
  <si>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</si>
  <si>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</si>
  <si>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</si>
  <si>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</si>
  <si>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</si>
  <si>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</si>
  <si>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</si>
  <si>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</si>
  <si>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</si>
  <si>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</si>
  <si>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</si>
  <si>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</si>
  <si>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</si>
  <si>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</si>
  <si>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</si>
  <si>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</si>
  <si>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</si>
  <si>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</si>
  <si>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</si>
  <si>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</si>
  <si>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</si>
  <si>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</si>
  <si>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</si>
  <si>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</si>
  <si>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</si>
  <si>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</si>
  <si>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</si>
  <si>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</si>
  <si>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</si>
  <si>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</si>
  <si>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</si>
  <si>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</si>
  <si>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</si>
  <si>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</si>
  <si>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</si>
  <si>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</si>
  <si>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</si>
  <si>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</si>
  <si>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</si>
  <si>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</si>
  <si>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</si>
  <si>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</si>
  <si>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</si>
  <si>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</si>
  <si>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</si>
  <si>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</si>
  <si>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</si>
  <si>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</si>
  <si>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</si>
  <si>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</si>
  <si>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</si>
  <si>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</si>
  <si>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</si>
  <si>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</si>
  <si>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</si>
  <si>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</si>
  <si>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</si>
  <si>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</si>
  <si>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</si>
  <si>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</si>
  <si>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</si>
  <si>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</si>
  <si>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</si>
  <si>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</si>
  <si>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</si>
  <si>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</si>
  <si>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</si>
  <si>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</si>
  <si>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</si>
  <si>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</si>
  <si>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</si>
  <si>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</si>
  <si>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</si>
  <si>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</si>
  <si>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</si>
  <si>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</si>
  <si>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</si>
  <si>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</si>
  <si>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</si>
  <si>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</si>
  <si>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</si>
  <si>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</si>
  <si>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</si>
  <si>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</si>
  <si>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</si>
  <si>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</si>
  <si>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</si>
  <si>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</si>
  <si>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</si>
  <si>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</si>
  <si>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</si>
  <si>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</si>
  <si>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</si>
  <si>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</si>
  <si>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</si>
  <si>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</si>
  <si>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</si>
  <si>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</si>
  <si>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</si>
  <si>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</si>
  <si>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</si>
  <si>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</si>
  <si>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</si>
  <si>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</si>
  <si>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</si>
  <si>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</si>
  <si>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</si>
  <si>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</si>
  <si>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</si>
  <si>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</si>
  <si>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</si>
  <si>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</si>
  <si>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</si>
  <si>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</si>
  <si>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</si>
  <si>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</si>
  <si>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</si>
  <si>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</si>
  <si>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</si>
  <si>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</si>
  <si>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</si>
  <si>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</si>
  <si>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</si>
  <si>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</si>
  <si>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</si>
  <si>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</si>
  <si>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</si>
  <si>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</si>
  <si>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</si>
  <si>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</si>
  <si>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</si>
  <si>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</si>
  <si>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</si>
  <si>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</si>
  <si>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</si>
  <si>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</si>
  <si>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</si>
  <si>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</si>
  <si>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</si>
  <si>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</si>
  <si>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</si>
  <si>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</si>
  <si>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</si>
  <si>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</si>
  <si>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</si>
  <si>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</si>
  <si>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</si>
  <si>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</si>
  <si>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</si>
  <si>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</si>
  <si>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</si>
  <si>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</si>
  <si>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</si>
  <si>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</si>
  <si>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</si>
  <si>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</si>
  <si>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</si>
  <si>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</si>
  <si>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</si>
  <si>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</si>
  <si>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</si>
  <si>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</si>
  <si>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</si>
  <si>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</si>
  <si>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</si>
  <si>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</si>
  <si>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</si>
  <si>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</si>
  <si>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</si>
  <si>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</si>
  <si>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</si>
  <si>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</si>
  <si>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</si>
  <si>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</si>
  <si>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</si>
  <si>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</si>
  <si>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</si>
  <si>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</si>
  <si>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</si>
  <si>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</si>
  <si>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</si>
  <si>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</si>
  <si>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</si>
  <si>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</si>
  <si>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</si>
  <si>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</si>
  <si>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</si>
  <si>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</si>
  <si>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</si>
  <si>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</si>
  <si>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</si>
  <si>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</si>
  <si>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</si>
  <si>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</si>
  <si>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</si>
  <si>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</si>
  <si>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</si>
  <si>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</si>
  <si>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</si>
  <si>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</si>
  <si>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</si>
  <si>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</si>
  <si>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</si>
  <si>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</si>
  <si>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</si>
  <si>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</si>
  <si>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</si>
  <si>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</si>
  <si>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</si>
  <si>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</si>
  <si>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</si>
  <si>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</si>
  <si>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</si>
  <si>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</si>
  <si>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</si>
  <si>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</si>
  <si>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</si>
  <si>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</si>
  <si>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</si>
  <si>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</si>
  <si>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</si>
  <si>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</si>
  <si>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</si>
  <si>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</si>
  <si>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</si>
  <si>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</si>
  <si>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</si>
  <si>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</si>
  <si>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</si>
  <si>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</si>
  <si>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</si>
  <si>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</si>
  <si>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</si>
  <si>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</si>
  <si>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</si>
  <si>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</si>
  <si>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</si>
  <si>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</si>
  <si>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</si>
  <si>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</si>
  <si>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</si>
  <si>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</si>
  <si>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</si>
  <si>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</si>
  <si>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</si>
  <si>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</si>
  <si>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</si>
  <si>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</si>
  <si>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</si>
  <si>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</si>
  <si>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</si>
  <si>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</si>
  <si>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</si>
  <si>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</si>
  <si>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</si>
  <si>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</si>
  <si>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</si>
  <si>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</si>
  <si>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</si>
  <si>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</si>
  <si>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</si>
  <si>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</si>
  <si>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</si>
  <si>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</si>
  <si>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</si>
  <si>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</si>
  <si>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</si>
  <si>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</si>
  <si>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</si>
  <si>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</si>
  <si>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</si>
  <si>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</si>
  <si>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</si>
  <si>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</si>
  <si>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</si>
  <si>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</si>
  <si>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</si>
  <si>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</si>
  <si>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</si>
  <si>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</si>
  <si>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</si>
  <si>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</si>
  <si>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</si>
  <si>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</si>
  <si>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</si>
  <si>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</si>
  <si>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</si>
  <si>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</si>
  <si>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</si>
  <si>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</si>
  <si>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</si>
  <si>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</si>
  <si>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</si>
  <si>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</si>
  <si>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</si>
  <si>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</si>
  <si>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</si>
  <si>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</si>
  <si>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</si>
  <si>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</si>
  <si>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</si>
  <si>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</si>
  <si>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</si>
  <si>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</si>
  <si>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</si>
  <si>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</si>
  <si>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</si>
  <si>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</si>
  <si>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</si>
  <si>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</si>
  <si>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</si>
  <si>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</si>
  <si>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</si>
  <si>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</si>
  <si>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</si>
  <si>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</si>
  <si>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</si>
  <si>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</si>
  <si>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</si>
  <si>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</si>
  <si>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</si>
  <si>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</si>
  <si>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</si>
  <si>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</si>
  <si>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</si>
  <si>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</si>
  <si>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</si>
  <si>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</si>
  <si>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</si>
  <si>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</si>
  <si>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</si>
  <si>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</si>
  <si>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</si>
  <si>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</si>
  <si>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</si>
  <si>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</si>
  <si>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</si>
  <si>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</si>
  <si>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</si>
  <si>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</si>
  <si>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</si>
  <si>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</si>
  <si>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</si>
  <si>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</si>
  <si>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</si>
  <si>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</si>
  <si>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</si>
  <si>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</si>
  <si>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</si>
  <si>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</si>
  <si>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</si>
  <si>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</si>
  <si>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</si>
  <si>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</si>
  <si>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</si>
  <si>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</si>
  <si>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</si>
  <si>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</si>
  <si>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</si>
  <si>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</si>
  <si>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</si>
  <si>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</si>
  <si>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</si>
  <si>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</si>
  <si>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</si>
  <si>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</si>
  <si>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</si>
  <si>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</si>
  <si>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</si>
  <si>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</si>
  <si>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</si>
  <si>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</si>
  <si>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</si>
  <si>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</si>
  <si>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</si>
  <si>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</si>
  <si>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</si>
  <si>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</si>
  <si>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</si>
  <si>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</si>
  <si>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</si>
  <si>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</si>
  <si>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</si>
  <si>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</si>
  <si>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</si>
  <si>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</si>
  <si>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</si>
  <si>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</si>
  <si>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</si>
  <si>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</si>
  <si>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</si>
  <si>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</si>
  <si>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</si>
  <si>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</si>
  <si>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</si>
  <si>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</si>
  <si>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</si>
  <si>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</si>
  <si>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</si>
  <si>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</si>
  <si>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</si>
  <si>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</si>
  <si>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</si>
  <si>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</si>
  <si>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</si>
  <si>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</si>
  <si>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</si>
  <si>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</si>
  <si>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</si>
  <si>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</si>
  <si>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</si>
  <si>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</si>
  <si>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</si>
  <si>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</si>
  <si>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</si>
  <si>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</si>
  <si>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</si>
  <si>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</si>
  <si>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</si>
  <si>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</si>
  <si>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</si>
  <si>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</si>
  <si>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</si>
  <si>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</si>
  <si>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</si>
  <si>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</si>
  <si>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</si>
  <si>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</si>
  <si>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</si>
  <si>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</si>
  <si>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</si>
  <si>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</si>
  <si>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</si>
  <si>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</si>
  <si>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</si>
  <si>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</si>
  <si>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</si>
  <si>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</si>
  <si>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</si>
  <si>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</si>
  <si>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</si>
  <si>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</si>
  <si>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</si>
  <si>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</si>
  <si>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</si>
  <si>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</si>
  <si>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</si>
  <si>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</si>
  <si>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</si>
  <si>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</si>
  <si>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</si>
  <si>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</si>
  <si>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</si>
  <si>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</si>
  <si>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</si>
  <si>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</si>
  <si>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</si>
  <si>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</si>
  <si>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</si>
  <si>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</si>
  <si>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</si>
  <si>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</si>
  <si>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</si>
  <si>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</si>
  <si>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</si>
  <si>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</si>
  <si>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</si>
  <si>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</si>
  <si>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</si>
  <si>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</si>
  <si>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</si>
  <si>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</si>
  <si>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</si>
  <si>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</si>
  <si>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</si>
  <si>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</si>
  <si>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</si>
  <si>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</si>
  <si>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</si>
  <si>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</si>
  <si>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</si>
  <si>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</si>
  <si>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</si>
  <si>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</si>
  <si>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</si>
  <si>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</si>
  <si>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</si>
  <si>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</si>
  <si>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</si>
  <si>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</si>
  <si>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</si>
  <si>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</si>
  <si>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</si>
  <si>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</si>
  <si>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</si>
  <si>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</si>
  <si>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</si>
  <si>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</si>
  <si>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</si>
  <si>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</si>
  <si>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</si>
  <si>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</si>
  <si>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</si>
  <si>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</si>
  <si>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</si>
  <si>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</si>
  <si>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</si>
  <si>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</si>
  <si>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</si>
  <si>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</si>
  <si>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</si>
  <si>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</si>
  <si>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</si>
  <si>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</si>
  <si>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</si>
  <si>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</si>
  <si>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</si>
  <si>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</si>
  <si>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</si>
  <si>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</si>
  <si>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</si>
  <si>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</si>
  <si>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</si>
  <si>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</si>
  <si>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</si>
  <si>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</si>
  <si>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</si>
  <si>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</si>
  <si>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</si>
  <si>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</si>
  <si>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</si>
  <si>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</si>
  <si>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</si>
  <si>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</si>
  <si>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</si>
  <si>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</si>
  <si>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</si>
  <si>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</si>
  <si>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</si>
  <si>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</si>
  <si>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</si>
  <si>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</si>
  <si>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</si>
  <si>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</si>
  <si>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</si>
  <si>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</si>
  <si>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</si>
  <si>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</si>
  <si>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</si>
  <si>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</si>
  <si>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</si>
  <si>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</si>
  <si>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</si>
  <si>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</si>
  <si>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</si>
  <si>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</si>
  <si>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</si>
  <si>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</si>
  <si>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</si>
  <si>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</si>
  <si>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</si>
  <si>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</si>
  <si>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</si>
  <si>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</si>
  <si>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</si>
  <si>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</si>
  <si>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</si>
  <si>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</si>
  <si>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</si>
  <si>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</si>
  <si>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</si>
  <si>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</si>
  <si>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</si>
  <si>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</si>
  <si>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</si>
  <si>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</si>
  <si>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</si>
  <si>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</si>
  <si>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</si>
  <si>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</si>
  <si>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</si>
  <si>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</si>
  <si>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</si>
  <si>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</si>
  <si>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</si>
  <si>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</si>
  <si>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</si>
  <si>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</si>
  <si>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</si>
  <si>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</si>
  <si>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</si>
  <si>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</si>
  <si>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</si>
  <si>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</si>
  <si>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</si>
  <si>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</si>
  <si>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</si>
  <si>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</si>
  <si>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</si>
  <si>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</si>
  <si>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</si>
  <si>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</si>
  <si>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</si>
  <si>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</si>
  <si>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</si>
  <si>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</si>
  <si>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</si>
  <si>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</si>
  <si>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</si>
  <si>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</si>
  <si>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</si>
  <si>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</si>
  <si>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</si>
  <si>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</si>
  <si>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</si>
  <si>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</si>
  <si>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</si>
  <si>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</si>
  <si>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</si>
  <si>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</si>
  <si>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</si>
  <si>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</si>
  <si>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</si>
  <si>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</si>
  <si>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</si>
  <si>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</si>
  <si>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</si>
  <si>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</si>
  <si>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</si>
  <si>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</si>
  <si>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</si>
  <si>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</si>
  <si>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</si>
  <si>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</si>
  <si>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</si>
  <si>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</si>
  <si>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</si>
  <si>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</si>
  <si>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</si>
  <si>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</si>
  <si>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</si>
  <si>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</si>
  <si>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</si>
  <si>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</si>
  <si>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</si>
  <si>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</si>
  <si>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</si>
  <si>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</si>
  <si>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</si>
  <si>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</si>
  <si>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</si>
  <si>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</si>
  <si>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</si>
  <si>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</si>
  <si>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</si>
  <si>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</si>
  <si>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</si>
  <si>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</si>
  <si>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</si>
  <si>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</si>
  <si>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</si>
  <si>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</si>
  <si>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</si>
  <si>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</si>
  <si>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</si>
  <si>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</si>
  <si>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</si>
  <si>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</si>
  <si>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</si>
  <si>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</si>
  <si>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</si>
  <si>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</si>
  <si>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</si>
  <si>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</si>
  <si>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</si>
  <si>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</si>
  <si>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</si>
  <si>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</si>
  <si>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</si>
  <si>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</si>
  <si>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</si>
  <si>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</si>
  <si>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</si>
  <si>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</si>
  <si>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</si>
  <si>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</si>
  <si>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</si>
  <si>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</si>
  <si>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</si>
  <si>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</si>
  <si>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</si>
  <si>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</si>
  <si>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</si>
  <si>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</si>
  <si>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</si>
  <si>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</si>
  <si>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</si>
  <si>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</si>
  <si>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</si>
  <si>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</si>
  <si>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</si>
  <si>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</si>
  <si>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</si>
  <si>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</si>
  <si>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</si>
  <si>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</si>
  <si>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</si>
  <si>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</si>
  <si>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</si>
  <si>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</si>
  <si>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</si>
  <si>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</si>
  <si>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</si>
  <si>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</si>
  <si>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</si>
  <si>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</si>
  <si>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</si>
  <si>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</si>
  <si>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</si>
  <si>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</si>
  <si>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</si>
  <si>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</si>
  <si>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</si>
  <si>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</si>
  <si>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</si>
  <si>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</si>
  <si>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</si>
  <si>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</si>
  <si>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</si>
  <si>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</si>
  <si>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</si>
  <si>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</si>
  <si>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</si>
  <si>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</si>
  <si>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</si>
  <si>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</si>
  <si>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</si>
  <si>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</si>
  <si>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</si>
  <si>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</si>
  <si>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</si>
  <si>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</si>
  <si>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</si>
  <si>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</si>
  <si>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</si>
  <si>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</si>
  <si>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</si>
  <si>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</si>
  <si>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</si>
  <si>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</si>
  <si>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</si>
  <si>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</si>
  <si>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</si>
  <si>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</si>
  <si>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</si>
  <si>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</si>
  <si>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</si>
  <si>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</si>
  <si>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</si>
  <si>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</si>
  <si>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</si>
  <si>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</si>
  <si>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</si>
  <si>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</si>
  <si>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</si>
  <si>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</si>
  <si>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</si>
  <si>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</si>
  <si>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</si>
  <si>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</si>
  <si>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</si>
  <si>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</si>
  <si>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</si>
  <si>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</si>
  <si>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</si>
  <si>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</si>
  <si>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</si>
  <si>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</si>
  <si>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</si>
  <si>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</si>
  <si>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</si>
  <si>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</si>
  <si>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</si>
  <si>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</si>
  <si>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</si>
  <si>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</si>
  <si>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</si>
  <si>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</si>
  <si>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</si>
  <si>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</si>
  <si>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</si>
  <si>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</si>
  <si>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</si>
  <si>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</si>
  <si>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</si>
  <si>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</si>
  <si>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</si>
  <si>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</si>
  <si>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</si>
  <si>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</si>
  <si>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</si>
  <si>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</si>
  <si>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</si>
  <si>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</si>
  <si>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</si>
  <si>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</si>
  <si>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</si>
  <si>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</si>
  <si>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</si>
  <si>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</si>
  <si>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</si>
  <si>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</si>
  <si>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</si>
  <si>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</si>
  <si>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</si>
  <si>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</si>
  <si>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</si>
  <si>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</si>
  <si>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</si>
  <si>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</si>
  <si>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</si>
  <si>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</si>
  <si>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</si>
  <si>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</si>
  <si>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</si>
  <si>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</si>
  <si>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</si>
  <si>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</si>
  <si>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</si>
  <si>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</si>
  <si>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</si>
  <si>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</si>
  <si>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</si>
  <si>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</si>
  <si>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</si>
  <si>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</si>
  <si>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</si>
  <si>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</si>
  <si>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</si>
  <si>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</si>
  <si>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</si>
  <si>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</si>
  <si>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</si>
  <si>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</si>
  <si>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</si>
  <si>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</si>
  <si>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</si>
  <si>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</si>
  <si>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</si>
  <si>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</si>
  <si>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</si>
  <si>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</si>
  <si>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</si>
  <si>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</si>
  <si>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</si>
  <si>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</si>
  <si>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</si>
  <si>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</si>
  <si>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</si>
  <si>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</si>
  <si>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</si>
  <si>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</si>
  <si>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</si>
  <si>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</si>
  <si>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</si>
  <si>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</si>
  <si>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</si>
  <si>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</si>
  <si>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</si>
  <si>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</si>
  <si>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</si>
  <si>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</si>
  <si>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</si>
  <si>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</si>
  <si>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</si>
  <si>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</si>
  <si>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</si>
  <si>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</si>
  <si>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</si>
  <si>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</si>
  <si>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</si>
  <si>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</si>
  <si>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</si>
  <si>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</si>
  <si>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</si>
  <si>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</si>
  <si>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</si>
  <si>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</si>
  <si>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</si>
  <si>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</si>
  <si>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</si>
  <si>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</si>
  <si>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</si>
  <si>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</si>
  <si>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</si>
  <si>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</si>
  <si>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</si>
  <si>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</si>
  <si>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</si>
  <si>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</si>
  <si>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</si>
  <si>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</si>
  <si>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</si>
  <si>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</si>
  <si>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</si>
  <si>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</si>
  <si>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</si>
  <si>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</si>
  <si>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</si>
  <si>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</si>
  <si>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</si>
  <si>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</si>
  <si>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</si>
  <si>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</si>
  <si>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</si>
  <si>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</si>
  <si>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</si>
  <si>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</si>
  <si>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</si>
  <si>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</si>
  <si>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</si>
  <si>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</si>
  <si>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</si>
  <si>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</si>
  <si>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</si>
  <si>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</si>
  <si>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</si>
  <si>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</si>
  <si>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</si>
  <si>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</si>
  <si>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</si>
  <si>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</si>
  <si>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</si>
  <si>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</si>
  <si>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</si>
  <si>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</si>
  <si>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</si>
  <si>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</si>
  <si>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</si>
  <si>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</si>
  <si>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</si>
  <si>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</si>
  <si>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</si>
  <si>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</si>
  <si>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</si>
  <si>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</si>
  <si>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</si>
  <si>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</si>
  <si>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</si>
  <si>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</si>
  <si>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</si>
  <si>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</si>
  <si>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</si>
  <si>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</si>
  <si>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</si>
  <si>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</si>
  <si>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</si>
  <si>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</si>
  <si>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</si>
  <si>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</si>
  <si>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</si>
  <si>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</si>
  <si>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</si>
  <si>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</si>
  <si>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</si>
  <si>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</si>
  <si>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</si>
  <si>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</si>
  <si>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</si>
  <si>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</si>
  <si>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</si>
  <si>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</si>
  <si>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</si>
  <si>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</si>
  <si>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</si>
  <si>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</si>
  <si>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</si>
  <si>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</si>
  <si>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</si>
  <si>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</si>
  <si>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</si>
  <si>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</si>
  <si>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</si>
  <si>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</si>
  <si>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</si>
  <si>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</si>
  <si>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</si>
  <si>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</si>
  <si>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</si>
  <si>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</si>
  <si>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</si>
  <si>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</si>
  <si>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</si>
  <si>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</si>
  <si>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</si>
  <si>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</si>
  <si>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</si>
  <si>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</si>
  <si>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</si>
  <si>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</si>
  <si>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</si>
  <si>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</si>
  <si>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</si>
  <si>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</si>
  <si>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</si>
  <si>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</si>
  <si>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</si>
  <si>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</si>
  <si>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</si>
  <si>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</si>
  <si>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</si>
  <si>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</si>
  <si>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</si>
  <si>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</si>
  <si>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</si>
  <si>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</si>
  <si>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</si>
  <si>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</si>
  <si>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</si>
  <si>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</si>
  <si>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</si>
  <si>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</si>
  <si>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</si>
  <si>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</si>
  <si>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</si>
  <si>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</si>
  <si>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</si>
  <si>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</si>
  <si>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</si>
  <si>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</si>
  <si>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</si>
  <si>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</si>
  <si>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</si>
  <si>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</si>
  <si>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</si>
  <si>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</si>
  <si>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</si>
  <si>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</si>
  <si>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</si>
  <si>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</si>
  <si>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</si>
  <si>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</si>
  <si>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</si>
  <si>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</si>
  <si>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</si>
  <si>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</si>
  <si>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</si>
  <si>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</si>
  <si>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</si>
  <si>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</si>
  <si>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</si>
  <si>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</si>
  <si>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</si>
  <si>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</si>
  <si>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</si>
  <si>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</si>
  <si>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</si>
  <si>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</si>
  <si>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</si>
  <si>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</si>
  <si>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</si>
  <si>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</si>
  <si>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</si>
  <si>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</si>
  <si>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</si>
  <si>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</si>
  <si>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</si>
  <si>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</si>
  <si>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</si>
  <si>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</si>
  <si>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</si>
  <si>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</si>
  <si>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</si>
  <si>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</si>
  <si>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</si>
  <si>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</si>
  <si>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</si>
  <si>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</si>
  <si>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</si>
  <si>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</si>
  <si>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</si>
  <si>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</si>
  <si>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</si>
  <si>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</si>
  <si>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</si>
  <si>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</si>
  <si>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</si>
  <si>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</si>
  <si>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</si>
  <si>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</si>
  <si>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</si>
  <si>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</si>
  <si>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</si>
  <si>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</si>
  <si>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</si>
  <si>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</si>
  <si>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</si>
  <si>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</si>
  <si>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</si>
  <si>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</si>
  <si>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</si>
  <si>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</si>
  <si>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</si>
  <si>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</si>
  <si>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</si>
  <si>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</si>
  <si>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</si>
  <si>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</si>
  <si>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</si>
  <si>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</si>
  <si>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</si>
  <si>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</si>
  <si>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</si>
  <si>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</si>
  <si>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</si>
  <si>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</si>
  <si>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</si>
  <si>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</si>
  <si>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</si>
  <si>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</si>
  <si>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</si>
  <si>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</si>
  <si>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</si>
  <si>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</si>
  <si>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</si>
  <si>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</si>
  <si>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</si>
  <si>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</si>
  <si>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</si>
  <si>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</si>
  <si>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</si>
  <si>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</si>
  <si>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</si>
  <si>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</si>
  <si>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</si>
  <si>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</si>
  <si>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</si>
  <si>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</si>
  <si>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</si>
  <si>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</si>
  <si>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</si>
  <si>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</si>
  <si>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</si>
  <si>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</si>
  <si>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</si>
  <si>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</si>
  <si>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</si>
  <si>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</si>
  <si>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</si>
  <si>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</si>
  <si>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</si>
  <si>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</si>
  <si>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</si>
  <si>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</si>
  <si>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</si>
  <si>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</si>
  <si>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</si>
  <si>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</si>
  <si>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</si>
  <si>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</si>
  <si>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</si>
  <si>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</si>
  <si>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</si>
  <si>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</si>
  <si>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</si>
  <si>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</si>
  <si>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</si>
  <si>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</si>
  <si>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</si>
  <si>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</si>
  <si>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</si>
  <si>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</si>
  <si>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</si>
  <si>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</si>
  <si>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</si>
  <si>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</si>
  <si>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</si>
  <si>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</si>
  <si>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</si>
  <si>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</si>
  <si>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</si>
  <si>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</si>
  <si>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</si>
  <si>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</si>
  <si>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</si>
  <si>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</si>
  <si>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</si>
  <si>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</si>
  <si>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</si>
  <si>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</si>
  <si>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</si>
  <si>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</si>
  <si>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</si>
  <si>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</si>
  <si>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</si>
  <si>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</si>
  <si>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</si>
  <si>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</si>
  <si>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</si>
  <si>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</si>
  <si>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</si>
  <si>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</si>
  <si>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</si>
  <si>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</si>
  <si>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</si>
  <si>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</si>
  <si>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</si>
  <si>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</si>
  <si>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</si>
  <si>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</si>
  <si>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</si>
  <si>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</si>
  <si>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</si>
  <si>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</si>
  <si>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</si>
  <si>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</si>
  <si>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</si>
  <si>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</si>
  <si>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</si>
  <si>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</si>
  <si>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</si>
  <si>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</si>
  <si>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</si>
  <si>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</si>
  <si>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</si>
  <si>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</si>
  <si>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</si>
  <si>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</si>
  <si>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</si>
  <si>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</si>
  <si>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</si>
  <si>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</si>
  <si>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</si>
  <si>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</si>
  <si>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</si>
  <si>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</si>
  <si>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</si>
  <si>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</si>
  <si>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</si>
  <si>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</si>
  <si>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</si>
  <si>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</si>
  <si>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</si>
  <si>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</si>
  <si>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</si>
  <si>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</si>
  <si>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</si>
  <si>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</si>
  <si>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</si>
  <si>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</si>
  <si>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</si>
  <si>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</si>
  <si>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</si>
  <si>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</si>
  <si>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</si>
  <si>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</si>
  <si>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</si>
  <si>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</si>
  <si>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</si>
  <si>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</si>
  <si>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</si>
  <si>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</si>
  <si>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</si>
  <si>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</si>
  <si>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</si>
  <si>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</si>
  <si>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</si>
  <si>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</si>
  <si>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</si>
  <si>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</si>
  <si>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</si>
  <si>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</si>
  <si>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</si>
  <si>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</si>
  <si>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</si>
  <si>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</si>
  <si>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</si>
  <si>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</si>
  <si>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</si>
  <si>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</si>
  <si>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</si>
  <si>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</si>
  <si>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</si>
  <si>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</si>
  <si>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</si>
  <si>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</si>
  <si>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</si>
  <si>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</si>
  <si>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</si>
  <si>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</si>
  <si>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</si>
  <si>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</si>
  <si>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</si>
  <si>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</si>
  <si>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</si>
  <si>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</si>
  <si>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</si>
  <si>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</si>
  <si>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</si>
  <si>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</si>
  <si>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</si>
  <si>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</si>
  <si>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</si>
  <si>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</si>
  <si>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</si>
  <si>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</si>
  <si>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</si>
  <si>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</si>
  <si>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</si>
  <si>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</si>
  <si>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</si>
  <si>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</si>
  <si>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</si>
  <si>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</si>
  <si>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</si>
  <si>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</si>
  <si>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</si>
  <si>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</si>
  <si>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</si>
  <si>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</si>
  <si>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</si>
  <si>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</si>
  <si>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</si>
  <si>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</si>
  <si>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</si>
  <si>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</si>
  <si>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</si>
  <si>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</si>
  <si>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</si>
  <si>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</si>
  <si>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</si>
  <si>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</si>
  <si>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</si>
  <si>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</si>
  <si>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</si>
  <si>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</si>
  <si>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</si>
  <si>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</si>
  <si>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</si>
  <si>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</si>
  <si>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</si>
  <si>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</si>
  <si>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</si>
  <si>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</si>
  <si>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</si>
  <si>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</si>
  <si>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</si>
  <si>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</si>
  <si>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</si>
  <si>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</si>
  <si>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</si>
  <si>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</si>
  <si>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</si>
  <si>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</si>
  <si>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</si>
  <si>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</si>
  <si>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</si>
  <si>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</si>
  <si>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</si>
  <si>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</si>
  <si>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</si>
  <si>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</si>
  <si>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</si>
  <si>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</si>
  <si>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</si>
  <si>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</si>
  <si>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</si>
  <si>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</si>
  <si>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</si>
  <si>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</si>
  <si>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</si>
  <si>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</si>
  <si>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</si>
  <si>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</si>
  <si>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</si>
  <si>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</si>
  <si>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</si>
  <si>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</si>
  <si>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</si>
  <si>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</si>
  <si>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</si>
  <si>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</si>
  <si>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</si>
  <si>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</si>
  <si>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</si>
  <si>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</si>
  <si>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</si>
  <si>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</si>
  <si>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</si>
  <si>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</si>
  <si>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</si>
  <si>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</si>
  <si>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</si>
  <si>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</si>
  <si>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</si>
  <si>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</si>
  <si>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</si>
  <si>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</si>
  <si>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</si>
  <si>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</si>
  <si>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</si>
  <si>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</si>
  <si>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</si>
  <si>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</si>
  <si>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</si>
  <si>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</si>
  <si>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</si>
  <si>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</si>
  <si>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</si>
  <si>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</si>
  <si>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</si>
  <si>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</si>
  <si>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</si>
  <si>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</si>
  <si>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</si>
  <si>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</si>
  <si>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</si>
  <si>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</si>
  <si>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</si>
  <si>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</si>
  <si>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</si>
  <si>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</si>
  <si>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</si>
  <si>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</si>
  <si>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</si>
  <si>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</si>
  <si>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</si>
  <si>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</si>
  <si>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</si>
  <si>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</si>
  <si>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</si>
  <si>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</si>
  <si>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</si>
  <si>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</si>
  <si>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</si>
  <si>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</si>
  <si>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</si>
  <si>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</si>
  <si>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</si>
  <si>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</si>
  <si>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</si>
  <si>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</si>
  <si>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</si>
  <si>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</si>
  <si>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</si>
  <si>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</si>
  <si>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</si>
  <si>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</si>
  <si>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</si>
  <si>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</si>
  <si>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</si>
  <si>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</si>
  <si>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</si>
  <si>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</si>
  <si>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</si>
  <si>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</si>
  <si>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</si>
  <si>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</si>
  <si>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</si>
  <si>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</si>
  <si>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</si>
  <si>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</si>
  <si>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</si>
  <si>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</si>
  <si>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</si>
  <si>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</si>
  <si>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</si>
  <si>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</si>
  <si>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</si>
  <si>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</si>
  <si>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</si>
  <si>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</si>
  <si>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</si>
  <si>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</si>
  <si>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</si>
  <si>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</si>
  <si>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</si>
  <si>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</si>
  <si>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</si>
  <si>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</si>
  <si>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</si>
  <si>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</si>
  <si>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</si>
  <si>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</si>
  <si>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</si>
  <si>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</si>
  <si>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</si>
  <si>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</si>
  <si>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</si>
  <si>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</si>
  <si>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</si>
  <si>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</si>
  <si>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</si>
  <si>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</si>
  <si>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</si>
  <si>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</si>
  <si>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</si>
  <si>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</si>
  <si>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</si>
  <si>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</si>
  <si>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</si>
  <si>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</si>
  <si>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</si>
  <si>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</si>
  <si>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</si>
  <si>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</si>
  <si>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</si>
  <si>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</si>
  <si>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</si>
  <si>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</si>
  <si>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</si>
  <si>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</si>
  <si>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</si>
  <si>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</si>
  <si>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</si>
  <si>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</si>
  <si>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</si>
  <si>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</si>
  <si>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</si>
  <si>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</si>
  <si>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</si>
  <si>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</si>
  <si>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</si>
  <si>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</si>
  <si>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</si>
  <si>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</si>
  <si>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</si>
  <si>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</si>
  <si>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</si>
  <si>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</si>
  <si>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</si>
  <si>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</si>
  <si>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</si>
  <si>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</si>
  <si>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</si>
  <si>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</si>
  <si>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</si>
  <si>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</si>
  <si>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</si>
  <si>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</si>
  <si>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</si>
  <si>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</si>
  <si>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</si>
  <si>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</si>
  <si>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</si>
  <si>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</si>
  <si>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</si>
  <si>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</si>
  <si>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</si>
  <si>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</si>
  <si>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</si>
  <si>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</si>
  <si>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</si>
  <si>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</si>
  <si>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</si>
  <si>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</si>
  <si>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</si>
  <si>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</si>
  <si>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</si>
  <si>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</si>
  <si>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</si>
  <si>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</si>
  <si>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</si>
  <si>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</si>
  <si>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</si>
  <si>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</si>
  <si>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</si>
  <si>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</si>
  <si>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</si>
  <si>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</si>
  <si>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</si>
  <si>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</si>
  <si>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</si>
  <si>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</si>
  <si>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</si>
  <si>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</si>
  <si>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</si>
  <si>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</si>
  <si>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</si>
  <si>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</si>
  <si>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</si>
  <si>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</si>
  <si>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</si>
  <si>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</si>
  <si>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</si>
  <si>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</si>
  <si>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</si>
  <si>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</si>
  <si>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</si>
  <si>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</si>
  <si>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</si>
  <si>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</si>
  <si>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</si>
  <si>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</si>
  <si>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</si>
  <si>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</si>
  <si>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</si>
  <si>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</si>
  <si>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</si>
  <si>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</si>
  <si>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</si>
  <si>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</si>
  <si>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</si>
  <si>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</si>
  <si>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</si>
  <si>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</si>
  <si>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</si>
  <si>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</si>
  <si>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</si>
  <si>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</si>
  <si>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</si>
  <si>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</si>
  <si>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</si>
  <si>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</si>
  <si>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</si>
  <si>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</si>
  <si>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</si>
  <si>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</si>
  <si>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</si>
  <si>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</si>
  <si>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</si>
  <si>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</si>
  <si>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</si>
  <si>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</si>
  <si>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</si>
  <si>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</si>
  <si>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</si>
  <si>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</si>
  <si>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</si>
  <si>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</si>
  <si>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</si>
  <si>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</si>
  <si>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</si>
  <si>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</si>
  <si>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</si>
  <si>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</si>
  <si>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</si>
  <si>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</si>
  <si>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</si>
  <si>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</si>
  <si>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</si>
  <si>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</si>
  <si>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</si>
  <si>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</si>
  <si>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</si>
  <si>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</si>
  <si>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</si>
  <si>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</si>
  <si>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</si>
  <si>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</si>
  <si>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</si>
  <si>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</si>
  <si>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</si>
  <si>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</si>
  <si>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</si>
  <si>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</si>
  <si>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</si>
  <si>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</si>
  <si>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</si>
  <si>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</si>
  <si>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</si>
  <si>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</si>
  <si>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</si>
  <si>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</si>
  <si>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</si>
  <si>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</si>
  <si>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</si>
  <si>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</si>
  <si>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</si>
  <si>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</si>
  <si>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</si>
  <si>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</si>
  <si>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</si>
  <si>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</si>
  <si>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</si>
  <si>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</si>
  <si>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</si>
  <si>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</si>
  <si>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</si>
  <si>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</si>
  <si>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</si>
  <si>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</si>
  <si>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</si>
  <si>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</si>
  <si>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</si>
  <si>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</si>
  <si>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</si>
  <si>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</si>
  <si>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</si>
  <si>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</si>
  <si>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</si>
  <si>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</si>
  <si>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</si>
  <si>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</si>
  <si>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</si>
  <si>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</si>
  <si>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</si>
  <si>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</si>
  <si>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</si>
  <si>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</si>
  <si>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</si>
  <si>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</si>
  <si>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</si>
  <si>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</si>
  <si>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</si>
  <si>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</si>
  <si>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</si>
  <si>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</si>
  <si>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</si>
  <si>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</si>
  <si>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</si>
  <si>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</si>
  <si>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</si>
  <si>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</si>
  <si>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</si>
  <si>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</si>
  <si>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</si>
  <si>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</si>
  <si>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</si>
  <si>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</si>
  <si>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</si>
  <si>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</si>
  <si>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</si>
  <si>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</si>
  <si>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</si>
  <si>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</si>
  <si>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</si>
  <si>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</si>
  <si>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</si>
  <si>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</si>
  <si>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</si>
  <si>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</si>
  <si>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</si>
  <si>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</si>
  <si>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</si>
  <si>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</si>
  <si>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</si>
  <si>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</si>
  <si>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</si>
  <si>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</si>
  <si>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</si>
  <si>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</si>
  <si>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</si>
  <si>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</si>
  <si>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</si>
  <si>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</si>
  <si>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</si>
  <si>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</si>
  <si>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</si>
  <si>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</si>
  <si>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</si>
  <si>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</si>
  <si>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</si>
  <si>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</si>
  <si>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</si>
  <si>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</si>
  <si>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</si>
  <si>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</si>
  <si>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</si>
  <si>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</si>
  <si>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</si>
  <si>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</si>
  <si>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</si>
  <si>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</si>
  <si>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</si>
  <si>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</si>
  <si>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</si>
  <si>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</si>
  <si>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</si>
  <si>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</si>
  <si>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</si>
  <si>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</si>
  <si>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</si>
  <si>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</si>
  <si>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</si>
  <si>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</si>
  <si>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</si>
  <si>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</si>
  <si>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</si>
  <si>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</si>
  <si>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</si>
  <si>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</si>
  <si>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</si>
  <si>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</si>
  <si>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</si>
  <si>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</si>
  <si>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</si>
  <si>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</si>
  <si>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</si>
  <si>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</si>
  <si>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</si>
  <si>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</si>
  <si>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</si>
  <si>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</si>
  <si>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</si>
  <si>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</si>
  <si>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</si>
  <si>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</si>
  <si>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</si>
  <si>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</si>
  <si>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</si>
  <si>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</si>
  <si>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</si>
  <si>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</si>
  <si>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</si>
  <si>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</si>
  <si>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</si>
  <si>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</si>
  <si>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</si>
  <si>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</si>
  <si>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</si>
  <si>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</si>
  <si>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</si>
  <si>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</si>
  <si>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</si>
  <si>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</si>
  <si>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</si>
  <si>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</si>
  <si>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2011</t>
  </si>
  <si>
    <t>2012</t>
  </si>
  <si>
    <t>2013</t>
  </si>
  <si>
    <t>2014</t>
  </si>
  <si>
    <t>Sum of Sales</t>
  </si>
  <si>
    <t>Jan</t>
  </si>
  <si>
    <t>Feb</t>
  </si>
  <si>
    <t>Mar</t>
  </si>
  <si>
    <t>Apr</t>
  </si>
  <si>
    <t>May</t>
  </si>
  <si>
    <t>Jun</t>
  </si>
  <si>
    <t>Jul</t>
  </si>
  <si>
    <t>Aug</t>
  </si>
  <si>
    <t>Sep</t>
  </si>
  <si>
    <t>Oct</t>
  </si>
  <si>
    <t>Nov</t>
  </si>
  <si>
    <t>Dec</t>
  </si>
  <si>
    <t>Sum of Profit</t>
  </si>
  <si>
    <t>category</t>
  </si>
  <si>
    <t>profit</t>
  </si>
  <si>
    <t>state</t>
  </si>
  <si>
    <t>sales</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</si>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</sst>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quot;$&quot;\ 0.00,\ &quot;K&quot;"/>
    <numFmt numFmtId="165" formatCode="&quot;#&quot;\ 0"/>
    <numFmt numFmtId="166" formatCode="[Green]\▲\ 0.00%;[Red]\▼\ 0.00%"/>
  </numFmts>
  <fonts count="6" x14ac:knownFonts="1">
    <font>
      <sz val="11"/>
      <color theme="1"/>
      <name val="Calibri"/>
      <scheme val="minor"/>
    </font>
    <font>
      <sz val="11"/>
      <color theme="1"/>
      <name val="Calibri"/>
      <family val="2"/>
      <scheme val="minor"/>
    </font>
    <font>
      <sz val="12"/>
      <color rgb="FF000000"/>
      <name val="Calibri"/>
      <family val="2"/>
    </font>
    <font>
      <sz val="11"/>
      <color theme="1"/>
      <name val="Calibri"/>
      <family val="2"/>
      <scheme val="minor"/>
    </font>
    <font>
      <sz val="11"/>
      <color theme="1"/>
      <name val="Calibri"/>
      <family val="2"/>
    </font>
    <font>
      <b/>
      <sz val="11"/>
      <color theme="1"/>
      <name val="Calibri"/>
      <family val="2"/>
      <scheme val="minor"/>
    </font>
  </fonts>
  <fills count="2">
    <fill>
      <patternFill patternType="none"/>
    </fill>
    <fill>
      <patternFill patternType="gray125"/>
    </fill>
  </fills>
  <borders count="11">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33">
    <xf numFmtId="0" fontId="0" fillId="0" borderId="0" xfId="0"/>
    <xf numFmtId="0" fontId="2" fillId="0" borderId="0" xfId="0" applyFont="1"/>
    <xf numFmtId="0" fontId="3" fillId="0" borderId="0" xfId="0" applyFont="1"/>
    <xf numFmtId="14" fontId="4" fillId="0" borderId="0" xfId="0" applyNumberFormat="1" applyFont="1"/>
    <xf numFmtId="0" fontId="0" fillId="0" borderId="1" xfId="0" applyBorder="1"/>
    <xf numFmtId="0" fontId="0" fillId="0" borderId="3" xfId="0" applyBorder="1"/>
    <xf numFmtId="0" fontId="0" fillId="0" borderId="1" xfId="0" pivotButton="1" applyBorder="1"/>
    <xf numFmtId="0" fontId="0" fillId="0" borderId="1" xfId="0" applyBorder="1" applyAlignment="1">
      <alignment horizontal="left"/>
    </xf>
    <xf numFmtId="0" fontId="0" fillId="0" borderId="6" xfId="0" applyBorder="1" applyAlignment="1">
      <alignment horizontal="left"/>
    </xf>
    <xf numFmtId="0" fontId="0" fillId="0" borderId="7" xfId="0" applyBorder="1"/>
    <xf numFmtId="164" fontId="0" fillId="0" borderId="1" xfId="0" applyNumberFormat="1" applyBorder="1"/>
    <xf numFmtId="164" fontId="0" fillId="0" borderId="7" xfId="0" applyNumberFormat="1" applyBorder="1"/>
    <xf numFmtId="0" fontId="0" fillId="0" borderId="2" xfId="0" applyBorder="1" applyAlignment="1">
      <alignment horizontal="left"/>
    </xf>
    <xf numFmtId="0" fontId="1" fillId="0" borderId="0" xfId="0" applyFont="1"/>
    <xf numFmtId="164" fontId="0" fillId="0" borderId="0" xfId="0" applyNumberFormat="1"/>
    <xf numFmtId="10" fontId="0" fillId="0" borderId="3" xfId="0" applyNumberFormat="1" applyBorder="1"/>
    <xf numFmtId="10" fontId="0" fillId="0" borderId="5" xfId="0" applyNumberFormat="1" applyBorder="1"/>
    <xf numFmtId="10" fontId="0" fillId="0" borderId="4" xfId="0" applyNumberFormat="1" applyBorder="1"/>
    <xf numFmtId="44" fontId="0" fillId="0" borderId="0" xfId="1" applyFont="1"/>
    <xf numFmtId="165" fontId="0" fillId="0" borderId="0" xfId="0" applyNumberFormat="1"/>
    <xf numFmtId="10" fontId="0" fillId="0" borderId="0" xfId="2" applyNumberFormat="1" applyFont="1"/>
    <xf numFmtId="0" fontId="0" fillId="0" borderId="9" xfId="0" applyBorder="1"/>
    <xf numFmtId="166" fontId="5" fillId="0" borderId="0" xfId="2" applyNumberFormat="1" applyFont="1"/>
    <xf numFmtId="0" fontId="0" fillId="0" borderId="3" xfId="0" pivotButton="1" applyBorder="1"/>
    <xf numFmtId="0" fontId="0" fillId="0" borderId="3" xfId="0" applyBorder="1" applyAlignment="1">
      <alignment horizontal="left"/>
    </xf>
    <xf numFmtId="0" fontId="0" fillId="0" borderId="5" xfId="0" applyBorder="1" applyAlignment="1">
      <alignment horizontal="left"/>
    </xf>
    <xf numFmtId="0" fontId="0" fillId="0" borderId="4" xfId="0" applyBorder="1" applyAlignment="1">
      <alignment horizontal="left"/>
    </xf>
    <xf numFmtId="0" fontId="0" fillId="0" borderId="6" xfId="0" applyNumberFormat="1" applyBorder="1"/>
    <xf numFmtId="0" fontId="0" fillId="0" borderId="8" xfId="0" applyNumberFormat="1" applyBorder="1"/>
    <xf numFmtId="0" fontId="0" fillId="0" borderId="3" xfId="0" applyNumberFormat="1" applyBorder="1"/>
    <xf numFmtId="0" fontId="0" fillId="0" borderId="5" xfId="0" applyNumberFormat="1" applyBorder="1"/>
    <xf numFmtId="0" fontId="0" fillId="0" borderId="4" xfId="0" applyNumberFormat="1" applyBorder="1"/>
    <xf numFmtId="0" fontId="0" fillId="0" borderId="10" xfId="0" applyNumberFormat="1" applyBorder="1"/>
  </cellXfs>
  <cellStyles count="3">
    <cellStyle name="Currency" xfId="1" builtinId="4"/>
    <cellStyle name="Normal" xfId="0" builtinId="0"/>
    <cellStyle name="Percent" xfId="2" builtinId="5"/>
  </cellStyles>
  <dxfs count="41">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numFmt numFmtId="164" formatCode="&quot;$&quot;\ 0.00,\ &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b/>
        <i val="0"/>
        <color theme="0"/>
      </font>
      <fill>
        <patternFill>
          <bgColor theme="1" tint="0.14996795556505021"/>
        </patternFill>
      </fill>
      <border>
        <bottom style="thin">
          <color theme="4"/>
        </bottom>
        <vertical/>
        <horizontal/>
      </border>
    </dxf>
    <dxf>
      <font>
        <sz val="9"/>
        <color theme="1"/>
      </font>
      <fill>
        <patternFill patternType="solid">
          <bgColor theme="1" tint="4.9989318521683403E-2"/>
        </patternFill>
      </fill>
      <border diagonalUp="0" diagonalDown="0">
        <left/>
        <right/>
        <top/>
        <bottom/>
        <vertical/>
        <horizontal/>
      </border>
    </dxf>
  </dxfs>
  <tableStyles count="2">
    <tableStyle name="Avi1" pivot="0" table="0" count="10" xr9:uid="{07357B21-D10A-4D04-9D3D-F6D9D153CA7A}">
      <tableStyleElement type="wholeTable" dxfId="40"/>
      <tableStyleElement type="headerRow" dxfId="39"/>
    </tableStyle>
    <tableStyle name="Data-style" pivot="0" count="3" xr9:uid="{00000000-0011-0000-FFFF-FFFF00000000}">
      <tableStyleElement type="headerRow" dxfId="38"/>
      <tableStyleElement type="firstRowStripe" dxfId="37"/>
      <tableStyleElement type="secondRowStripe" dxfId="3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0.24994659260841701"/>
            </patternFill>
          </fill>
          <border diagonalUp="0" diagonalDown="0">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vi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-3281.0070000000001</c:v>
                </c:pt>
                <c:pt idx="1">
                  <c:v>2821.2761999999984</c:v>
                </c:pt>
                <c:pt idx="2">
                  <c:v>9724.6723999999995</c:v>
                </c:pt>
                <c:pt idx="3">
                  <c:v>4187.4961999999978</c:v>
                </c:pt>
                <c:pt idx="4">
                  <c:v>4667.8689999999988</c:v>
                </c:pt>
                <c:pt idx="5">
                  <c:v>3335.5572000000002</c:v>
                </c:pt>
                <c:pt idx="6">
                  <c:v>3288.6482999999989</c:v>
                </c:pt>
                <c:pt idx="7">
                  <c:v>5355.808399999999</c:v>
                </c:pt>
                <c:pt idx="8">
                  <c:v>8209.1626999999953</c:v>
                </c:pt>
                <c:pt idx="9">
                  <c:v>2817.3659999999995</c:v>
                </c:pt>
                <c:pt idx="10">
                  <c:v>12474.788399999996</c:v>
                </c:pt>
                <c:pt idx="11">
                  <c:v>8016.9658999999947</c:v>
                </c:pt>
              </c:numCache>
            </c:numRef>
          </c:val>
          <c:extLst>
            <c:ext xmlns:c16="http://schemas.microsoft.com/office/drawing/2014/chart" uri="{C3380CC4-5D6E-409C-BE32-E72D297353CC}">
              <c16:uniqueId val="{00000001-C572-4997-AB73-10772B4227E5}"/>
            </c:ext>
          </c:extLst>
        </c:ser>
        <c:dLbls>
          <c:showLegendKey val="0"/>
          <c:showVal val="0"/>
          <c:showCatName val="0"/>
          <c:showSerName val="0"/>
          <c:showPercent val="0"/>
          <c:showBubbleSize val="0"/>
        </c:dLbls>
        <c:axId val="548368511"/>
        <c:axId val="548368991"/>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18174.075600000004</c:v>
                </c:pt>
                <c:pt idx="1">
                  <c:v>12210.867000000002</c:v>
                </c:pt>
                <c:pt idx="2">
                  <c:v>38466.796000000002</c:v>
                </c:pt>
                <c:pt idx="3">
                  <c:v>34195.208499999993</c:v>
                </c:pt>
                <c:pt idx="4">
                  <c:v>30131.686499999996</c:v>
                </c:pt>
                <c:pt idx="5">
                  <c:v>24797.291999999994</c:v>
                </c:pt>
                <c:pt idx="6">
                  <c:v>28765.325000000004</c:v>
                </c:pt>
                <c:pt idx="7">
                  <c:v>36898.33219999999</c:v>
                </c:pt>
                <c:pt idx="8">
                  <c:v>64595.918000000005</c:v>
                </c:pt>
                <c:pt idx="9">
                  <c:v>31404.923499999986</c:v>
                </c:pt>
                <c:pt idx="10">
                  <c:v>75972.563500000004</c:v>
                </c:pt>
                <c:pt idx="11">
                  <c:v>74919.521199999988</c:v>
                </c:pt>
              </c:numCache>
            </c:numRef>
          </c:val>
          <c:extLst>
            <c:ext xmlns:c16="http://schemas.microsoft.com/office/drawing/2014/chart" uri="{C3380CC4-5D6E-409C-BE32-E72D297353CC}">
              <c16:uniqueId val="{00000000-C572-4997-AB73-10772B4227E5}"/>
            </c:ext>
          </c:extLst>
        </c:ser>
        <c:dLbls>
          <c:showLegendKey val="0"/>
          <c:showVal val="0"/>
          <c:showCatName val="0"/>
          <c:showSerName val="0"/>
          <c:showPercent val="0"/>
          <c:showBubbleSize val="0"/>
        </c:dLbls>
        <c:gapWidth val="219"/>
        <c:overlap val="-27"/>
        <c:axId val="555485887"/>
        <c:axId val="555486367"/>
      </c:barChart>
      <c:catAx>
        <c:axId val="555485887"/>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486367"/>
        <c:crosses val="autoZero"/>
        <c:auto val="1"/>
        <c:lblAlgn val="ctr"/>
        <c:lblOffset val="100"/>
        <c:noMultiLvlLbl val="0"/>
      </c:catAx>
      <c:valAx>
        <c:axId val="55548636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485887"/>
        <c:crosses val="autoZero"/>
        <c:crossBetween val="between"/>
      </c:valAx>
      <c:valAx>
        <c:axId val="548368991"/>
        <c:scaling>
          <c:orientation val="minMax"/>
        </c:scaling>
        <c:delete val="0"/>
        <c:axPos val="r"/>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368511"/>
        <c:crosses val="max"/>
        <c:crossBetween val="between"/>
      </c:valAx>
      <c:catAx>
        <c:axId val="548368511"/>
        <c:scaling>
          <c:orientation val="minMax"/>
        </c:scaling>
        <c:delete val="1"/>
        <c:axPos val="b"/>
        <c:numFmt formatCode="General" sourceLinked="1"/>
        <c:majorTickMark val="out"/>
        <c:minorTickMark val="none"/>
        <c:tickLblPos val="nextTo"/>
        <c:crossAx val="54836899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[Ecommerce_Data.xlsx]Pie chart!PivotTable3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FE-47F9-A060-604F3B4C87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FE-47F9-A060-604F3B4C87D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BFE-47F9-A060-604F3B4C87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0.36239416775345495</c:v>
                </c:pt>
                <c:pt idx="1">
                  <c:v>0.29165564626268992</c:v>
                </c:pt>
                <c:pt idx="2">
                  <c:v>0.34595018598385524</c:v>
                </c:pt>
              </c:numCache>
            </c:numRef>
          </c:val>
          <c:extLst>
            <c:ext xmlns:c16="http://schemas.microsoft.com/office/drawing/2014/chart" uri="{C3380CC4-5D6E-409C-BE32-E72D297353CC}">
              <c16:uniqueId val="{00000000-9F7F-40F0-956F-0F170191C2F1}"/>
            </c:ext>
          </c:extLst>
        </c:ser>
        <c:dLbls>
          <c:showLegendKey val="0"/>
          <c:showVal val="1"/>
          <c:showCatName val="0"/>
          <c:showSerName val="0"/>
          <c:showPercent val="0"/>
          <c:showBubbleSize val="0"/>
          <c:showLeaderLines val="1"/>
        </c:dLbls>
        <c:firstSliceAng val="0"/>
        <c:holeSize val="59"/>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[Ecommerce_Data.xlsx]KPI sparkline!PivotTable6</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327485380116955E-2"/>
          <c:y val="0.2273903659406018"/>
          <c:w val="0.87134502923976609"/>
          <c:h val="0.5452192681187964"/>
        </c:manualLayout>
      </c:layout>
      <c:lineChart>
        <c:grouping val="standard"/>
        <c:varyColors val="0"/>
        <c:ser>
          <c:idx val="0"/>
          <c:order val="0"/>
          <c:tx>
            <c:strRef>
              <c:f>'KPI sparkline'!$B$3</c:f>
              <c:strCache>
                <c:ptCount val="1"/>
                <c:pt idx="0">
                  <c:v>Total</c:v>
                </c:pt>
              </c:strCache>
            </c:strRef>
          </c:tx>
          <c:spPr>
            <a:ln w="34925" cap="rnd">
              <a:solidFill>
                <a:schemeClr val="bg1">
                  <a:lumMod val="75000"/>
                </a:schemeClr>
              </a:solidFill>
              <a:round/>
            </a:ln>
            <a:effectLst/>
          </c:spPr>
          <c:marker>
            <c:symbol val="none"/>
          </c:marker>
          <c:cat>
            <c:strRef>
              <c:f>'KPI sparkline'!$A$4:$A$16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sparkline'!$B$4:$B$16</c:f>
              <c:numCache>
                <c:formatCode>General</c:formatCode>
                <c:ptCount val="12"/>
                <c:pt idx="0">
                  <c:v>18174.075600000004</c:v>
                </c:pt>
                <c:pt idx="1">
                  <c:v>12210.867000000002</c:v>
                </c:pt>
                <c:pt idx="2">
                  <c:v>38466.796000000002</c:v>
                </c:pt>
                <c:pt idx="3">
                  <c:v>34195.208499999993</c:v>
                </c:pt>
                <c:pt idx="4">
                  <c:v>30131.686499999996</c:v>
                </c:pt>
                <c:pt idx="5">
                  <c:v>24797.291999999994</c:v>
                </c:pt>
                <c:pt idx="6">
                  <c:v>28765.325000000004</c:v>
                </c:pt>
                <c:pt idx="7">
                  <c:v>36898.33219999999</c:v>
                </c:pt>
                <c:pt idx="8">
                  <c:v>64595.918000000005</c:v>
                </c:pt>
                <c:pt idx="9">
                  <c:v>31404.923499999986</c:v>
                </c:pt>
                <c:pt idx="10">
                  <c:v>75972.563500000004</c:v>
                </c:pt>
                <c:pt idx="11">
                  <c:v>74919.521199999988</c:v>
                </c:pt>
              </c:numCache>
            </c:numRef>
          </c:val>
          <c:smooth val="0"/>
          <c:extLst>
            <c:ext xmlns:c16="http://schemas.microsoft.com/office/drawing/2014/chart" uri="{C3380CC4-5D6E-409C-BE32-E72D297353CC}">
              <c16:uniqueId val="{00000000-48B1-4321-AF7C-67F96456FF32}"/>
            </c:ext>
          </c:extLst>
        </c:ser>
        <c:dLbls>
          <c:showLegendKey val="0"/>
          <c:showVal val="0"/>
          <c:showCatName val="0"/>
          <c:showSerName val="0"/>
          <c:showPercent val="0"/>
          <c:showBubbleSize val="0"/>
        </c:dLbls>
        <c:smooth val="0"/>
        <c:axId val="830615807"/>
        <c:axId val="830616287"/>
      </c:lineChart>
      <c:catAx>
        <c:axId val="830615807"/>
        <c:scaling>
          <c:orientation val="minMax"/>
        </c:scaling>
        <c:delete val="1"/>
        <c:axPos val="b"/>
        <c:numFmt formatCode="General" sourceLinked="1"/>
        <c:majorTickMark val="none"/>
        <c:minorTickMark val="none"/>
        <c:tickLblPos val="nextTo"/>
        <c:crossAx val="830616287"/>
        <c:crosses val="autoZero"/>
        <c:auto val="1"/>
        <c:lblAlgn val="ctr"/>
        <c:lblOffset val="100"/>
        <c:noMultiLvlLbl val="0"/>
      </c:catAx>
      <c:valAx>
        <c:axId val="830616287"/>
        <c:scaling>
          <c:orientation val="minMax"/>
        </c:scaling>
        <c:delete val="1"/>
        <c:axPos val="l"/>
        <c:numFmt formatCode="General" sourceLinked="1"/>
        <c:majorTickMark val="none"/>
        <c:minorTickMark val="none"/>
        <c:tickLblPos val="nextTo"/>
        <c:crossAx val="830615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[Ecommerce_Data.xlsx]KPI sparkline!PivotTable7</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34925" cap="rnd">
            <a:solidFill>
              <a:schemeClr val="bg1">
                <a:lumMod val="75000"/>
              </a:schemeClr>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 sparkline'!$E$3</c:f>
              <c:strCache>
                <c:ptCount val="1"/>
                <c:pt idx="0">
                  <c:v>Total</c:v>
                </c:pt>
              </c:strCache>
            </c:strRef>
          </c:tx>
          <c:spPr>
            <a:ln w="34925" cap="rnd">
              <a:solidFill>
                <a:schemeClr val="bg1">
                  <a:lumMod val="75000"/>
                </a:schemeClr>
              </a:solidFill>
              <a:round/>
            </a:ln>
            <a:effectLst/>
          </c:spPr>
          <c:marker>
            <c:symbol val="none"/>
          </c:marker>
          <c:cat>
            <c:strRef>
              <c:f>'KPI sparkline'!$D$4:$D$16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sparkline'!$E$4:$E$16</c:f>
              <c:numCache>
                <c:formatCode>General</c:formatCode>
                <c:ptCount val="12"/>
                <c:pt idx="0">
                  <c:v>-3281.0070000000001</c:v>
                </c:pt>
                <c:pt idx="1">
                  <c:v>2821.2761999999984</c:v>
                </c:pt>
                <c:pt idx="2">
                  <c:v>9724.6723999999995</c:v>
                </c:pt>
                <c:pt idx="3">
                  <c:v>4187.4961999999978</c:v>
                </c:pt>
                <c:pt idx="4">
                  <c:v>4667.8689999999988</c:v>
                </c:pt>
                <c:pt idx="5">
                  <c:v>3335.5572000000002</c:v>
                </c:pt>
                <c:pt idx="6">
                  <c:v>3288.6482999999989</c:v>
                </c:pt>
                <c:pt idx="7">
                  <c:v>5355.808399999999</c:v>
                </c:pt>
                <c:pt idx="8">
                  <c:v>8209.1626999999953</c:v>
                </c:pt>
                <c:pt idx="9">
                  <c:v>2817.3659999999995</c:v>
                </c:pt>
                <c:pt idx="10">
                  <c:v>12474.788399999996</c:v>
                </c:pt>
                <c:pt idx="11">
                  <c:v>8016.9658999999947</c:v>
                </c:pt>
              </c:numCache>
            </c:numRef>
          </c:val>
          <c:smooth val="0"/>
          <c:extLst>
            <c:ext xmlns:c16="http://schemas.microsoft.com/office/drawing/2014/chart" uri="{C3380CC4-5D6E-409C-BE32-E72D297353CC}">
              <c16:uniqueId val="{00000002-37F8-4323-95A3-144C5C6FFAC9}"/>
            </c:ext>
          </c:extLst>
        </c:ser>
        <c:dLbls>
          <c:showLegendKey val="0"/>
          <c:showVal val="0"/>
          <c:showCatName val="0"/>
          <c:showSerName val="0"/>
          <c:showPercent val="0"/>
          <c:showBubbleSize val="0"/>
        </c:dLbls>
        <c:smooth val="0"/>
        <c:axId val="750471199"/>
        <c:axId val="750472159"/>
      </c:lineChart>
      <c:catAx>
        <c:axId val="750471199"/>
        <c:scaling>
          <c:orientation val="minMax"/>
        </c:scaling>
        <c:delete val="1"/>
        <c:axPos val="b"/>
        <c:numFmt formatCode="General" sourceLinked="1"/>
        <c:majorTickMark val="none"/>
        <c:minorTickMark val="none"/>
        <c:tickLblPos val="nextTo"/>
        <c:crossAx val="750472159"/>
        <c:crosses val="autoZero"/>
        <c:auto val="1"/>
        <c:lblAlgn val="ctr"/>
        <c:lblOffset val="100"/>
        <c:noMultiLvlLbl val="0"/>
      </c:catAx>
      <c:valAx>
        <c:axId val="750472159"/>
        <c:scaling>
          <c:orientation val="minMax"/>
        </c:scaling>
        <c:delete val="1"/>
        <c:axPos val="l"/>
        <c:numFmt formatCode="General" sourceLinked="1"/>
        <c:majorTickMark val="none"/>
        <c:minorTickMark val="none"/>
        <c:tickLblPos val="nextTo"/>
        <c:crossAx val="750471199"/>
        <c:crosses val="autoZero"/>
        <c:crossBetween val="between"/>
      </c:valAx>
      <c:spPr>
        <a:noFill/>
        <a:ln>
          <a:noFill/>
        </a:ln>
      </c:spPr>
    </c:plotArea>
    <c:plotVisOnly val="1"/>
    <c:dispBlanksAs val="gap"/>
    <c:showDLblsOverMax val="0"/>
    <c:extLst/>
  </c:chart>
  <c:spPr>
    <a:noFill/>
    <a:ln>
      <a:noFill/>
    </a:ln>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[Ecommerce_Data.xlsx]KPI sparkline!PivotTable8</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34925" cap="rnd">
            <a:solidFill>
              <a:schemeClr val="bg1">
                <a:lumMod val="75000"/>
              </a:schemeClr>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 sparkline'!$H$3</c:f>
              <c:strCache>
                <c:ptCount val="1"/>
                <c:pt idx="0">
                  <c:v>Total</c:v>
                </c:pt>
              </c:strCache>
            </c:strRef>
          </c:tx>
          <c:spPr>
            <a:ln w="34925" cap="rnd">
              <a:solidFill>
                <a:schemeClr val="bg1">
                  <a:lumMod val="75000"/>
                </a:schemeClr>
              </a:solidFill>
              <a:round/>
            </a:ln>
            <a:effectLst/>
          </c:spPr>
          <c:marker>
            <c:symbol val="none"/>
          </c:marker>
          <c:cat>
            <c:strRef>
              <c:f>'KPI sparkline'!$G$4:$G$16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sparkline'!$H$4:$H$16</c:f>
              <c:numCache>
                <c:formatCode>General</c:formatCode>
                <c:ptCount val="12"/>
                <c:pt idx="0">
                  <c:v>236</c:v>
                </c:pt>
                <c:pt idx="1">
                  <c:v>248</c:v>
                </c:pt>
                <c:pt idx="2">
                  <c:v>506</c:v>
                </c:pt>
                <c:pt idx="3">
                  <c:v>543</c:v>
                </c:pt>
                <c:pt idx="4">
                  <c:v>575</c:v>
                </c:pt>
                <c:pt idx="5">
                  <c:v>486</c:v>
                </c:pt>
                <c:pt idx="6">
                  <c:v>557</c:v>
                </c:pt>
                <c:pt idx="7">
                  <c:v>598</c:v>
                </c:pt>
                <c:pt idx="8">
                  <c:v>1086</c:v>
                </c:pt>
                <c:pt idx="9">
                  <c:v>631</c:v>
                </c:pt>
                <c:pt idx="10">
                  <c:v>1310</c:v>
                </c:pt>
                <c:pt idx="11">
                  <c:v>1203</c:v>
                </c:pt>
              </c:numCache>
            </c:numRef>
          </c:val>
          <c:smooth val="0"/>
          <c:extLst>
            <c:ext xmlns:c16="http://schemas.microsoft.com/office/drawing/2014/chart" uri="{C3380CC4-5D6E-409C-BE32-E72D297353CC}">
              <c16:uniqueId val="{00000002-294A-47C3-94DD-9D8869FDD2B6}"/>
            </c:ext>
          </c:extLst>
        </c:ser>
        <c:dLbls>
          <c:showLegendKey val="0"/>
          <c:showVal val="0"/>
          <c:showCatName val="0"/>
          <c:showSerName val="0"/>
          <c:showPercent val="0"/>
          <c:showBubbleSize val="0"/>
        </c:dLbls>
        <c:smooth val="0"/>
        <c:axId val="371671759"/>
        <c:axId val="371674159"/>
      </c:lineChart>
      <c:catAx>
        <c:axId val="371671759"/>
        <c:scaling>
          <c:orientation val="minMax"/>
        </c:scaling>
        <c:delete val="1"/>
        <c:axPos val="b"/>
        <c:numFmt formatCode="General" sourceLinked="1"/>
        <c:majorTickMark val="none"/>
        <c:minorTickMark val="none"/>
        <c:tickLblPos val="nextTo"/>
        <c:crossAx val="371674159"/>
        <c:crosses val="autoZero"/>
        <c:auto val="1"/>
        <c:lblAlgn val="ctr"/>
        <c:lblOffset val="100"/>
        <c:noMultiLvlLbl val="0"/>
      </c:catAx>
      <c:valAx>
        <c:axId val="371674159"/>
        <c:scaling>
          <c:orientation val="minMax"/>
        </c:scaling>
        <c:delete val="1"/>
        <c:axPos val="l"/>
        <c:numFmt formatCode="General" sourceLinked="1"/>
        <c:majorTickMark val="none"/>
        <c:minorTickMark val="none"/>
        <c:tickLblPos val="nextTo"/>
        <c:crossAx val="371671759"/>
        <c:crosses val="autoZero"/>
        <c:crossBetween val="between"/>
      </c:valAx>
      <c:spPr>
        <a:noFill/>
        <a:ln w="25400">
          <a:noFill/>
        </a:ln>
        <a:effectLst/>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[Ecommerce_Data.xlsx]KPI sparkline!PivotTable9</c:name>
    <c:fmtId val="1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sparkline'!$K$3</c:f>
              <c:strCache>
                <c:ptCount val="1"/>
                <c:pt idx="0">
                  <c:v>Total</c:v>
                </c:pt>
              </c:strCache>
            </c:strRef>
          </c:tx>
          <c:spPr>
            <a:ln w="34925" cap="rnd">
              <a:solidFill>
                <a:schemeClr val="bg1">
                  <a:lumMod val="75000"/>
                </a:schemeClr>
              </a:solidFill>
              <a:round/>
            </a:ln>
            <a:effectLst/>
          </c:spPr>
          <c:marker>
            <c:symbol val="none"/>
          </c:marker>
          <c:cat>
            <c:strRef>
              <c:f>'KPI sparkline'!$J$4:$J$16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sparkline'!$K$4:$K$16</c:f>
              <c:numCache>
                <c:formatCode>General</c:formatCode>
                <c:ptCount val="12"/>
                <c:pt idx="0">
                  <c:v>58</c:v>
                </c:pt>
                <c:pt idx="1">
                  <c:v>67</c:v>
                </c:pt>
                <c:pt idx="2">
                  <c:v>135</c:v>
                </c:pt>
                <c:pt idx="3">
                  <c:v>160</c:v>
                </c:pt>
                <c:pt idx="4">
                  <c:v>146</c:v>
                </c:pt>
                <c:pt idx="5">
                  <c:v>138</c:v>
                </c:pt>
                <c:pt idx="6">
                  <c:v>140</c:v>
                </c:pt>
                <c:pt idx="7">
                  <c:v>159</c:v>
                </c:pt>
                <c:pt idx="8">
                  <c:v>293</c:v>
                </c:pt>
                <c:pt idx="9">
                  <c:v>166</c:v>
                </c:pt>
                <c:pt idx="10">
                  <c:v>324</c:v>
                </c:pt>
                <c:pt idx="11">
                  <c:v>316</c:v>
                </c:pt>
              </c:numCache>
            </c:numRef>
          </c:val>
          <c:smooth val="0"/>
          <c:extLst>
            <c:ext xmlns:c16="http://schemas.microsoft.com/office/drawing/2014/chart" uri="{C3380CC4-5D6E-409C-BE32-E72D297353CC}">
              <c16:uniqueId val="{00000000-24D5-4012-8EF4-3263BD329B83}"/>
            </c:ext>
          </c:extLst>
        </c:ser>
        <c:dLbls>
          <c:showLegendKey val="0"/>
          <c:showVal val="0"/>
          <c:showCatName val="0"/>
          <c:showSerName val="0"/>
          <c:showPercent val="0"/>
          <c:showBubbleSize val="0"/>
        </c:dLbls>
        <c:smooth val="0"/>
        <c:axId val="371671759"/>
        <c:axId val="371674159"/>
      </c:lineChart>
      <c:catAx>
        <c:axId val="371671759"/>
        <c:scaling>
          <c:orientation val="minMax"/>
        </c:scaling>
        <c:delete val="1"/>
        <c:axPos val="b"/>
        <c:numFmt formatCode="General" sourceLinked="1"/>
        <c:majorTickMark val="none"/>
        <c:minorTickMark val="none"/>
        <c:tickLblPos val="nextTo"/>
        <c:crossAx val="371674159"/>
        <c:crosses val="autoZero"/>
        <c:auto val="1"/>
        <c:lblAlgn val="ctr"/>
        <c:lblOffset val="100"/>
        <c:noMultiLvlLbl val="0"/>
      </c:catAx>
      <c:valAx>
        <c:axId val="371674159"/>
        <c:scaling>
          <c:orientation val="minMax"/>
        </c:scaling>
        <c:delete val="1"/>
        <c:axPos val="l"/>
        <c:numFmt formatCode="General" sourceLinked="1"/>
        <c:majorTickMark val="none"/>
        <c:minorTickMark val="none"/>
        <c:tickLblPos val="nextTo"/>
        <c:crossAx val="371671759"/>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[Ecommerce_Data.xlsx]KPI sparkline!PivotTable10</c:name>
    <c:fmtId val="1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sparkline'!$N$3</c:f>
              <c:strCache>
                <c:ptCount val="1"/>
                <c:pt idx="0">
                  <c:v>Total</c:v>
                </c:pt>
              </c:strCache>
            </c:strRef>
          </c:tx>
          <c:spPr>
            <a:ln w="34925" cap="rnd">
              <a:solidFill>
                <a:schemeClr val="bg1">
                  <a:lumMod val="75000"/>
                </a:schemeClr>
              </a:solidFill>
              <a:round/>
            </a:ln>
            <a:effectLst/>
          </c:spPr>
          <c:marker>
            <c:symbol val="none"/>
          </c:marker>
          <c:cat>
            <c:strRef>
              <c:f>'KPI sparkline'!$M$4:$M$16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sparkline'!$N$4:$N$16</c:f>
              <c:numCache>
                <c:formatCode>General</c:formatCode>
                <c:ptCount val="12"/>
                <c:pt idx="0">
                  <c:v>-0.1805322632200341</c:v>
                </c:pt>
                <c:pt idx="1">
                  <c:v>0.23104634584915207</c:v>
                </c:pt>
                <c:pt idx="2">
                  <c:v>0.25280692470462057</c:v>
                </c:pt>
                <c:pt idx="3">
                  <c:v>0.12245856608828685</c:v>
                </c:pt>
                <c:pt idx="4">
                  <c:v>0.15491562345838158</c:v>
                </c:pt>
                <c:pt idx="5">
                  <c:v>0.13451296214118869</c:v>
                </c:pt>
                <c:pt idx="6">
                  <c:v>0.11432682578764532</c:v>
                </c:pt>
                <c:pt idx="7">
                  <c:v>0.14515041956286578</c:v>
                </c:pt>
                <c:pt idx="8">
                  <c:v>0.12708485232766559</c:v>
                </c:pt>
                <c:pt idx="9">
                  <c:v>8.9710965224927261E-2</c:v>
                </c:pt>
                <c:pt idx="10">
                  <c:v>0.16420123035600864</c:v>
                </c:pt>
                <c:pt idx="11">
                  <c:v>0.10700770335408918</c:v>
                </c:pt>
              </c:numCache>
            </c:numRef>
          </c:val>
          <c:smooth val="0"/>
          <c:extLst>
            <c:ext xmlns:c16="http://schemas.microsoft.com/office/drawing/2014/chart" uri="{C3380CC4-5D6E-409C-BE32-E72D297353CC}">
              <c16:uniqueId val="{00000000-C82A-447A-A765-D0DFB4D88458}"/>
            </c:ext>
          </c:extLst>
        </c:ser>
        <c:dLbls>
          <c:showLegendKey val="0"/>
          <c:showVal val="0"/>
          <c:showCatName val="0"/>
          <c:showSerName val="0"/>
          <c:showPercent val="0"/>
          <c:showBubbleSize val="0"/>
        </c:dLbls>
        <c:smooth val="0"/>
        <c:axId val="834313599"/>
        <c:axId val="834310239"/>
      </c:lineChart>
      <c:catAx>
        <c:axId val="834313599"/>
        <c:scaling>
          <c:orientation val="minMax"/>
        </c:scaling>
        <c:delete val="1"/>
        <c:axPos val="b"/>
        <c:numFmt formatCode="General" sourceLinked="1"/>
        <c:majorTickMark val="none"/>
        <c:minorTickMark val="none"/>
        <c:tickLblPos val="nextTo"/>
        <c:crossAx val="834310239"/>
        <c:crosses val="autoZero"/>
        <c:auto val="1"/>
        <c:lblAlgn val="ctr"/>
        <c:lblOffset val="100"/>
        <c:noMultiLvlLbl val="0"/>
      </c:catAx>
      <c:valAx>
        <c:axId val="834310239"/>
        <c:scaling>
          <c:orientation val="minMax"/>
        </c:scaling>
        <c:delete val="1"/>
        <c:axPos val="l"/>
        <c:numFmt formatCode="General" sourceLinked="1"/>
        <c:majorTickMark val="none"/>
        <c:minorTickMark val="none"/>
        <c:tickLblPos val="nextTo"/>
        <c:crossAx val="834313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[Ecommerce_Data.xlsx]combo chart!PivotTable1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83818790943814"/>
          <c:y val="0.17836349403692958"/>
          <c:w val="0.67068134775835953"/>
          <c:h val="0.64075332688677067"/>
        </c:manualLayout>
      </c:layout>
      <c:areaChart>
        <c:grouping val="standard"/>
        <c:varyColors val="0"/>
        <c:ser>
          <c:idx val="1"/>
          <c:order val="1"/>
          <c:tx>
            <c:strRef>
              <c:f>'combo chart'!$C$3</c:f>
              <c:strCache>
                <c:ptCount val="1"/>
                <c:pt idx="0">
                  <c:v>Sum of Profit</c:v>
                </c:pt>
              </c:strCache>
            </c:strRef>
          </c:tx>
          <c:spPr>
            <a:solidFill>
              <a:srgbClr val="00B0F0"/>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 "K"</c:formatCode>
                <c:ptCount val="12"/>
                <c:pt idx="0">
                  <c:v>-3281.0070000000001</c:v>
                </c:pt>
                <c:pt idx="1">
                  <c:v>2821.2761999999984</c:v>
                </c:pt>
                <c:pt idx="2">
                  <c:v>9724.6723999999995</c:v>
                </c:pt>
                <c:pt idx="3">
                  <c:v>4187.4961999999978</c:v>
                </c:pt>
                <c:pt idx="4">
                  <c:v>4667.8689999999988</c:v>
                </c:pt>
                <c:pt idx="5">
                  <c:v>3335.5572000000002</c:v>
                </c:pt>
                <c:pt idx="6">
                  <c:v>3288.6482999999989</c:v>
                </c:pt>
                <c:pt idx="7">
                  <c:v>5355.808399999999</c:v>
                </c:pt>
                <c:pt idx="8">
                  <c:v>8209.1626999999953</c:v>
                </c:pt>
                <c:pt idx="9">
                  <c:v>2817.3659999999995</c:v>
                </c:pt>
                <c:pt idx="10">
                  <c:v>12474.788399999996</c:v>
                </c:pt>
                <c:pt idx="11">
                  <c:v>8016.9658999999947</c:v>
                </c:pt>
              </c:numCache>
            </c:numRef>
          </c:val>
          <c:extLst>
            <c:ext xmlns:c16="http://schemas.microsoft.com/office/drawing/2014/chart" uri="{C3380CC4-5D6E-409C-BE32-E72D297353CC}">
              <c16:uniqueId val="{00000000-2C21-4ACC-948B-3F5844071113}"/>
            </c:ext>
          </c:extLst>
        </c:ser>
        <c:dLbls>
          <c:showLegendKey val="0"/>
          <c:showVal val="0"/>
          <c:showCatName val="0"/>
          <c:showSerName val="0"/>
          <c:showPercent val="0"/>
          <c:showBubbleSize val="0"/>
        </c:dLbls>
        <c:axId val="548368511"/>
        <c:axId val="548368991"/>
      </c:areaChart>
      <c:barChart>
        <c:barDir val="col"/>
        <c:grouping val="clustered"/>
        <c:varyColors val="0"/>
        <c:ser>
          <c:idx val="0"/>
          <c:order val="0"/>
          <c:tx>
            <c:strRef>
              <c:f>'combo chart'!$B$3</c:f>
              <c:strCache>
                <c:ptCount val="1"/>
                <c:pt idx="0">
                  <c:v>Sum of Sales</c:v>
                </c:pt>
              </c:strCache>
            </c:strRef>
          </c:tx>
          <c:spPr>
            <a:solidFill>
              <a:schemeClr val="bg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 "K"</c:formatCode>
                <c:ptCount val="12"/>
                <c:pt idx="0">
                  <c:v>18174.075600000004</c:v>
                </c:pt>
                <c:pt idx="1">
                  <c:v>12210.867000000002</c:v>
                </c:pt>
                <c:pt idx="2">
                  <c:v>38466.796000000002</c:v>
                </c:pt>
                <c:pt idx="3">
                  <c:v>34195.208499999993</c:v>
                </c:pt>
                <c:pt idx="4">
                  <c:v>30131.686499999996</c:v>
                </c:pt>
                <c:pt idx="5">
                  <c:v>24797.291999999994</c:v>
                </c:pt>
                <c:pt idx="6">
                  <c:v>28765.325000000004</c:v>
                </c:pt>
                <c:pt idx="7">
                  <c:v>36898.33219999999</c:v>
                </c:pt>
                <c:pt idx="8">
                  <c:v>64595.918000000005</c:v>
                </c:pt>
                <c:pt idx="9">
                  <c:v>31404.923499999986</c:v>
                </c:pt>
                <c:pt idx="10">
                  <c:v>75972.563500000004</c:v>
                </c:pt>
                <c:pt idx="11">
                  <c:v>74919.521199999988</c:v>
                </c:pt>
              </c:numCache>
            </c:numRef>
          </c:val>
          <c:extLst>
            <c:ext xmlns:c16="http://schemas.microsoft.com/office/drawing/2014/chart" uri="{C3380CC4-5D6E-409C-BE32-E72D297353CC}">
              <c16:uniqueId val="{00000001-2C21-4ACC-948B-3F5844071113}"/>
            </c:ext>
          </c:extLst>
        </c:ser>
        <c:dLbls>
          <c:showLegendKey val="0"/>
          <c:showVal val="0"/>
          <c:showCatName val="0"/>
          <c:showSerName val="0"/>
          <c:showPercent val="0"/>
          <c:showBubbleSize val="0"/>
        </c:dLbls>
        <c:gapWidth val="59"/>
        <c:overlap val="-27"/>
        <c:axId val="555485887"/>
        <c:axId val="555486367"/>
      </c:barChart>
      <c:catAx>
        <c:axId val="555485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5486367"/>
        <c:crosses val="autoZero"/>
        <c:auto val="1"/>
        <c:lblAlgn val="ctr"/>
        <c:lblOffset val="100"/>
        <c:noMultiLvlLbl val="0"/>
      </c:catAx>
      <c:valAx>
        <c:axId val="5554863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SALES</a:t>
                </a:r>
              </a:p>
            </c:rich>
          </c:tx>
          <c:layout>
            <c:manualLayout>
              <c:xMode val="edge"/>
              <c:yMode val="edge"/>
              <c:x val="1.8970189701897018E-2"/>
              <c:y val="0.4244128255897837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quot;$&quot;\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5485887"/>
        <c:crosses val="autoZero"/>
        <c:crossBetween val="between"/>
      </c:valAx>
      <c:valAx>
        <c:axId val="548368991"/>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quot;$&quot;\ 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8368511"/>
        <c:crosses val="max"/>
        <c:crossBetween val="between"/>
      </c:valAx>
      <c:catAx>
        <c:axId val="548368511"/>
        <c:scaling>
          <c:orientation val="minMax"/>
        </c:scaling>
        <c:delete val="1"/>
        <c:axPos val="b"/>
        <c:numFmt formatCode="General" sourceLinked="1"/>
        <c:majorTickMark val="out"/>
        <c:minorTickMark val="none"/>
        <c:tickLblPos val="nextTo"/>
        <c:crossAx val="54836899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[Ecommerce_Data.xlsx]Pie chart!PivotTable3</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w="19050">
            <a:noFill/>
          </a:ln>
          <a:effectLst/>
        </c:spPr>
      </c:pivotFmt>
      <c:pivotFmt>
        <c:idx val="10"/>
        <c:spPr>
          <a:solidFill>
            <a:schemeClr val="accent6">
              <a:lumMod val="20000"/>
              <a:lumOff val="80000"/>
            </a:schemeClr>
          </a:solidFill>
          <a:ln w="19050">
            <a:noFill/>
          </a:ln>
          <a:effectLst/>
        </c:spPr>
      </c:pivotFmt>
      <c:pivotFmt>
        <c:idx val="11"/>
        <c:spPr>
          <a:solidFill>
            <a:schemeClr val="accent6">
              <a:lumMod val="75000"/>
            </a:schemeClr>
          </a:solidFill>
          <a:ln w="19050">
            <a:noFill/>
          </a:ln>
          <a:effectLst/>
        </c:spPr>
      </c:pivotFmt>
    </c:pivotFmts>
    <c:plotArea>
      <c:layout>
        <c:manualLayout>
          <c:layoutTarget val="inner"/>
          <c:xMode val="edge"/>
          <c:yMode val="edge"/>
          <c:x val="0.27522455077730662"/>
          <c:y val="0.16984875593616286"/>
          <c:w val="0.426569755703614"/>
          <c:h val="0.83015124406383711"/>
        </c:manualLayout>
      </c:layout>
      <c:doughnutChart>
        <c:varyColors val="1"/>
        <c:ser>
          <c:idx val="0"/>
          <c:order val="0"/>
          <c:tx>
            <c:strRef>
              <c:f>'Pie chart'!$B$3</c:f>
              <c:strCache>
                <c:ptCount val="1"/>
                <c:pt idx="0">
                  <c:v>Total</c:v>
                </c:pt>
              </c:strCache>
            </c:strRef>
          </c:tx>
          <c:spPr>
            <a:ln>
              <a:noFill/>
            </a:ln>
          </c:spPr>
          <c:explosion val="1"/>
          <c:dPt>
            <c:idx val="0"/>
            <c:bubble3D val="0"/>
            <c:spPr>
              <a:solidFill>
                <a:schemeClr val="accent6">
                  <a:lumMod val="60000"/>
                  <a:lumOff val="40000"/>
                </a:schemeClr>
              </a:solidFill>
              <a:ln w="19050">
                <a:noFill/>
              </a:ln>
              <a:effectLst/>
            </c:spPr>
            <c:extLst>
              <c:ext xmlns:c16="http://schemas.microsoft.com/office/drawing/2014/chart" uri="{C3380CC4-5D6E-409C-BE32-E72D297353CC}">
                <c16:uniqueId val="{00000001-A0E5-462A-922B-FF5139EFE29A}"/>
              </c:ext>
            </c:extLst>
          </c:dPt>
          <c:dPt>
            <c:idx val="1"/>
            <c:bubble3D val="0"/>
            <c:spPr>
              <a:solidFill>
                <a:schemeClr val="accent6">
                  <a:lumMod val="20000"/>
                  <a:lumOff val="80000"/>
                </a:schemeClr>
              </a:solidFill>
              <a:ln w="19050">
                <a:noFill/>
              </a:ln>
              <a:effectLst/>
            </c:spPr>
            <c:extLst>
              <c:ext xmlns:c16="http://schemas.microsoft.com/office/drawing/2014/chart" uri="{C3380CC4-5D6E-409C-BE32-E72D297353CC}">
                <c16:uniqueId val="{00000003-A0E5-462A-922B-FF5139EFE29A}"/>
              </c:ext>
            </c:extLst>
          </c:dPt>
          <c:dPt>
            <c:idx val="2"/>
            <c:bubble3D val="0"/>
            <c:explosion val="2"/>
            <c:spPr>
              <a:solidFill>
                <a:schemeClr val="accent6">
                  <a:lumMod val="75000"/>
                </a:schemeClr>
              </a:solidFill>
              <a:ln w="19050">
                <a:noFill/>
              </a:ln>
              <a:effectLst/>
            </c:spPr>
            <c:extLst>
              <c:ext xmlns:c16="http://schemas.microsoft.com/office/drawing/2014/chart" uri="{C3380CC4-5D6E-409C-BE32-E72D297353CC}">
                <c16:uniqueId val="{00000005-A0E5-462A-922B-FF5139EFE29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0.36239416775345495</c:v>
                </c:pt>
                <c:pt idx="1">
                  <c:v>0.29165564626268992</c:v>
                </c:pt>
                <c:pt idx="2">
                  <c:v>0.34595018598385524</c:v>
                </c:pt>
              </c:numCache>
            </c:numRef>
          </c:val>
          <c:extLst>
            <c:ext xmlns:c16="http://schemas.microsoft.com/office/drawing/2014/chart" uri="{C3380CC4-5D6E-409C-BE32-E72D297353CC}">
              <c16:uniqueId val="{00000006-A0E5-462A-922B-FF5139EFE29A}"/>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[Ecommerce_Data.xlsx]Top 5!PivotTable5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numFmt formatCode="&quot;$&quot;\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bg1"/>
            </a:solidFill>
            <a:ln>
              <a:noFill/>
            </a:ln>
            <a:effectLst/>
          </c:spPr>
          <c:invertIfNegative val="0"/>
          <c:dLbls>
            <c:numFmt formatCode="&quot;$&quot;\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Tables</c:v>
                </c:pt>
                <c:pt idx="1">
                  <c:v>Accessories</c:v>
                </c:pt>
                <c:pt idx="2">
                  <c:v>Storage</c:v>
                </c:pt>
                <c:pt idx="3">
                  <c:v>Phones</c:v>
                </c:pt>
                <c:pt idx="4">
                  <c:v>Chairs</c:v>
                </c:pt>
              </c:strCache>
            </c:strRef>
          </c:cat>
          <c:val>
            <c:numRef>
              <c:f>'Top 5'!$B$4:$B$9</c:f>
              <c:numCache>
                <c:formatCode>General</c:formatCode>
                <c:ptCount val="5"/>
                <c:pt idx="0">
                  <c:v>39150.423500000004</c:v>
                </c:pt>
                <c:pt idx="1">
                  <c:v>40523.96</c:v>
                </c:pt>
                <c:pt idx="2">
                  <c:v>45048.247999999992</c:v>
                </c:pt>
                <c:pt idx="3">
                  <c:v>68313.702000000005</c:v>
                </c:pt>
                <c:pt idx="4">
                  <c:v>71734.52900000001</c:v>
                </c:pt>
              </c:numCache>
            </c:numRef>
          </c:val>
          <c:extLst>
            <c:ext xmlns:c16="http://schemas.microsoft.com/office/drawing/2014/chart" uri="{C3380CC4-5D6E-409C-BE32-E72D297353CC}">
              <c16:uniqueId val="{00000000-BA8A-4621-9AB4-3574C782F996}"/>
            </c:ext>
          </c:extLst>
        </c:ser>
        <c:dLbls>
          <c:dLblPos val="outEnd"/>
          <c:showLegendKey val="0"/>
          <c:showVal val="1"/>
          <c:showCatName val="0"/>
          <c:showSerName val="0"/>
          <c:showPercent val="0"/>
          <c:showBubbleSize val="0"/>
        </c:dLbls>
        <c:gapWidth val="62"/>
        <c:axId val="555598047"/>
        <c:axId val="555605247"/>
      </c:barChart>
      <c:catAx>
        <c:axId val="555598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5605247"/>
        <c:crosses val="autoZero"/>
        <c:auto val="1"/>
        <c:lblAlgn val="ctr"/>
        <c:lblOffset val="100"/>
        <c:noMultiLvlLbl val="0"/>
      </c:catAx>
      <c:valAx>
        <c:axId val="555605247"/>
        <c:scaling>
          <c:orientation val="minMax"/>
        </c:scaling>
        <c:delete val="1"/>
        <c:axPos val="b"/>
        <c:numFmt formatCode="General" sourceLinked="1"/>
        <c:majorTickMark val="none"/>
        <c:minorTickMark val="none"/>
        <c:tickLblPos val="nextTo"/>
        <c:crossAx val="555598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[Ecommerce_Data.xlsx]Top 5!PivotTable5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Tables</c:v>
                </c:pt>
                <c:pt idx="1">
                  <c:v>Accessories</c:v>
                </c:pt>
                <c:pt idx="2">
                  <c:v>Storage</c:v>
                </c:pt>
                <c:pt idx="3">
                  <c:v>Phones</c:v>
                </c:pt>
                <c:pt idx="4">
                  <c:v>Chairs</c:v>
                </c:pt>
              </c:strCache>
            </c:strRef>
          </c:cat>
          <c:val>
            <c:numRef>
              <c:f>'Top 5'!$B$4:$B$9</c:f>
              <c:numCache>
                <c:formatCode>General</c:formatCode>
                <c:ptCount val="5"/>
                <c:pt idx="0">
                  <c:v>39150.423500000004</c:v>
                </c:pt>
                <c:pt idx="1">
                  <c:v>40523.96</c:v>
                </c:pt>
                <c:pt idx="2">
                  <c:v>45048.247999999992</c:v>
                </c:pt>
                <c:pt idx="3">
                  <c:v>68313.702000000005</c:v>
                </c:pt>
                <c:pt idx="4">
                  <c:v>71734.52900000001</c:v>
                </c:pt>
              </c:numCache>
            </c:numRef>
          </c:val>
          <c:extLst>
            <c:ext xmlns:c16="http://schemas.microsoft.com/office/drawing/2014/chart" uri="{C3380CC4-5D6E-409C-BE32-E72D297353CC}">
              <c16:uniqueId val="{00000000-7E26-4190-BABF-CDF917F8EA5D}"/>
            </c:ext>
          </c:extLst>
        </c:ser>
        <c:dLbls>
          <c:showLegendKey val="0"/>
          <c:showVal val="0"/>
          <c:showCatName val="0"/>
          <c:showSerName val="0"/>
          <c:showPercent val="0"/>
          <c:showBubbleSize val="0"/>
        </c:dLbls>
        <c:gapWidth val="182"/>
        <c:axId val="555598047"/>
        <c:axId val="555605247"/>
      </c:barChart>
      <c:catAx>
        <c:axId val="555598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605247"/>
        <c:crosses val="autoZero"/>
        <c:auto val="1"/>
        <c:lblAlgn val="ctr"/>
        <c:lblOffset val="100"/>
        <c:noMultiLvlLbl val="0"/>
      </c:catAx>
      <c:valAx>
        <c:axId val="5556052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59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[Ecommerce_Data.xlsx]KPI sparkline!PivotTable6</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sparkline'!$B$3</c:f>
              <c:strCache>
                <c:ptCount val="1"/>
                <c:pt idx="0">
                  <c:v>Total</c:v>
                </c:pt>
              </c:strCache>
            </c:strRef>
          </c:tx>
          <c:spPr>
            <a:ln w="28575" cap="rnd">
              <a:solidFill>
                <a:schemeClr val="accent1"/>
              </a:solidFill>
              <a:round/>
            </a:ln>
            <a:effectLst/>
          </c:spPr>
          <c:marker>
            <c:symbol val="none"/>
          </c:marker>
          <c:cat>
            <c:strRef>
              <c:f>'KPI sparkline'!$A$4:$A$16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sparkline'!$B$4:$B$16</c:f>
              <c:numCache>
                <c:formatCode>General</c:formatCode>
                <c:ptCount val="12"/>
                <c:pt idx="0">
                  <c:v>18174.075600000004</c:v>
                </c:pt>
                <c:pt idx="1">
                  <c:v>12210.867000000002</c:v>
                </c:pt>
                <c:pt idx="2">
                  <c:v>38466.796000000002</c:v>
                </c:pt>
                <c:pt idx="3">
                  <c:v>34195.208499999993</c:v>
                </c:pt>
                <c:pt idx="4">
                  <c:v>30131.686499999996</c:v>
                </c:pt>
                <c:pt idx="5">
                  <c:v>24797.291999999994</c:v>
                </c:pt>
                <c:pt idx="6">
                  <c:v>28765.325000000004</c:v>
                </c:pt>
                <c:pt idx="7">
                  <c:v>36898.33219999999</c:v>
                </c:pt>
                <c:pt idx="8">
                  <c:v>64595.918000000005</c:v>
                </c:pt>
                <c:pt idx="9">
                  <c:v>31404.923499999986</c:v>
                </c:pt>
                <c:pt idx="10">
                  <c:v>75972.563500000004</c:v>
                </c:pt>
                <c:pt idx="11">
                  <c:v>74919.521199999988</c:v>
                </c:pt>
              </c:numCache>
            </c:numRef>
          </c:val>
          <c:smooth val="0"/>
          <c:extLst>
            <c:ext xmlns:c16="http://schemas.microsoft.com/office/drawing/2014/chart" uri="{C3380CC4-5D6E-409C-BE32-E72D297353CC}">
              <c16:uniqueId val="{00000000-19E1-45E7-AECB-8F8556DAA0AC}"/>
            </c:ext>
          </c:extLst>
        </c:ser>
        <c:dLbls>
          <c:showLegendKey val="0"/>
          <c:showVal val="0"/>
          <c:showCatName val="0"/>
          <c:showSerName val="0"/>
          <c:showPercent val="0"/>
          <c:showBubbleSize val="0"/>
        </c:dLbls>
        <c:smooth val="0"/>
        <c:axId val="830615807"/>
        <c:axId val="830616287"/>
      </c:lineChart>
      <c:catAx>
        <c:axId val="830615807"/>
        <c:scaling>
          <c:orientation val="minMax"/>
        </c:scaling>
        <c:delete val="1"/>
        <c:axPos val="b"/>
        <c:numFmt formatCode="General" sourceLinked="1"/>
        <c:majorTickMark val="none"/>
        <c:minorTickMark val="none"/>
        <c:tickLblPos val="nextTo"/>
        <c:crossAx val="830616287"/>
        <c:crosses val="autoZero"/>
        <c:auto val="1"/>
        <c:lblAlgn val="ctr"/>
        <c:lblOffset val="100"/>
        <c:noMultiLvlLbl val="0"/>
      </c:catAx>
      <c:valAx>
        <c:axId val="830616287"/>
        <c:scaling>
          <c:orientation val="minMax"/>
        </c:scaling>
        <c:delete val="1"/>
        <c:axPos val="l"/>
        <c:numFmt formatCode="General" sourceLinked="1"/>
        <c:majorTickMark val="none"/>
        <c:minorTickMark val="none"/>
        <c:tickLblPos val="nextTo"/>
        <c:crossAx val="830615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[Ecommerce_Data.xlsx]KPI sparkline!PivotTable7</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sparkline'!$E$3</c:f>
              <c:strCache>
                <c:ptCount val="1"/>
                <c:pt idx="0">
                  <c:v>Total</c:v>
                </c:pt>
              </c:strCache>
            </c:strRef>
          </c:tx>
          <c:spPr>
            <a:ln w="28575" cap="rnd">
              <a:solidFill>
                <a:schemeClr val="accent1"/>
              </a:solidFill>
              <a:round/>
            </a:ln>
            <a:effectLst/>
          </c:spPr>
          <c:marker>
            <c:symbol val="none"/>
          </c:marker>
          <c:cat>
            <c:strRef>
              <c:f>'KPI sparkline'!$D$4:$D$16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sparkline'!$E$4:$E$16</c:f>
              <c:numCache>
                <c:formatCode>General</c:formatCode>
                <c:ptCount val="12"/>
                <c:pt idx="0">
                  <c:v>-3281.0070000000001</c:v>
                </c:pt>
                <c:pt idx="1">
                  <c:v>2821.2761999999984</c:v>
                </c:pt>
                <c:pt idx="2">
                  <c:v>9724.6723999999995</c:v>
                </c:pt>
                <c:pt idx="3">
                  <c:v>4187.4961999999978</c:v>
                </c:pt>
                <c:pt idx="4">
                  <c:v>4667.8689999999988</c:v>
                </c:pt>
                <c:pt idx="5">
                  <c:v>3335.5572000000002</c:v>
                </c:pt>
                <c:pt idx="6">
                  <c:v>3288.6482999999989</c:v>
                </c:pt>
                <c:pt idx="7">
                  <c:v>5355.808399999999</c:v>
                </c:pt>
                <c:pt idx="8">
                  <c:v>8209.1626999999953</c:v>
                </c:pt>
                <c:pt idx="9">
                  <c:v>2817.3659999999995</c:v>
                </c:pt>
                <c:pt idx="10">
                  <c:v>12474.788399999996</c:v>
                </c:pt>
                <c:pt idx="11">
                  <c:v>8016.9658999999947</c:v>
                </c:pt>
              </c:numCache>
            </c:numRef>
          </c:val>
          <c:smooth val="0"/>
          <c:extLst>
            <c:ext xmlns:c16="http://schemas.microsoft.com/office/drawing/2014/chart" uri="{C3380CC4-5D6E-409C-BE32-E72D297353CC}">
              <c16:uniqueId val="{00000000-713B-4052-BBD4-E43653FDD345}"/>
            </c:ext>
          </c:extLst>
        </c:ser>
        <c:dLbls>
          <c:showLegendKey val="0"/>
          <c:showVal val="0"/>
          <c:showCatName val="0"/>
          <c:showSerName val="0"/>
          <c:showPercent val="0"/>
          <c:showBubbleSize val="0"/>
        </c:dLbls>
        <c:smooth val="0"/>
        <c:axId val="555605727"/>
        <c:axId val="555610527"/>
      </c:lineChart>
      <c:catAx>
        <c:axId val="555605727"/>
        <c:scaling>
          <c:orientation val="minMax"/>
        </c:scaling>
        <c:delete val="1"/>
        <c:axPos val="b"/>
        <c:numFmt formatCode="General" sourceLinked="1"/>
        <c:majorTickMark val="none"/>
        <c:minorTickMark val="none"/>
        <c:tickLblPos val="nextTo"/>
        <c:crossAx val="555610527"/>
        <c:crosses val="autoZero"/>
        <c:auto val="1"/>
        <c:lblAlgn val="ctr"/>
        <c:lblOffset val="100"/>
        <c:noMultiLvlLbl val="0"/>
      </c:catAx>
      <c:valAx>
        <c:axId val="555610527"/>
        <c:scaling>
          <c:orientation val="minMax"/>
        </c:scaling>
        <c:delete val="1"/>
        <c:axPos val="l"/>
        <c:numFmt formatCode="General" sourceLinked="1"/>
        <c:majorTickMark val="none"/>
        <c:minorTickMark val="none"/>
        <c:tickLblPos val="nextTo"/>
        <c:crossAx val="555605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[Ecommerce_Data.xlsx]KPI sparkline!PivotTable8</c:name>
    <c:fmtId val="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sparkline'!$H$3</c:f>
              <c:strCache>
                <c:ptCount val="1"/>
                <c:pt idx="0">
                  <c:v>Total</c:v>
                </c:pt>
              </c:strCache>
            </c:strRef>
          </c:tx>
          <c:spPr>
            <a:ln w="28575" cap="rnd">
              <a:solidFill>
                <a:schemeClr val="accent1"/>
              </a:solidFill>
              <a:round/>
            </a:ln>
            <a:effectLst/>
          </c:spPr>
          <c:marker>
            <c:symbol val="none"/>
          </c:marker>
          <c:cat>
            <c:strRef>
              <c:f>'KPI sparkline'!$G$4:$G$16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sparkline'!$H$4:$H$16</c:f>
              <c:numCache>
                <c:formatCode>General</c:formatCode>
                <c:ptCount val="12"/>
                <c:pt idx="0">
                  <c:v>236</c:v>
                </c:pt>
                <c:pt idx="1">
                  <c:v>248</c:v>
                </c:pt>
                <c:pt idx="2">
                  <c:v>506</c:v>
                </c:pt>
                <c:pt idx="3">
                  <c:v>543</c:v>
                </c:pt>
                <c:pt idx="4">
                  <c:v>575</c:v>
                </c:pt>
                <c:pt idx="5">
                  <c:v>486</c:v>
                </c:pt>
                <c:pt idx="6">
                  <c:v>557</c:v>
                </c:pt>
                <c:pt idx="7">
                  <c:v>598</c:v>
                </c:pt>
                <c:pt idx="8">
                  <c:v>1086</c:v>
                </c:pt>
                <c:pt idx="9">
                  <c:v>631</c:v>
                </c:pt>
                <c:pt idx="10">
                  <c:v>1310</c:v>
                </c:pt>
                <c:pt idx="11">
                  <c:v>1203</c:v>
                </c:pt>
              </c:numCache>
            </c:numRef>
          </c:val>
          <c:smooth val="0"/>
          <c:extLst>
            <c:ext xmlns:c16="http://schemas.microsoft.com/office/drawing/2014/chart" uri="{C3380CC4-5D6E-409C-BE32-E72D297353CC}">
              <c16:uniqueId val="{00000000-7FA0-4DB9-86F0-67DFC050EEC9}"/>
            </c:ext>
          </c:extLst>
        </c:ser>
        <c:dLbls>
          <c:showLegendKey val="0"/>
          <c:showVal val="0"/>
          <c:showCatName val="0"/>
          <c:showSerName val="0"/>
          <c:showPercent val="0"/>
          <c:showBubbleSize val="0"/>
        </c:dLbls>
        <c:smooth val="0"/>
        <c:axId val="750471199"/>
        <c:axId val="750472159"/>
      </c:lineChart>
      <c:catAx>
        <c:axId val="750471199"/>
        <c:scaling>
          <c:orientation val="minMax"/>
        </c:scaling>
        <c:delete val="1"/>
        <c:axPos val="b"/>
        <c:numFmt formatCode="General" sourceLinked="1"/>
        <c:majorTickMark val="none"/>
        <c:minorTickMark val="none"/>
        <c:tickLblPos val="nextTo"/>
        <c:crossAx val="750472159"/>
        <c:crosses val="autoZero"/>
        <c:auto val="1"/>
        <c:lblAlgn val="ctr"/>
        <c:lblOffset val="100"/>
        <c:noMultiLvlLbl val="0"/>
      </c:catAx>
      <c:valAx>
        <c:axId val="750472159"/>
        <c:scaling>
          <c:orientation val="minMax"/>
        </c:scaling>
        <c:delete val="1"/>
        <c:axPos val="l"/>
        <c:numFmt formatCode="General" sourceLinked="1"/>
        <c:majorTickMark val="none"/>
        <c:minorTickMark val="none"/>
        <c:tickLblPos val="nextTo"/>
        <c:crossAx val="750471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[Ecommerce_Data.xlsx]KPI sparkline!PivotTable9</c:name>
    <c:fmtId val="1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sparkline'!$K$3</c:f>
              <c:strCache>
                <c:ptCount val="1"/>
                <c:pt idx="0">
                  <c:v>Total</c:v>
                </c:pt>
              </c:strCache>
            </c:strRef>
          </c:tx>
          <c:spPr>
            <a:ln w="28575" cap="rnd">
              <a:solidFill>
                <a:schemeClr val="accent1"/>
              </a:solidFill>
              <a:round/>
            </a:ln>
            <a:effectLst/>
          </c:spPr>
          <c:marker>
            <c:symbol val="none"/>
          </c:marker>
          <c:cat>
            <c:strRef>
              <c:f>'KPI sparkline'!$J$4:$J$16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sparkline'!$K$4:$K$16</c:f>
              <c:numCache>
                <c:formatCode>General</c:formatCode>
                <c:ptCount val="12"/>
                <c:pt idx="0">
                  <c:v>58</c:v>
                </c:pt>
                <c:pt idx="1">
                  <c:v>67</c:v>
                </c:pt>
                <c:pt idx="2">
                  <c:v>135</c:v>
                </c:pt>
                <c:pt idx="3">
                  <c:v>160</c:v>
                </c:pt>
                <c:pt idx="4">
                  <c:v>146</c:v>
                </c:pt>
                <c:pt idx="5">
                  <c:v>138</c:v>
                </c:pt>
                <c:pt idx="6">
                  <c:v>140</c:v>
                </c:pt>
                <c:pt idx="7">
                  <c:v>159</c:v>
                </c:pt>
                <c:pt idx="8">
                  <c:v>293</c:v>
                </c:pt>
                <c:pt idx="9">
                  <c:v>166</c:v>
                </c:pt>
                <c:pt idx="10">
                  <c:v>324</c:v>
                </c:pt>
                <c:pt idx="11">
                  <c:v>316</c:v>
                </c:pt>
              </c:numCache>
            </c:numRef>
          </c:val>
          <c:smooth val="0"/>
          <c:extLst>
            <c:ext xmlns:c16="http://schemas.microsoft.com/office/drawing/2014/chart" uri="{C3380CC4-5D6E-409C-BE32-E72D297353CC}">
              <c16:uniqueId val="{00000000-3CD4-45FD-B2AD-CDC2D46C8CA7}"/>
            </c:ext>
          </c:extLst>
        </c:ser>
        <c:dLbls>
          <c:showLegendKey val="0"/>
          <c:showVal val="0"/>
          <c:showCatName val="0"/>
          <c:showSerName val="0"/>
          <c:showPercent val="0"/>
          <c:showBubbleSize val="0"/>
        </c:dLbls>
        <c:smooth val="0"/>
        <c:axId val="371671759"/>
        <c:axId val="371674159"/>
      </c:lineChart>
      <c:catAx>
        <c:axId val="371671759"/>
        <c:scaling>
          <c:orientation val="minMax"/>
        </c:scaling>
        <c:delete val="1"/>
        <c:axPos val="b"/>
        <c:numFmt formatCode="General" sourceLinked="1"/>
        <c:majorTickMark val="none"/>
        <c:minorTickMark val="none"/>
        <c:tickLblPos val="nextTo"/>
        <c:crossAx val="371674159"/>
        <c:crosses val="autoZero"/>
        <c:auto val="1"/>
        <c:lblAlgn val="ctr"/>
        <c:lblOffset val="100"/>
        <c:noMultiLvlLbl val="0"/>
      </c:catAx>
      <c:valAx>
        <c:axId val="371674159"/>
        <c:scaling>
          <c:orientation val="minMax"/>
        </c:scaling>
        <c:delete val="1"/>
        <c:axPos val="l"/>
        <c:numFmt formatCode="General" sourceLinked="1"/>
        <c:majorTickMark val="none"/>
        <c:minorTickMark val="none"/>
        <c:tickLblPos val="nextTo"/>
        <c:crossAx val="371671759"/>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[Ecommerce_Data.xlsx]KPI sparkline!PivotTable10</c:name>
    <c:fmtId val="1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sparkline'!$N$3</c:f>
              <c:strCache>
                <c:ptCount val="1"/>
                <c:pt idx="0">
                  <c:v>Total</c:v>
                </c:pt>
              </c:strCache>
            </c:strRef>
          </c:tx>
          <c:spPr>
            <a:ln w="28575" cap="rnd">
              <a:solidFill>
                <a:schemeClr val="accent1"/>
              </a:solidFill>
              <a:round/>
            </a:ln>
            <a:effectLst/>
          </c:spPr>
          <c:marker>
            <c:symbol val="none"/>
          </c:marker>
          <c:cat>
            <c:strRef>
              <c:f>'KPI sparkline'!$M$4:$M$16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sparkline'!$N$4:$N$16</c:f>
              <c:numCache>
                <c:formatCode>General</c:formatCode>
                <c:ptCount val="12"/>
                <c:pt idx="0">
                  <c:v>-0.1805322632200341</c:v>
                </c:pt>
                <c:pt idx="1">
                  <c:v>0.23104634584915207</c:v>
                </c:pt>
                <c:pt idx="2">
                  <c:v>0.25280692470462057</c:v>
                </c:pt>
                <c:pt idx="3">
                  <c:v>0.12245856608828685</c:v>
                </c:pt>
                <c:pt idx="4">
                  <c:v>0.15491562345838158</c:v>
                </c:pt>
                <c:pt idx="5">
                  <c:v>0.13451296214118869</c:v>
                </c:pt>
                <c:pt idx="6">
                  <c:v>0.11432682578764532</c:v>
                </c:pt>
                <c:pt idx="7">
                  <c:v>0.14515041956286578</c:v>
                </c:pt>
                <c:pt idx="8">
                  <c:v>0.12708485232766559</c:v>
                </c:pt>
                <c:pt idx="9">
                  <c:v>8.9710965224927261E-2</c:v>
                </c:pt>
                <c:pt idx="10">
                  <c:v>0.16420123035600864</c:v>
                </c:pt>
                <c:pt idx="11">
                  <c:v>0.10700770335408918</c:v>
                </c:pt>
              </c:numCache>
            </c:numRef>
          </c:val>
          <c:smooth val="0"/>
          <c:extLst>
            <c:ext xmlns:c16="http://schemas.microsoft.com/office/drawing/2014/chart" uri="{C3380CC4-5D6E-409C-BE32-E72D297353CC}">
              <c16:uniqueId val="{00000000-82C3-4D2F-A4BA-98742149DCAA}"/>
            </c:ext>
          </c:extLst>
        </c:ser>
        <c:dLbls>
          <c:showLegendKey val="0"/>
          <c:showVal val="0"/>
          <c:showCatName val="0"/>
          <c:showSerName val="0"/>
          <c:showPercent val="0"/>
          <c:showBubbleSize val="0"/>
        </c:dLbls>
        <c:smooth val="0"/>
        <c:axId val="834313599"/>
        <c:axId val="834310239"/>
      </c:lineChart>
      <c:catAx>
        <c:axId val="834313599"/>
        <c:scaling>
          <c:orientation val="minMax"/>
        </c:scaling>
        <c:delete val="1"/>
        <c:axPos val="b"/>
        <c:numFmt formatCode="General" sourceLinked="1"/>
        <c:majorTickMark val="none"/>
        <c:minorTickMark val="none"/>
        <c:tickLblPos val="nextTo"/>
        <c:crossAx val="834310239"/>
        <c:crosses val="autoZero"/>
        <c:auto val="1"/>
        <c:lblAlgn val="ctr"/>
        <c:lblOffset val="100"/>
        <c:noMultiLvlLbl val="0"/>
      </c:catAx>
      <c:valAx>
        <c:axId val="834310239"/>
        <c:scaling>
          <c:orientation val="minMax"/>
        </c:scaling>
        <c:delete val="1"/>
        <c:axPos val="l"/>
        <c:numFmt formatCode="General" sourceLinked="1"/>
        <c:majorTickMark val="none"/>
        <c:minorTickMark val="none"/>
        <c:tickLblPos val="nextTo"/>
        <c:crossAx val="834313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D496C977-8297-4C61-A856-384C509C781B}">
          <cx:tx>
            <cx:txData>
              <cx:f>_xlchart.v1.1</cx:f>
              <cx:v>profit</cx:v>
            </cx:txData>
          </cx:tx>
          <cx:dataLabels pos="outEnd">
            <cx:visibility seriesName="0" categoryName="0" value="1"/>
          </cx:dataLabels>
          <cx:dataId val="0"/>
          <cx:layoutPr>
            <cx:visibility connectorLines="0"/>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7E76D9D3-9F85-42B9-B0DC-31A9BC75AA1F}">
          <cx:tx>
            <cx:txData>
              <cx:f>_xlchart.v5.5</cx:f>
              <cx:v>sales</cx:v>
            </cx:txData>
          </cx:tx>
          <cx:dataId val="0"/>
          <cx:layoutPr>
            <cx:geography cultureLanguage="en-US" cultureRegion="US" attribution="Powered by Bing">
              <cx:geoCache provider="{E9337A44-BEBE-4D9F-B70C-5C5E7DAFC167}">
                <cx:binary>1H1pU9xIFu1fcfjzE63clRPTE9FSVQHGgBu8tPuLogy09j21/vp3ZAob5LJhYnjxguqFoFRZusqT
995zl0z+fTX86yq92davhizNm39dDb+/Do0p//Xbb81VeJNtm4MsuqqLpvjHHFwV2W/FP/9EVze/
XdfbPsqD36hN+G9X4bY2N8Pr//wb3xbcFG+Lq62JivzP9qYeL26aNjXNL67tvfRqe51F+SpqTB1d
GfL76/c3eX7TNDc3r1/d5CYy4/uxvPn99YOPvX712/LLfrjxqxSymfYaY5k4cDjV2nYc++uLvn6V
Fnmwu2w58oBxRrnk8vY6u7v32TbD+CeJ9FWg7fV1DeHxUF9/Phj64Alw5ez1q6uizc08dQFm8ffX
H/LI3Fy/ujRbc9O8fhU1hXf7Aa+YH+PD5dfn/u3h5P/n34s3MBOLd+7hs5y2xy79AM8mLeroens3
Qf87ONQ5EFoIQpleoEIPuKMYpw7bi8oTJNmPybeBC0Q2b18kIt42jf4p6jx6RlCYOqCCS6mJvp17
8hAbQvSBJIoqwon++rpbELca8zSZ9sNzf+wCIe+PF4nQaZGbbf6M8HB1YDMmiFb8m2rcN2jEBjwc
OiUZfwjME0TZj8q3gQtITt+/SEj+qKOpeE5IGD+gmlHqEH6rEGqpMeRAAhMtxa2TgUbd+rdbjXmC
QPuB+TZwAcwff79MYNLtl232jLrC6IHCxFNp70wZnPt9XYHzdzi0idpgCHtM2R+PC/QTYO4GLoF5
oW6mAC+7MtFVa+5W7v/u/Dk5EEoQAWO2188ogMccKBUVdzfdOZinSbMfGe/+4AU63su0Z6fRVRgF
2/xulp4BGn7gKK60cnYe3lnojQA0tlYaHOHrS97d+xahp0i0H57vIxfYnB6/TJNWJ9u82YLRP1tA
A2y0dmxGxO3cL7DRoM5MEyHELuBZaM8fT5BoPzbfRy6w+ePiRWJzeFPUwbMyZwrmBYvFNdlr0Rx2
wDlnIG47aOCO7vOAJwi0H5lvAxfAHL5Mzry6Sbf9tn7OLIA+sG1HScp2SrOIN5U44NKRnBHo1vxa
KM1TJNoPzfeRC2xW6xepNB/MNrxbtf+7o2H6gFGmAMyOAyyyM4SAOSuHUioXLuYxOfajcTtqgcSH
l+n2z276V6c3Q3RVPCMe/IBTwhDaf8+G3SfMxJYHxHYY0mmLGOZp0uxH5f7YBTZnpy9SS063TbO9
Ctvmxphn9P2cHiDxAgcC9vX1BRDuw6OgLbZAQOMgAr3vWZ4sz36AFsMXGJ2+TC/jFUhnbq+fU3uc
AzAzIWxO98JDbHEguHKYXDj+p4iyH5nvIxegeOcvUnE+bZsQNQdTPGc0ow44IUwoBwHL/FqmZ6h9
IASYm81vedvCtD1Npv343B+7QOjTy1SbjxFI83MnnJGudDSTO3wWEY1yDiQCHs7uotEFOXuKRPvR
+T5ygc3Hl4nNeRg9oznjNvRGCMa1ujVnsFr3vY2DBI2tmXDoLgsAUn3f6TwmzX5Mbkct8Dg/epHW
7K60+ar45xUsdZt9edZwE+7Ghjshc6L/PjAKJQIiqZZsF83g+n1g/lux9gO1/1sWwK28Fwnc8fU2
fE5N4geAwlb0rmK2sHCE8AMpNFOOvbBtjwqyH5vdsAUYx6uXCUaaRnkRPSePtg8IsOCgareMYIGH
ow8IdyRM2/d0wX0FOn6CRD8B5tvIJTYvszJwVtQmfOVt6wIYbe/MzDMkBsCUGRRCIM389bXgbAoI
OYI5Uu4C1UV64Oly7cdpOX6B1tkLNWv5dfSsxWjkb+YSgNI7lPQir4YCGwo4ji31Lr+z8ETHjwu0
H59vAxfAHL+MzppfN//cmppbJXrwyf+290kfIBkgFFLOewmcRlaUzNGo3tWtF+gsepJ+LtZ+jBbD
HzzJy2h4uiza/zfWjYG5YdYp2RUKlszaRo0HVQKkP2+t38K6PV2u/cgsxy+U6PJlWrfzJAVre9b+
AXghh3Eud9bLRmbgPtHWCgo2t6ipXeS6jICeINF+hL4/ywKb85MXyeFOYDzaq2R8RoaAuadq7txc
kjcBn6MUoXc+Ccp1n7w9RZT9oHwfuQDl5POLBOW46J+RsiE5bSuoiuL7G9M0g7LYtiT27vrCqD0m
zX5Mbkct8Dh+membixC9vq+Om3SbX9+t2f+dSqPPRlKHarFLBuiFvqBoIAi6o+cGta+vhb48Var9
+DwcvcDp4vhF6s3boo2aZybS9oF2QAak/J5Le+BpCBgBQSHU2Vm1BVV7kkj7Ebo3dAHP25epRifP
3XHjoBmdK6rVjkYvWYCD7A6INKj2rQItim+Py7MfmLtxC1ROLl+k0pxuo/zmGa2awL6Nuan23qTf
VxipDyiRhMMl3YKyUJhHxdmPyW7YApLTl9nLcbqtx+f1NQwp6ZmVCRDh+2goiVIBQZP0XaS58DFP
keRngNw9wxKT1ctUk2jeAlWY5yRm8xYnTdAVuGs7W9ovfkA0ohh0sN/p510b5xNk+Qks3x9jicvL
yNA8kBpb006jppn/LcvobpL+d2o296dT9KV9SzMv1AZ5aGwZoOgn2DUULCjzE4X6GUT3nujB4+Jp
X6iPAUJFWz8nQvDtUqGVdtcaYC8a1OZuW6WQQrtj13sQekyin8NzO3KJzcvs7Di7+VJvm+Q57RoC
F+xCm9sHb9ObS2z0ASg1eNud3VvU1p4i0X5svo9cYHP2MonA2U23fc59nXNbJxpqQM520coi5CRE
wrChfKN2u3Lhke6naB6X52e43D7HEpWPL5IKzG2RR9usREfUc/ZCc3YgHYE4827fDbjYA64278tB
Ry5qOt/U6iE4TxTrZxg9GL6E6ujFQvXmpm5uxruF/L+TA7TfEDTaasF2RYKFeVPoGQBzwO782wBH
LyKcefk8LtPPQbobu0TozYtE6Ly+CZ61qRAlHJSf0SQgd9P/UIuQfkZTISo4bGHbHhdkPyR34xZw
nF+8SDjmxfm5qJNnVBcKQDTl827Or6+lWRNIg9o2DN8uIbBgak+RaD8y30cusDn7/CKxeYdTOJox
7bbP2uUJc+ZonCqwi0HtZS0NTWsOc5w5yXarUOAM993OU6Xaj9HD0Quc3v3xInF6fzM868ZCgj1Q
zOGwWbcKBMN1nxegW4BBuQDQbrP0AqBHxdmPzG7YApL3f71ISD7e1BkOfLhbuc9AAjiKaoLin6U5
w15DSaWW2Izz9bUIbp4gyX48vg1cIPLx/YtE5FPUXBV5Ez3nfgIQL0y6YDhW4Pb1UFGQtUFdGufa
6P2H1zxJpP3g3Bu6gOfT8f8feH5+3NC3U5lWW7Ndfz3O6d6JQ7+++vXpccrUYujOIexVq1tfcXz9
+2tMvL7XKTV/x27g7vyAHw7N+T7qZtuY319bc0MugS0UtqQUNG7OZ/c3t5co9shhkxXqpbaDQ3I4
zGQ+d0H+/nqugBMFUohskdYURdXXr5CPmi8h04eDDlBFcnAQFfp8Nfl2kta7Ih1BTb9NyO73V3mb
vSui3DS/vya4R3n7sa+i2jhKhKC84UhsBMMpSRzKX15tL7BzZv70/zETK8qqbYezvGd63fV+WLoF
i1XiJarv/pSWGN/EQ5cna9tOzGdT8O5DwpuhchudV5/uzd4+aVDfWkrDbU2Vws5m7H+Ws7T3pOH5
WCY6bLszWuXkLEim3HdbVcjQGzpTaLfreftZdaUVuXXmmMqr4joJXH9qFPfACPJrbYx9ju8I2xVN
U/JhEpZDDkcp/BsyWmTY/FpiitDoB4mlko6GmirbofZC4kiFwHY0Z2wQQbCSw5R+6DiS5BujxkK4
3TiQeBUp33EnJcfIHRObHWZdPZJV3RXmOhyahniRVYpVg2PSOtdkod25qhZJsA6KOHyXtPpN1uiw
WaGqqD82YXWSpL0Y1lFjydOoDrvs8NdP9SMM6PSzFYCQWBvojHn4UGq0gt4q0+YsN77+WAQ4WcPl
CcXSKPN2eNcPtb4sfZLC9X47Ym0P/PNau78WFUGzDQ7r0hRrEf+bxbqHvrCHgJdNkJ/lzkTOSBK2
Z3lTe5Hjh8jL/OpOUJ8f7qRtipKeg/QFNj48vFOZ83Gq6rA4c0qbb6u+qNND3zgjdZMyXNtVm04e
s0en8GIm+uyxRTMviocPioUCV8znwiOsw+L2SANHYZBn0ZmqErHN4lZsE2wxTA/FlDVrWReFO9qA
/rBPq566VVKoG5Pq5rjXI387SFbbHuvjIvFilWcfWF1Stgqdcbwpra5c2daUKU/ogtdH8D1T6/56
9siPQGEHPMwGIlaKpDWHTbsPlC1bkQvhW6ek9bNtVJsmcImVmJy7bBzz4E0fRsmXwNHl22Gqwo0s
+BB5lHTqH6OmqfDGMFAeL+LuJqqZuu5EGSpkC34FMRc/gDwfx8fUHFUjUhMKvOe+lLJ2IrsODTuN
eVX62lkZHU6HgxmY3piubb16qOw/u2wUrRuGofJqkh82tC4PU15SL0mr7KJMRTa4Ku2DT32cFcdj
Y4xbiqr8IJvEWflV7nttEceRGxkW964fN/lZX1rNeWVNbB0ERMeuNfl55tEuzI6ENOkFjYN3wZiz
wU1bVZ0Zv3pvaGaxlewoJjIaKWwDb6fJtXsnfpuGwvns2y1/E0qHvJ2CodNeb4c8w06hMTq2nHrM
3H50phXphbWa4uGqbCpz2dqWCt0+M2rjN1V7zH1K31ch6ZNDX1kkcqcw8b+Ae9SdG+WV9XebqWxV
lg09Toq8PCaVTq+jrpTQe5Yll5H2B+V2FQ/e1H7deiPm4ZDgzMTzqs+GNe/rakPIQLp1KhQJvK4P
nMrraOivs4bVq7bU56FvBfaKkMIcwdXQ3svtWLqOUelfQ2aHJ7TW5aVgRhy2OrboppHZtHVkUa8b
e4inTZc4wcYaBntLm7T/pwnKUngTNXbr5gHtgs1g4gLK0ffrMehaZ1MXfrhKDcuOcnzU1ZLXBSY6
65QbN3FsecrvlasKMUwuN6nvMWPl2WEtk3XA29H+s2eEYwdTbadujJVkNsz0ujkcmBreymSaUv/P
tq9MlrljlI55fR36IaXT56a3BpWFrq5hyosrOmaxYbXbmrYt7TOTmCwZ3uiomg473Rr/OKujqHRj
mhaXtrLYcTwy1notMPDdsbL1ALgyx1nlvg9/aNKkr9Yy6QPbq1ND/POwsqUqjpJR9eFqHFJt3srG
MKyo3i9I03stfOFGWmHsn3dQHRl4lVM6WHAsabJNnka1dtMKzstfD10kPctHx75wR9/OuVc0fpZ5
oW57f9OnKs3WjQ9WsBF5kE2eMwlYzJwmvPWysLZSt2vGoHnXRFaWrYsgcv6x2k5F9souqDmMuNM6
Z8LyA/9NzpRRIvbyoamm8aixYd3CdRmEKlv7TTdVG103ebQZU5mNR3bTZKUn6JhGnhrEmB7WURVZ
HmCln6wym8iKMZlkK/xnW+dpbFsNpjzPP8VZprNjVmuTrpPQyIupNYxtYqug5CTsw0blrgppaA79
uivzSzhj9iYOJpps2hISrAuTBtPaIcOkPScey/40c0YsbQuqUq98Qto3NRMiXQU+C9qVyjvAGakG
/CSfYjbdpAnTcuVAgGzFxiysjokd8aMgUon0aJJUbBUVkb+aWj8RrtXXpX4X+33MPRZV8eRmZTxZ
J7af8g0p/UBAXK3KNRnDqTgOI9IH60TzsHfnz7lERzrH8glY5Q19ZE2uGSLr7zofi9FyI+gRPSNT
Hk2R63TcYu/HtKftmSz1WKxyXZlT0eZwSUGjEgzQGUL6jR+FJP88kTQP31Rjlg6bphdTdEJMYN7z
mIqtGPzMdx2Cxbtp80GxdSOnCMK3JM5WKauSxnN6fx2RqPqc9j2YRRzE3WUjZP+lrEN21Kk+8NdO
Imzq5o6P7xFpEQ+bvO7I2TSUjP/ZGEHeE2PhE720GsczZFTDuqNZHB3VA6X9ca6Chp5HltIfc7ua
F2ccV82hSpuweTeM3DieXfXAJuxzCFY0MLon8GD6Izq0sLozWMl6hX3EQ3FsGu3Td3HdJskFdXLN
jwce9+2pGcxMPsNxeCcSSw7ros9w66KYps4daGamQztR88PPovewT5CrzMgZFzmeoq0EpipMimTy
dNJBdco0SKI/81pB5esWrCDANdhUavLwvCJ8rHOXlaENuPt6aE8zKywbN7LbatgMtrLZeuwqOhsN
KJOHJ4IBGTSZebLJs48+Tk9943RR5LhOKBKsizGQ2z5nEGOo4/GCmcFuTgLQ3PikKPMkvnTgLQ6b
3CZnlQ6qz9ymsnJDHkb0TeEEuj3xwyLoVmOtqh4Ed2SHJcW0eraqxqskTcS7oW3s4qiyxy751Mss
aI4y38r+GSc925CoSsMV4gCHrSM6hs2mlJn+ZNl+tsn6MqhcxWHmxroPL6LCNCc6S2KxErSmAcwe
jkhwu5Dqj3VsdcE6pTnUZLJ8po95XpDqJoNBHt84BEtq3c8Wex0LCzM6dFO3hpPpqxNSt1R6vk5N
B0/LOhvUu4r/rnWn31sjaPqbSZuaXJsmHxs3I0R1x1FP8VVDRsLJ430gg+MSsPSelWi5mYquM6fD
qNLLuGsq11HNEc+GThxNvQQ4iU2a6bBMk6I4zeXA31rG5sU6rPKsOwnGvgw9RzRZ+B5MpLm2dQ4z
AtPZdG4SNn3j6r5zKniBsbpMg4pEf5FiYk7nTmBg44fSMEvjyxq/XofKSoI3ll/2X8LAtjovVY1M
jiNtkz+HxvKnw7qtmmgdTS0WaURNzN4NSTqJs0yWaepWZWfLU05CPngj2E2z7sMSqPVOHgVuPakM
tqNp0jUZ2FCvupQ69eHkVFj9CR8CtRr90W48v2xk9akXI3kfhzXWGjyd/oi1njXvcp0TGFha6njj
ZKHs3aH9TJ22d4ibJJ36IGhe9ateBIafcj91uovKb3QN544VvS4jBjQROIzD24iZpHir6jJk7+hg
p/LYHwqN5xoGKzhNaqvsV1njw2aAjbXmNE19yF/rJNg0oZOEq36w7eOx4tD7UUoVudwPFU6VASvd
5S52Mc5tAH5VlGMdBeHuNOtvv/7nfZHh369jvr85H4b9/TccXnd7ivYvP4XDuuY8RLP80CzNt++C
MDvp5vTFg19+SKX8JFlyeyj3Ty4+yKRc3T+K+i53OScaKEcM+Y2+/5BIWWzw+p6B+Tpul0qR8kAr
eG8cv4HAAw2ZqLvcplJwlA06z1FnxtEPAicOz+mSXSYFPekMZgB9NbvzH3dpFIL+QkZx+K0m6PzQ
OIT4v0mjsDmW+B7RzXecd4kglkPIjGoenWORe6FrSuI6h8cQNw7xTavXtOSllXp22UXTRyHaMtly
qxbNJq/GZuQrQwcRDp5V+PaXIK95bnkFHRL1RodibFeJtvLqqNdZ2pwiAimt0S2SQZRfRGLioVhZ
UqYx8wLEZuRGDcXYXqThoNKt44jSv2IZq+RZIKOqZDBZyBOkHi9FnZ2HxDZ9vgpSUSdI9PQiy94S
NVYQOcgyMp7QjOXxP1bTFRhzD9Ld0r+fa3qYVeASFWiKOEzyuXiD6VpmFUgWtaEMnRu/L/K4OjIZ
T/lRyrumVkdTE5io96aoxDnVqe1H1H8k6iaocj/ACPUGNm/zYUh0Y++Inq/fwwgczGmkLaPrmCQs
iTxTMMHAzzW1qnhTD31QmxUCxoCHrsWtqczf9ZyNDfUIn2TP3hgZ5k3iFkXFanKGbRIVrv16jrCE
78sIF80YchI4wQQh67wsH8o4hJFFw5pZ19KqO5uugkkFqtqkDjfMdvPaSPk3mJFvkMT9pm6PYzPf
l2t0puP0NIrk1PK+ZTsWqrCYcx2A1TXS7Wykf/4KETHmiB/iqI3Ocx9/CsAgUi5wxtojGYU5YXBP
fXB7ZGKwUZ5qhPEUOvTwsQPRRZY9hOzaUqmqmCd6W4otFMkyx8UUqfQsskhBTllSje1l0tj2FLro
dkkxKb+eiIepDa5sQXF+DxK1c7skaiULAIyM7HhMcv/K11Mu6sOiKjN/XFs+MnDj4ejUA1D59S1/
fHh0L+GvBqA38OtezkUKMVShn8ajXV9z2UPLNyORE5yiqPu24Wtkv7j8u24x68i5SvTb/F2ATNVI
1kaFXfaPLASysGSYABwFAi2BouKkCZDdBRR6ioUujfUFvUQqs44GE84KkQ1FiL800CIcmbgXZeDL
pTsgiQepRGSH7WVWynj0covU+aXOwqzOV5UoanqRdVHefPn1nD3M7XCFbggbu8NwOjkO/oW2LGwJ
olCntqtp+DLUpsYisNvExmTZQ8+EBTLLOuuypAipoDSmL+YfURm0/+1kof0MG9UYdqU7yOXBtD2c
LKeijRkbWXzJU2HBhsewXlOPpK9tRnHCfAG73wQtDlLNYpHDotZlVhNx5FggrIlbhbC2s+VHCNdD
wintTviQlEX2iFkhyzWG7b/oPqXzCYhAWM47He/bvoH1eanziX1pfCqtbB2bpkzbd9VkojL3+mqs
IJylsg7XirHKinHlJNNoXfZl6R+DcKVx4GXTZI8nCFyRFnZzbUvfeK2wrfQCpD2YkOJieoBJpFY8
kvyNDYqPb00iv6+qR9R0UbeApUJMoFG0tHEcFw48EQuLgZWZV13elX8rUYhYeKWNBqfK9f1W69oj
EzIooeuPt9YzbTmutV/NSUl8B5eG3jBZbdqePa7QfGnFcWI+yIjQBH+PYjYki2WRDEioIDAq/0ZA
G9XVmiFXyE8pCdl4wpp2xHRov0unj1k4jKNy27Duq9CDwe/lRVBNvnVUZzyePtZW28gzJ5IzQRh4
l6X6MGnFDE/RMI0lNHZKdBdlHSfTxylFPihx7TSdnVaE2QdARa5DvMnAVaePTjYMwI6JeMSPZrID
46xK0bBmI1U7Y5cMQQSCUX29vXYCa+xdpxhifEUB8gDJIyufuYEpRZZsh0bmVbnRXU26S86Kybyt
68Sv3TTNapp5VuBnw1HA4Vw/507u84+d3REsMuUE4BldlRegKL+2DUsTjtlX2EeNmJEriZ63xdJg
PjLQRJfp3xPJmjpAJG4rhMl9ERfpMWurHobi13dcWiM671RFlW5mpfDdyzsiN9iEfcb6z2xq58XY
t3w2f7RRCZy37Coh//aRAsIiRI4F2fJTBcOCdfprMebjzB+4USS7JVVwXOjloxws+aGWT6xrK0vL
7GPG88ww1xStsG6KKqxgjcKkycm69lURvesaJ4DFKUNRoMjkGNoViFNVn6L8RIPqJPUdeTmwOnVG
t+mJ7C6MY9mRV4lpKE6wiOzQjW3uIzTlviSzsoc21mHRhWAXx36cmFnzO/T1nuNIVlWOLktqNnSP
FKqWds1BJdSej3SlX89CREzw8IkT6Yd5XzXqQ9fmNkisqGsKEttN87rlIFn8CBmMAct2SDTDj8B8
ZbaWLOclzdq4p/6lP8h5SdMqmrL6KEI1ZTaR1dTYZFOlXdlEh5MYE2id32czpyajk0E7FamgRo+A
+LAii/2BwnHgNmHVgCA6aBamumJ5NhVxTj84JmTQLVMGswDGYsgS7/QY7WkjZPPDYVZx2MrZpNRl
BUdjhQQ0niA3ircKpNuSbapjxY+iPp3noRr7Qp751YBPRSGbH3EMMtlsEkvVbFM6dccab4S/wOM+
8miLCACPpnHEGEXlCMdT4dSkxaOZISEqbYvxAwu62VKZusLSmtIpKq6M7SQ0d0dTVNNHRfPZP2ZW
QQDIILM0GNdTJpFn3Ghmtf0HsNQa09GrmGH1sW6CNckjS2OJ8T4tZ+vWwmweRbTsYdYMGAluGBnf
xm+IsQimIgs4psIYFVrGE2kbQyVCTWP8djs/symc9yH8imkvdNQBXQC7UlQ4CDvtH6gu6ScuR1lZ
77tMFbAOt/SWhs7QJR4iSxQGHzMLC3c035KjRZsidY7/wJoeKokdF6CQ5aDeNy3BCjEjjpqNDuH7
MT88Lnkh1n5vFUPjyhSJ6foo7fwclAVGD7OETGNq3inZOH688Q1HCgZRCO0uavR8wQNkFhTfDDkc
1Q62oOpzTOWQOjl0BVo0wxEkwwyEFUcEP/QY6+7CLrICkogkgW9KpJnj1F/PNtfsoU3Ew89OAEYC
nRhgQcvIBnSwQcVpGN+H4SiRVzVtwkrP720/PpN04vW4rsJalo6rKdVx6NZ1FVVv7LRFRd8twXas
kzrILH7qZ6FiHorFQ3BlR6l91Pstl6tE5UV6zeN0qi+yQmb4W2hIkPfnvCP2MK2cONei9Crwx6bd
9L1wurO6CpGbcmVmZ+Qtym9Er/K81sSLB9PWvlsMSKLFbph3NVJvwZB0UIZuqvsxdQdLxDzeoGmk
5ZcyNSMPPHsgbd8elroPiQ/+5gfm2IQKzMxTU9pPE8JaLMXyeEhGv3WrpozlptMqYCuRWcP0vpcF
jT62PA38FeOGEm9EfFqMrgyQ/F7piCKnG4g0OMKhwmZVFXY/nfg6t+1D0pOQbgJk4UN7XSZFxj+M
ogsS64Mu7GF4P9dbzanVmNy6gMdQ7bWopaw/TKoL8sIti4KEzZ8afROoSkbIbiCByp2scHVSMBp6
qp6ayvlCstjJr0NaFt2wwlIZqxtUzfreRp22b0h8ZPy8Es4KcYBI5aGfWYk80wQZ0OSwkyWKheFN
6OTMYJYHlORrforWlw5LeiJ1U4Z/okfLSHud57ws1XGrUepI3+ZiSKpgHXeB6bu3vfCDKNr4POtb
ceHnlFXHMuZh4GywViRL3LKbbLj1tHGiXruBxWVlVqFfT/F43AeNFUaHfZTB23iJ7jkMbFdGrfir
sFopUN3vRW/5Xs9AW8hZW4J1adeMzBnkeYqmGfwwt29aUZTiGs7U5LjdVDS8+jKhVEi7N7Gsy4Ae
kcGylPLGWCStOhzymGSpK3g3+0VbWBEeJ2ACTmU7+CPa07xYhFoE58g/96VC3cmK+3SjEmbR8jhp
R+105xLNEJF2K63nnISqjQiTjyrwfWs64TxtMFPWWMFkn8JqV6E4sZiPWsZblHoikr6L4z52/HUf
wxAE6yLCnoXag8maRRo7K7Xp2g7CMapWdpnENSqdxrZE/hcNaI77ZXGq9YcWJeXKqxEHY2aRKI7g
QTwiw/lLID8oi1tVeub0PGzw9F6JihWTmzjs5xljqUnwo2hCY13mmZpNPu9M4ChP96bAAphy8I1D
o+sMnytvHzU0aMzAF8doXFLwJY2Pu6UhQZCZk2iGh5Q8pOITSYd5nnOuY+SSrNaqAYWVJ07Ib6oK
AU21QZUXTMtDgntUFXpbQtFaQJC3VfvRxHkb5ZgvCyW9w7CdOBlOHTRjQZQISJfTpcTKwh0YLlVf
fGuYF5isrRl5gf6m6kuqs3lqug5NXxFcrFP1kKFDYyOecfc8dc1Y9QUJtxDviaEs5GUiuK8Zqhka
CSC3VCHBXOxWD9qrUA9cqdiaH84349fJaLFqam/HcbWYxPwba0Ryyuyoti53U23dfvxukm8/h0wB
TU4VLTMIQHIr7L4kkSyj+jDK2YiHruiEP0HpBpQFkX2JADxA95e4BaqYOoOlhsi7rYPjnOjRFy66
hbpRnuusLTBLqASm+AjKCgRSIc3hd9pN7HEmvUEmKN5MVWBXX/TtDBYlNAh27faZQhohRvPKIpc9
ORpbZ47O7Vtob5eH9JMU8yN5hBFrodL54Qc5hv+XuCtrrhMHs7+IKkCI5RW4i6/tGy9x2skLlaUb
kAAJLUjw6+cQp2c66ZrumZqHeYkrie9l0/J9ZwPjtI3UfhiQZCn+cRVzmHUvW9An1lxwpWS/vW8D
abMr+NkDLnL/lqhXGp9DChvB6NKm20/97YYGm9vwFzEQkWSHIKSg5m62mGZentod0QoPrrcCc7pg
7Y58aIfn2y9ZPH+J0nbC8NEUFSsuXi0odt9pYNn7F8bL/iNZINXBHYEUA78ybnQ//8mmbede7NAO
bX+c2hzf280kasmZ6zWLzC15Gys904XJTj9uecEWhdPxPeH4EuwAAgdnsufY55do3tLwBZUby5da
zoGZ+irUbYODU9bh7YS1GSSwzQGAASAbPKbO3mSi3aczJFk70MNXm7L8yFEs+vVCCj14cTaJCKFO
GIpkGJey0S1gw6iILH6/M7PGDxSNdLiOs8Wf6+gAotHQRYCKZmD5w3XhpgEo4BTD0aOuFcuHdGo8
uoAGRCVGhiuwlLOjJ3OMFSZX3WDzwzBiix0PPpgaaLNoga3KfwxTz7DetIMQnJ9/wMnMDJ1iR9sN
6He/romG+eQsWYfbcSLf58ws8gE3TDeON9sH0uXCmZeZuM6lZ/N26b5oNW4RkX7juCLeOk0P6RZG
WOWMSvbbF3m5jxrgVfsQf8NPc80d7kBk4/16Td/H+KEwwPH7cw8oFGqAYQOujJQ5PhUlIIs1He+J
jBR+I12jvYddqNUYV28gyxbRQTWg92fVxDdtM0NYUm5v0FuDthyo4UwTDry0iTha33FE7zRBsgJg
gt6OPN3nk0lcDxC+5bnBUknSZsWep1esNGACSbrfPNuTHSqIbc6BxbNhavFxhDjgKj86lGdNcHGN
Vqq/FoTtIKWw2O7uM96Q1DwmgLFWSFkaFqyQoDlJB10DuojSpMwAAqWfkpZEaMmxGRZ4+FuQbLiq
dBr3bWOkzT7cVKwiDL63O8mMABJN+rAny8VtYO+zR75ZFzwrFNNAFTY5F+knrLcYX4GTG+4AS8L9
Gho5BVj80V7uKNXQo15FZV2MwslPkI92c/Ql8UM6XNN0lmtzTGKhTfCH6yPmmwN2NDLQUg/Av4Mq
H6JMfQAi6bh5H7Yza9uqoSvp/JPLUNvM34qlhw7go25yQBMnxe0yFlUQb5p/2BIbJ6K02B08mn0I
sVBTZhktbGQxykdWxNWCfwwyaFAdmClf/7iSt2c5Q1yC2wNL7rpf1vflZhiWff0roCbAD1T/++Tt
9bj/xvQdvW9YvP8bjcIAv7G26/6LDQE6MR7Que/cRj80ElO5RbXYXDezRvLAMFH3WVmM+//8GLKo
KbESQe63/9cbHr4vpwH0AH6FmLCMYhXmD7bLWidKB+0SHvS6NUV846DWw4faYNvhQA2eCD8SlGXm
Zt5CjO8EgrnhCtxyP3Peg2n89ONAVBXY0mYMleD5rWOberZlvGSTtMkjtFj79fE3oHGGmRyjIRjm
HYTUKlVJUo/tOAvIPebUBs+2pxK/bxxYvOXSx+1exoFmxzGyZdhPy36fcIHg2EfKhkI9g1Im3mnG
enJ+H5NZA21SX9JOT+N46NiA2Qi53E4QAAfeFz0OzyG+N9FRwG67mAxZ/i/A1y8NPbAcrA8YwTEW
tzT6G6wMGRWKUy7j506IFGedta3HbHACy+wcJPsMGhYAL125QMKEc/+X7u7n3m4/PIJ7kKm4v/oX
x/+lsVXWi8DpDFDV29LIgAHjLNAHYCb986F+AdAxm6CfCXEsQFb4M93b+r+Qhy7nM2TI0fTnGAm5
F6KCrjRJ3uH1d/vTL9Juf6i2Z3jC0N4meGQ/Fsd/PpefIQSK908BFcLrDnfRPsE4j38+l2YhMeBb
1j7jza5Yxnoa7fW41pBWHzaB0vnf7vPfDwijFoCDXeYOcLH4BVfknQqjYQybp9lP2Chajh3/Jls5
htqPmf3PFxj9KpBGFOZOxSF6Ea8EAB31ywH9wJJ2MkP69GPFcN22g/ZrSlZKjz7R+XJkstkUpJdk
ZfVop309JwpLQ6C3BPvRv5zRzyMd9xyt1J6bRrKCIo7gV1psLcLAQd40Pw1vk8qhrsMc95Y3WNd7
qKrwCLoEgtG4Lgg2B5QWQbefCJNktlu1zOjsj3Qkgoalx9KyVljqZ/w65kcTXfuVoJ+s3BufJd+W
2X++iF8fIx4c3lEaIugKkCyE9r/cVey7s4l9sFw7zfeVafteCElNJ/u4BrlNkCz+P4e6KAgQpGrh
vQLfTYB7vvbP4zTzqEYQQ2evP7Y933YzK0OBlVWUSuNNlP+74wHy3+MHMTFgl0r+thwQBxEmVJfs
+rYtoUjen0bGB8yLSc/7hvHPB9zXl/+irYHPQimFgbqLUhCyi7//fIFu3XyvNsrP2RQoTqtsHDPy
KVWYMP82Bf9+KDy6HLQX3kGPJvPXpW5s4nG1UJqd30qRBZJirDU+nkf8+Oer+oVbw7dDoVGAjN9N
Z3jT8K90xhSarmFeFl9DKDr/nFZxyvdSUZFxbyddvkDSHo6JiiGeVgOYjnJAKaorQ6D6fGEuxCL4
L+f1JhH5yw0HholbUEC4810wAH/Uzzc8DMEXZX2nT2qLw04fYup3lYRF7pEVf+htAtEOqXILzLco
x2ZDF1saaMei8RZVBKRBbSW4BCJ1FyfARMKHsYFrR5xX1CxUXBvf88ivVRODCvuo53lEe6ZYnEzz
YRwsZOZVKMJUj3WuKCDAO+IjQdKH4o1n5CmaJPIO8rJo9ve87SDsrlF8pX0ErIZBQnJGA5T10MEG
TGKI/CicsgAf60r+Vu6gc8ixiaXfl9e3Foh/v5uuG2NsKWhZ9/LELXGAQlvEOfqXKba43Sj9Uptd
iR72IjN4q7kkSFs8t1DmEaS+XJsx2krYaqArrFOZDcyWf0IxM7bzrvxRYH2v7MD4Odzfbc734iKb
FyBe6Hl4Gh9kLnBIaNj3CiYEi9K31eBHJEWdwDMMbHghKMcLck1XUyTyhqVhsIMUelHAf9e3/rBw
qyZz3XE7Ag4GMpSB/ShZZ3LRVIEVrQvHcobZm8YPxVzIzB3aGYvO/J6uxbKJ9+BBdqYNtSmUqVco
REFuvO8lUPC2xjiHzOHYqTmKWDVGKIb/WNES6/xCU+/iTxH1q8mvgPMa+TgVBePxgU06gNJfwrXn
TQWzHjj+wyRWPFsIBONNrWUYADFZKpSMEc2rNVkbd8cLbfRWgiZ3Pbr8Ilfga/su1KckHIz7koYj
X7u6SdAITOUI1456nYAIBRZa6XSnAn+skTN4+ja9y0fsJ+w4dcMuGf1R/wGQ3+vXdTL7Zvg2NIbv
VeqUDRytpCqg1IFaVIXpGGGFbUWG04C0HDppHkDQis1F5M9yKoLhOPYUGvKubd0zXXvK6rV3DaT5
Czn3IdngR/DLGQiLeMpUGkNHTLtr1pshBJa9qPcNBvU5aanQJWZf94UpOby2YS9qKI4b9MgDMSc0
4YC64onewmj1SXBMx8nJ9C51vayzpOvwdMNAHVnmkwMTvX23scGEB3QL5pCvIRkwYtPxayftcxwl
8lYlQXs7LtocqAY0DoFMe16ELequcPljJrsZegPZf+v13NRDJ9tyTaappk0xX/ItHo9rM4GdniRN
8NX5OlUJm7Kjw1fe5OgTvygv7Al6jObbXPDhxH00bOVaMHrsWCieZQLOoBwAHekyIKJ9cX7LPw/B
BGcJseN7l8f9IYQd5QKfY9eXIgjIXQL48AiTFOL6WNY8AtTsoaMypPgWgYJCnxXJ6GmJWdcf5ToF
h0iP5kkvCYAQLAW1Xr29EK1WXtLR5VWTFU2Xv/ZLXKw3UEbYrzpOWHQQVhq0X/3YreVCaP57bij8
PEETqMtYQCZRJ5Fhj34hHP3bKG6pNtFcNXknPodMw6sFV+atTqN9hDZ053bbxV08yuz7MOPLDVD5
4NJz0sV1jtXvW+Qcmcpty6MO7bwMPjo5u9/nIPBV3EfbZ62ZiKF0kJA1bpvGyO0GOZRQcilby83B
/5Ladm7LMJL9dY3gXlnR6sE3RAZywVvWBnmBR0sdY2njWzrAiQUE+gN169fQNs01iTB9Fm1NDcgz
7MvWw9VT01WQQ5KZ6Sq7RH1cpUetGIJ2b+EE4dBm8CrrWyrLwJLkMxhzUZJ4mE4CAEYZh6N59NHE
H3W3GphgjWlf5m6dX5WXI6x43vqqiZRkJcP5gQnOgQVi4vldCu5z91DEuhuqaVvYZzbKrQT5NH7A
S2nmUsoleoQpL7+Rscorq8LmkvRT8lnnqb9j4CEW0CGwAQCMMmVjA0j4W9vepXkg+nKIePFZBSi2
6hx1Iysp0/ND6lJ+xEKfplXRb9nZRKJ7gH4ImhPXqZcY3pTTYn10YnJJPyvSvDj07y/bPG75aZbJ
WrJ5bH9fcUNOncmsPaA8XZ+NKigsCMkMJpm3pgy7ZblJCy5PM+rjqGwzXbwUkym+EBgy3jPViC+Q
1G+/WwzweslEDLE2I7A/pHE9e3jRUPcGJXXTchcozT9toZhOZIgaKMYAc1+7NUywl3msSCHrc+BU
lKfnDIRRJfXETpxa9QLNGcH5L/ElCidYd1KiPwIvnB+KqVPnaB2K53FU222r2XzwGZZctOdwWU5J
aC7KJu5hgiz+vcrz5CvhCxaHeF6Xa7KOmDzA2t5FxNhbrzIHhb8nAnhSPp2adExqtO1QfgKOKW62
QDV3TdOpxy3Ou5cckM7HecvNe2z47RmTLbuHFN9AW5X2x6Fo6B2Y94hUZiyGOt/g+8N4V9NxawPx
wEENPLQeHuwKipXwqBybP0pjE/hK6LbdqSKxtxBQcaAWo3jfkq0YsWbDbUcynp8jcJHVIrfkXb60
BIyBCr4FDWT44d1Kk60vqnX0qMHrzAJqz+84JUtmDiHydAZTDoVs7mD0bR+A/gzXIFmnD4NRn/GZ
FgB0H33QIyoYZjN29QWDLJTKqL8UQsafbNBYVw2dC+8hQbIvfbws86mLB5JURRdlt0kjVH4swnGC
e7nLZQ1+OdnKBTw8PFAwqJZsM8VSjqSZriKADuF2DeYM9zoNnVF3c7GAgIq8imCaSebxHfFJ8JhN
RS+r1MO7e+gKqZ5Y2y/jAVT02t2OPRd9HaiJQqnZNFFwyhatt6c1n5TtTnvpEdbF7PE6T467JlzL
LxxYgRqqKEPlUtHRNss9UBymK2Kj9r3LNrFWAmaCO8gIm6h2EUrEWwOAwHygPbpShXVESUNTFE7t
BLnTeTFpdqFwIEzs/UbWJl7KFUbTwl5iLHbhTZ6AqTjNu1Ww7hZN7XMRtJxBGdQOhSoVXHEDr4Kk
8M89vBxpGXfJ8CjWKNhODg0w2801cXjnCuanKlbgF+6zActpDeHeVgsgbhcWm75Ko4xfTLB6zd4N
a5AWG8Htn0I/1sCPRr6rx2RMx3fGJCw3MD2wdIDnymqB+ZCDdq1stMbjIYns0N3xDqxxOU6An6vN
+BlWpHEFIZVZxs9Tn1BxaB1197wHfFsz3/szaZMor5Fy0GWA6piKbnirJGhSS7O1jB1Y+dTE5hrQ
wmfVyJpEw/DDCSBCYIkfIhmob0uB0gQO5zU+CdFE8NTC8WPjCiVcF4gKmgFI5By8cOnTGiQiQ2Fm
czgxK6ykBr8gwqDHq4+xCM15eoB/RZYUthlfHPgIQzqshrEXlN5HwZLaF5DMY3Nmc558bpfl07Z1
7UvbyU9tISmDDdONzw6ak0OTN+oUYvMIsUikCrRctt0OazxcFentcelUUclZbrLMIB+V5TjS8VlN
Q1orla6lzfsE6+tixq+mbbZjJna7TeubezCfeVhFXru53rDZJA+F7shzBmGTqvsFGBTGAwZMCZ2e
+xYJyR/lPOn8oLOsvdNiEs921qY9WN8uzQ3Q7DYrg9EXN6Ngcw03zXDkc0OfJ/iQDoXpxC1vaHAf
c5/cxhJkqmg1SPUCbVEdxw2ynWxmT5uP46FEwAy8i2GxzPogo1RcoWt05kYq15SFdqGvZt6yKkn1
IssigtGrEhBq2hsYgFp/WAG+P2+N6r814OPnEwPvhxAEFcI6tnJ1xS6Pzb9P+VD3DPUFTqF5wq7T
H21WpJWdZPeB9W30CYggDG88Kk4iLMZjJjP2ELBQVcuYdq8hLPEwfgLoReN2zOKGfRQuNqKkRIiP
JGzUxcak8WWjPMurHqDtpZExLroNgbz3fqnQhJN3DG3JZXFR/5V3JPvEmzZ65RFxdwsY5ZrKWdwQ
QNkfQArEfF/TvCwJC+f7tGkI6lYsjvsgTL4mfG/S12ncd20f6y9iyYP+MKQ9CFqA3CK9mejUi0qr
3htwYJsAiJk5FlVkwDpSpkHP6P0gdfwFRnXDy3jAOZRsQPhExfG9FWA5jIlulfRmTG2c1Wjhl0Gh
1oIDbJTC/CbRtXUVl4SEn7DxOlUWQe6Wc2B4WhvJgnM/0/hl1zMco23htuzXQL6j1LMvdskltgd0
nkdhG6i0REPJHShFdStXiF1K1aKkufPayi88hs+00oA/YSpfBv/VmBVzBZMSfZqVQFe/LWDTlhJM
4XKY2EIuAM9bSLl6v6GYh5z1dwRQL81xzDpzm6zo38oA5Yiph2YO6CGYR2iRw22hH4weho+ZXHzF
NdH1EAZzeLUui57B+uUF1Eqo4crUuG44ORRVF6x+kzv4uesYSrkCpSfUJYG4ks5FQWWbXSG4jiGV
ByUXOB+glMEgqpJu7FjCl2O7pKB4RuQucBRpcKGhjV0qWPH6GDU1mZrtddJ24u9iETldo6toOJa0
IhWbrFRk22E9wbXKpuRdagkyQXg09+TzADlrMFVLkHvWHEHkcR/e806koqjQbftElhbmb22rDBsu
XesOvFo+wNiMXX6tp2VtRn675jB4hpW2aMDkw7AAtSKlh/y8sEdl5dy/ti1PRFs7TBXQO3AJkUmV
i59Fao4tarXpxnYW5kw9a7/QQwdd1jgd6AwO8BnGOXBCJwkBl5lqtSZByB6YlRzPIQkg47IMCmtw
E7C+Klz+72NQZCHuo2bTWhey8/SVKhp3z28gciB3IgSpFjtkG0eNl7cIctglBdAx7PwM5uGWfWuT
JvTpCXrvDfNtjnTRf7TSdUEHczAAuACdbcNcii0Cy7H5YDsACvmdQUHpryErwjWpbKvtzE8bWDc8
LWx5TLAvJLfTMtZ0MHadbonF5cErKKD+0BXEOPDEPsMgKvv0kEJACy94aO28CuijkPSA7yRJOx+l
zBnW48CImkMddR9DZIbSXRZYMdeiRxGVJ6feZOO6SqDDCxDevoLUyw4uObSTT/rhIB2UQPApqknk
dxtKv/zQBEPagJ1bmkLaMkrmIjlk60aSE/jI8YPM7fASQPVjyljAFFcmFnPnABXM+C2cOKosqPI7
xQ8iRWxMvSjoZ5AeEM8gRbfUrt/V/4geaJcHgLjLGfh0fyfChlQ8Tu09i9YV1koyQkS2FCCoZQAr
a+FddjOjhMtKMsk1Kf3k+HRSJoS60ufSTTANLfyb3MKGY2lNYPRMsY/a2pBtfUISgPMoEILhgAoU
HWLDJKUnlSZmrJsx91+QkuFXWUatm6OnnPec1g7Z8F9VCGK91GxBazBtwYJuRLGoO6CcUPpsYWRe
vrWB3xEXVNTxVG28a4/wjy1NcITtPIdoKJ7hhW9gsxWHBJbUc6RF9nFYhgSAZdbEragAKPYUHWq2
6uuYpyHig0JqzSskGZBzlEpC/VdBazIvKJCiGHongFvXFp33WCYz6vB7DyLQl47w7ABD/3AJWi0g
sbcUpg9o/uQISUm8Wl3nEy1AlQWmO8FPgQeT+TYoCTR/51kOM6ssALMvG4QUGBtN8WgDGKhtt8lj
Gkn/sOJh1whpyIsDg+bj9wCiKoCHTLZ3AZZh/QnNpeseMzaqveoicX9GBZNeVJLR/guWSLKeyJKw
J+FIcw/5ZvutVRHufO42DxldY4GMbFvvS9mH7iX31D44NXS4BNjrwFpno8BqukdbeE6LpwjwYVYX
TLibCKBFXztodn5zJIG/kXKdnKeEMcgmFX2em1YcTTyFr6nSUVlk0Ed2atjgHNDbWsKXtV7h9Yz7
OrZ6gdlsmCDcL/qlWG5axOJgmZ82yFTbxnmcbjHskg10w5WcsjU+grkC/xsSGB7rdiELlt4APoy+
NDKD7JG0ekZRABv3PbHS3rUIpMnrkLYyO0KgId87nxmooc2Eq4RKIfuUqA75GCMKcMS57BWvRujh
VKKmRpBTypsCMhk+912NDZ1BEQa45GEbgQCUWypleuALhH81Ccf+sM0en2kpZH6Qs4yyXoj8w+lu
OsSN9pUzdP2YYbVYbr2ZlKwRxJE/aaqMxeEondEQ9ECBxljck6GJb/Nu4BnkSw2iX1TUFLdB0MVf
EIvBLz6Q+gEaQlZBmxZ/hlvHTuA/smKteqqZqjKX9Gtt3cp0OajcNAfb9fmA9VeR4ZZF8UqPJnX0
Q4CIFn8FcsUJwAAxruWA+IKPCJZoV8RRROoqoHwJDxnM3WgKihhui7kJ6R6fwLr3nHrlKuybqOpQ
n9cdUXO+37f0nSMOMDSJRXPNh5G8zlB/tOVih49Ej+JVGUQgdXiX71MGpScEXMgYSIpBfWwDF7ao
rXxQBag87pWF7UgDd/k0tTa4UQyTulY9z94Za8TF0BkeFJXxO+AC2TlowvwDEOM+wzBo0y8yRkaP
T0L9tKgVoTd4m0ZcsSV3e7UWjpD0TIB4Mq3zsybdlNZbgViOcuwLf5povAxPcPH2tQK4VSsM9aSa
CbUHlC/RLXI2OmgWXfTaNat/LRoTlVLbEJZOyg9jPjR/QO4c1glNzEuOcv8UJU30BWkK/DXER5AA
4nHjYEV4hRcov/cQH5zkYjDrcvsZwmnzIG24ImvDiDDCPNgeihZ+f4yGZDxhP0BWhM01qfMMohl8
+s7NsfqNAeyoc49GZUZk3Fb6LhIfgnxInllHkCiUANW/kXKKQNFBAcoJ+bpaoP/qwCXwIPUFGxQf
lxrcPNxVr+hoxSifVKJFQt8Z1s1Y5TXCWaGZUjN82RAv+JWNM7gGEKHiXbJC4rOeXAwPSVwTEXrT
3YS2G9l2A4H5al6a3jv6lU6J4Gcm8tEkVZOo0AR1vlBkDGHx4lDZgGuDboMVUZ+GNQSB0YayMQ/X
vlI8VaG/sasHilmmsafHJJlc/imdJoNFZZZ88APWMdqFtEadB/1EHaxp20Jok0D7BZk0yniovVZ4
tDFpIK9PkIOzdFL8Hs7BmukaRCsEhAct3co7MKl9y6Fikm2zi9sxBhGrcGqRHhPOjwvJDVqYnvhU
qQ8C4ScLq0EQ5+j7YGXqPbsyJrQVtXbI6YsOoSRWz18s35ZoLfEtsl8rhwgt7ICb7LAynBvYNxli
aIJ1v5IkbcNiOHUIhsrm32zQbjEt+ybn+D9o9LPU3wZGo2G+ZatuhrTyYZFny/Gf6bmf2WWwhsiM
S+GdRZwlSDpwMj9zcz1dYU1CmM03LuROaIxvwo+RFwMeeCBAS/0LUfkzJ78fETZukJW7dxiU7x4x
8FdNBsC53ITwS/w+vh1xeVPVEDopUPM66xILEdwS+gCWj56BFHy75P9VmsN/F8Lw1wyG/1Pkw/9f
msNPwaA/pTnAl4SH8Z9agL/lOexB1n+mvv8lzOHtYz/iHDLknoOUy4oEYsd9Z8aA+pGMmeFtqfgX
DCOIbqDBw//8GYyJOAfgVrCx0j0mEhPvv4IxkeiArwshOwBxHIWgrf+MrPhhgP+nYEwIaTB6/sI1
JzBwAs9Awg/sWIhR+FXxEUMfOUKhps7oUHpSTQqUFOI3Fb9Fa01vfajm5bmlurmIsIdOFS5n89gh
gG88cZTQvFJqGQDW8gJRVY0lQPQVmgUJxLZtm6R/LBYdnjIOPLiF6LHafOAQeQmTaB0BvXzvQZu9
ptPyeYjWqsVXvV923AYhJ9sj6Nv3QgJqQYHEk1LA2KKhrss0+Hm23VuHhKEyZ3n0BHMyfIDShK8F
j4DfBUEfP00o3S8a8NNBjDmAQokPujQLDgkkxVdYvXUdBVH0BIVZgOi2oPhDx0qEYCeIh7t53NRN
u6C+LHez8meyROawgXGvtkQzhBTgRiG2KK9V1n3B8++rIND4tIsWdUO5AvOQI8wD2Yqjvdk48q0y
LHgMEmUYhIBQyZXBGlMgB2hh29xW05CHrxnSlO5TieQ7GhfbeYS15mycVjdLYHH0KHeoxaD0POre
IB2vFwShflDx0zKB4hXQvSbbGbpjO9axbIOP1hL6nBukgpXoxKM7lWu0Oo5Gw4cVgpG8XlobYecF
UFOiG8e3DTDrvsvlEPyxda6oPJmbC+989y0YtL9KuPpO388PGT3qBiMbTDHDnzfxYPAwYOpbqizN
JncMlZ1O1q6A2nK5HXuBm6zz1UArudiuzEwf37V5ZAEpW8O5u0vjpuvODRig7YxIN7j0Oprx/kTg
YMEu3aAJnqAUvGyJuIFjyMSlYYs9mr6NX2WA7NljJNc8PGGobGdrRoyFXPILs1ojcSzuq0Jr2oMz
o/RZjNsA2zEZnjup1tdZdvoOtpniPduW/NiRWKUwB8/kMlHb3jZz0qGkgMsLazz8HhIPO08ZT0tu
aF8tAhfJoIU60C3W0wlCvqTkdDauTAuTlp7J7eM2ufWUJ7o4DUNM/gDE7eDPUiMsQBHZfFe3Mev5
sWCQpVwRk4nvKuyAZgiKQxdXCXqZvgfnLQDLGkjTnpqxWO9hw4edDlKjejNhcz+mY48qtHX5KYIF
6Ih+hnyAhpuf0HoGogQ2BnbGm37MTxzqzWcE3b5SM9i7kYa/TTlqmArZWg62V7sF22Hhw/0I5NZU
GrJI6L+2poLpT1Y25NOlbQAglj0gr3fIBxQPiEAbH3UAWbhDa/1A+yS62BZaa8iP28MItc8Z4bDm
gHiM7dIlM0cHFjtSuYGSFw8nBojfNd8ByxQT1TtbJoiVQ97e1GNQuYYfJ7P4QywMWG0Y2zbkNOgA
/B7R95YU7J3PCb+dAkcfoIaJD0u3mB3N1UhNbMehYWUeFMndUMw9RMBIEnuFgba/h5yq/boqxrDE
ixu14tFvsuD1hFdZuJKBagQkDrH7BANamH3e5gKTPmDKT+cWFOTzXISSQaiCZt12C+nLgE/bi6cr
XDZs7q5ogdRlCyUK0BSUTTxnsABBVyzMDiiGwWFCiQ85w2CSOkb0yoHYCeSjw0IRlYBQUPel6XoL
9YZ47Pymfytw/eQmaTbPbuQo9jpta4H2NqxDu5DareQQchqQGLTH9c/IAN26TERVhgg/5InF3fsU
tpCt8oPiFaAWdrsYxtdqUT34HRanfUlSqSukg/lTB8Kncuv4WaDMOyjEdt6IZs6uSOMJ3nMOB3xp
4247Fg4aGRxiMLLa8k09qJzzC/IB81o4LOZxumBV0qltPn5fWWZAi38UfuSXQWCGxtEWhW+zSKb/
wd55LEeOZGv6iVAG4VDLARBakBEUKTYwkpmE1tqffj5kdd+uqp7bbW02i7Gxu8kSyWBEAHD3c/7z
CzatGcD1tZ0KBisAA6o36qiuPXvhhGkrq9zNEdtzXea6YDlM+l0z1zfq43YOSr3jk8DIlZdJncDo
40lxyyvH9nLt2lXfjHddvwHBlJcWBioJ4tQA/1G59P+x+dV/Xy6hPNX/Vbl0+UfG4R+qpd9f9bdq
CSt45OAUSSYSV432AvLm36olsuMpt13YuRbBsZpp8V5/L5dIWsCZhCRtE+8NBEEU5bDcflmMG78R
X0LhpRmoNn6VX/9BuYSzBe/yx3pJhcrjICJdCXrkDEHb/XM1blDo0KuV6qlUlSpuBlyTLCWASxHu
kx7JxiYTBkOYxRjrdjsrBqM8q+6Nn/OMLR2qo6RkLgg2My90NxWsr1R+QRUqxKvmInwIpk7DUliP
Xop5sP0ksswvoxD9pcHE4lFOQCEcpakZ4VOh2Jdo4i/90Zrdeqcwydm3iOtOdkrZUMzmLW97412Z
RLic1K6ZgVAtvT+PqSvKFyMLB/vcSQhe/pBb0wDCRyX4I5ULzCEdtCa0WHduWm/l0k2BzDpAnlY1
fPTBw7cpNad49tBcKJfMSEzpNW1h19tsPV6jMC8s39DLKtvUeZi8aHBLPIRWpfTbJB2tA+Tz7ofd
Vs2ThVTj0NnAhPqc/sgbd9kkdsJsRW2S1BtHXd+levK8YGb1aMG7SPf8iHFZ7DQsAjiOyR4kq2ei
DKV902vK25wBUDoqE6dD28EMk6VrbBCNupyMDqM49sLG3EihdHdNzc0Lo9d5o/WDraGHdZvq1Es3
fJVo9p5q2wxhky26c2hDLAcD+ENmfso7wdTYbsP06zhh46rgl+aDpNlcg3r0mmEuj5Zb5ScQOa7l
UEyJp1uY8qHrWqYTmE3k4BmCB7edWPLelJFI1F0YFe0e7thqGIA0Tu+n/ZJOsgxsh6bcF+EqGaJk
3gNRUfEwdC88xjry2cWoVnjsgnayZ17h5K9JC+z/gtzTZjYxlAI69GZarbW7nT5AF+4OcWRCQURs
aibaW9TJNuLO5ZqHs6tLLSx8HdrMVZohcyQ1LDcWDoaHZJR3Jw6tjcus3s+yakrB2kDDRAUAhRCQ
E23oOweOrMI52Jn6tMllOKJZcWqKN/sZd7cAYeIhGtqLuTBVkJP07KS6ikYyhzeznQDOONIubEsr
616A+26zodley9tsIzlzqo3LN/iaTJPtJNyG4/Kk5ml3wOc83kjUa+emUNQDzLdsi+W0fsRjrgdK
07oNwuTUK8ScHMWQV9vJqZKTki/yoDYsTR1WwIu76N/hHYJwITZYGZqKL6gyt8ALfX80DSM9dMn0
3uJifmwTEZ0aiAGBlMU6Alp2leIyE6yHrWAQlmVKEyQMhtEKKa7i1YCFfhTHP03ZfEXBlMIZq2qm
B6r0XNFmWLUKZwrcYYlWRTYwbLLARErlU59g77sC0JyCJhUYg4FHPn16ShkitUBPPS7W2Cj/ZOyP
o1FscHFYbHucLdHtU7aWkez3VdMcygl42sjvmZOcpRbu3Hbg0NXlc2L1TJk794ie6M706VDKYuW/
LZso5epHDFXxz32BLLxzlvmS6sqMEHmYt/Ah+82Idha4WrxaBuzbqSzorIr8Zy7U1tNLxlZpHg9P
WOpcHFiqPkVx5zW9ySaYOBeBWRTz4Xn2MD7UPLQS4gZUVm6KuS19G4IMz1bdrZPg2NrpXdH5Cg7N
e6fNP6QN3AxNxD1abJfHAeqXN4dGeo3dPt0PEEgDVoV2g5J/G9Nuo0A0dGRVXmdHpG/5uptlQ2gz
FUg75VTXurgn0MyOVd3HPjes3dYwxL/ZDfN23AK9XJ8/Y7jFe6hhg7/6uno4OC0+Js/ucWBOil+0
cG89xb0XScs9ZKl9D632No29umWbcE5VisTC7xD3f2FfYQAz2gzBaqMHINMHeB14Zu+Y35pbtWqG
K+zV+G7Ms3vBk+0uW6UPRFp86yIdDNcdHoD/cFsE8afLsD1ZdvTCJbsLcF04qOk2NTKM5pRKvMUi
ucJq5HRoQv8XrSBJ++e8zKytXsjwacqmS600KHzhT77YSvpiRi6MPGV866T71Yr0gz6YFs/xUG+L
PJ+9WJ9wRm4PlZXuMBQBpE0bcdW1qNlNTvsBQcncmIye92qvP9ehnfEAZ5UTFDEOYGYzqddYM+4D
/vn4Fb9aGZxTPZfwtlbCXldvLMX9LtwJlpIwmemzl9aK8wjau+uSdL7P3LrCq8cIgbklnd+pCzlM
pwCBHEtNgXyi2+PFXsbN2FCLOnq/NcdGP7WIa70GVwJ4oW4FX2DJHfjcgzzEOLZDEziOCXxHWMBI
N10Fg+tR2XKY5T4KO5uZjICf9jvpQeF+eX2lONdFquIWFwKRqN02l3zAsHuZxmpTYzrwXs+WgCM8
nOek4UyY8hdNjPsyrC4wvDlYUxc7zbZ/GpnMNYldfIz0F66zfEUXvw4TY+hgeCj7YBfJaVyMg9YW
2lbEoaNjWWHKK2IbfI3MsKkDpujayYT4vF0UA2ujITK+hfBm74aqZSVMrr6ssZ5eZ/E4sz1Gyrj6
PbaxBc8IQXgylXtCPdJA07R6W65DJD0iASDR9XrvDlBQQ0N5iZVpPZ6nKKgs11Mc8zqptv6qlHn5
oEawFQKx5CIiCkSmwx3Qwjm4XSaP82i8iFmt3xVkTDAJi3LABdCejA7bAo25gxD003vOWTq43v0o
lPFRi22MLMUEX9jErrJUFCg4yq1Y4uEhm5MvXWu02wHDiSN0xC9OJ/JnCGxHXQGy0fh6wC15853t
VewnUKe3lYW6weeiPRigplCyx3hnQVTxHBADv8jgY+JE/A12ULcpVUe5MPLKXmuXjh44y/m0BjMK
BrPW0SUa+Vvl2MuTPSngAYPzzcgwQimcwn61bQlRL7RUX7fj9LmMSrQsE2x516ZrMgwcyGYMFaYt
NyxlNGpk28ZJ2JBdPl7UdgyY0h91m70vKDbvrluOX4xu3ECyi6+5yuR4GTmy7bTWCt9JWhH7kukF
rP42P3UEUOzTYRDUCGV00fR832chjDsTM/VhcKu7U9CWs93Gw41pqbP25s0XRbr7ql/m57GLMGDH
XR3cRGYJxMD+R5M5H+zO+Rb9rxsg9IIQmWonC+BkV7vtEmDskSACtjggEkzge90YcSHS1RIL2FS/
loaRoMY3m3OKObSX991yLsTk7qdKmwM7bj5wS9b8Yc4T7XHlET+xQXaQQAcjZ6L2i+AiiPTZikJk
HF6dUn6DqWucIotZXk4t+KpOrQGV0cnBEWB6Gk9FbGirb6H1Dgk59lAwRy5m5pBttJyCYeCa6+To
eEwqKI+L8WiDfABqqEFp6A8hjQo0CBTCQ3hcsZOCysOPnWSMYr8ItWKKT+0w2VuGRREMRwpR7UKh
5Rfl+Nq68gB486MKLQuUwpZBgbHJZggjTJtLOONyNskiEEBWrTjid9N7DIEZilZV6s1i+D72Atsr
CTmirEO4WDnK2jZsOP+yah+Lsia1oCaow9HyvdHrwkN9Px5Lddqg6r6mcWq8JMJqd3ltObhgwYVP
+7gg8sh9WmS8zcemvZOrI3aq9g73kYIpDSv0yOGLFrUFKQl6ECqCwI64rgOmtFjop+ERZl+5sZt8
L0ueu6JlUo2gUvMrpax9hBWBgzKG7SQBlHSs0esgEziwFb5Pa1YDBf5WdbjEhVu/zBD5NrbqQlZM
0C5ZzGtTzSkCWpWUx0MB54kgPvlNXuE3L+7uVIidFRkfeTm8YExtPiiWvPUFfYrOaHk7T2Q4tDUj
KghVnlGb7UVB37FtpaK/5lPbeX1eFC9z3+HiqDMjRmMkgHhaiAlV7qexqcA6S6vqnBXyBQ80mGDg
wn5ShcmPrNUCbbblTSY85cjYSa+BFmHNTvhia/m5iQdxbYWLW2RTflL8dquV+UZLSYKJFcQpsxgf
5riLtzIfiheEs0mQiyHaNqJ0N0JQ7OiNwwROSXNkVWwuy5QVcIvN5mo54buKy1/gZtCEYjQFt2ax
la2LjsFfcpuqRyN2BCDqWs7LcNXVyi+qBqdhAA9MOtTlqqfuUQH/9yVYuW+PI4oM157OaEF/VKvR
i6Z80x35FtXwkLQOSLDnGNbTjCAMeWDMNm6kouzy+FNxGug6VqeetS6t903WPkLvOpVzzPYYN3D+
x0SFNER7O+qtsTP6cadXQFpGmp4c8smpE9Sjmjkvph0bnpHIt9kePsIhesdNguenMm5Df7Gr8KUa
Ze/RTkXfFWRV/iDyQ59I6UeGfZau89Wpq6B13WqH4KHy9AgCXxjqZNHg5X8Wor6lE9WZ0qUqNhGy
A+R2IvWahRUeIVJ5HCz4ByjSZsmRkIZ8XU6CBulTHW8Xx+kO7ao8Xtr4p5FNPCPhtHiAw13rTSLv
Ry82i2+kNhTVJkm04sqRBStprpCg+13V2sB5bXmb4P7uR4gVPuK4bJcmStT6EAnVGJVeX3/T4V6S
XcHYs4Vt+TINTn4YwS4PVNXZwbXjcifcUiCakdEJiZy1bcvheWklLITKfXCdIX3EE077NJNuOMk4
sY41zk97PV+y41CFy9acRPssGNUj6NPf6OHTS1aiKwojFeQ2Gv2xqyJUfvh+DYypLhrCsk0j53ln
4NEVpCPd0mgLZdsTMgXvANa+UZa7kXiHACU8TVUTpVgh9FEAtgFMb6gPkRgcRi6psdHjPHywtB6h
Q768O8WAZlG33+wo54pR1F7KIS8ZWiwHsx3hIE3jVSvg7+FeBFs6c78Tu50EjWMbQVrEo0eGGHom
6spgyvj1nUvmC2snsmbKPbr+rYB5CDKg+9U8p9sYXvuBuvFgFyWTJKxTtmxX0P7cfOHWm+UmZ8iQ
xpBAUQffh1QRO1phEBdjTr8x3XWppIWaXTiqOYUmuoUrw/1T2ZWOB48Z0Da0TTQ3UDBG2o8KtPsE
v0rFVSxP9l0mNL9dlTRZ36mnPmv6Y1cZn40cLgtcD2/tLXSZXDV29w3c0GKN4DghcLe81EWqp+U5
kQuTonlWlfRBhpruNIn0MdER6mBEdoksm3k7WT3U14Rd1Dz+3UyQiKbuogm8g8EMvYwZL9shw3sc
BTSgfdL/lFV9s6r+sqyTqHYhkSVCUUTWEwMdo/QLpSi9qSe3IsyBa3BLVOOZXRlb7n1c5e1GZgQN
GfNynFipsEpxnVOHnj3S1NqAAvB9tNP3xDaRAjSPc1/NhwRpS0ALeWKLfq0J1tmKYd7QavEk4xPl
92M3MT9L1KvUBn3nzBMwiuTQxRb80KIeW1Ll4KTDRo5W5jeNVuL3EcvySyMUYJNpmpytnmvP7J13
Hc4y34jhX2ZNdF7O5Ect7SBxKmi5YJqCCARamEzHmDGdZ4ryHfjfvaUoULhG5g6tbEzQnSFfHE08
2tLtgxmhd2B06haage2Jtk0tnI/IorJye/FocNJniFg/Ha25dlI/YUzxxth3W+dvvVbsht75bEcY
aKqTLJtSk6mP8CRo0tLX0jpFfjp+Im3L/FzJvsfI6jcNel+/qxUIi0zAclB1z5apG2GjBxYQa7iD
s2t9h+f5CIUL0mc3tNbs14jVH4oBAZFCTY9/dYTeYRppykcISPwQJ3k9ZoXH4KKBMjWvEo3e9qbG
OkF8OrWq6VvpXFCIIRLZguJER44sE76cZjec0Bjpn5VKtjvR6bkL91+0hyRvwkeHXa3HdkxrzYLS
uIkdb6Yi75+xiCu6beF0jC5bJZta39BioDaLHgGOFWkuyTYVrtYgzOAamWEN5jAoi3oebEe8d9ls
Z/051NwOxOJ3fsX/bbz+v2NA/D9IXMBy1PmXSPyh/JG8lfgO/AOH/9tr/o7Di99QuHH0Y/hriD+S
FhznN2AYfDJA6Vc0/s+sBRuHFBUatwnqTTf1XzC8Yf8G1KiuL3PX3RWE/j+A4YX4K2uBKgFGK12G
aeAVoP81iGJAfZhIbGEPIbPTwGjy/M1MwzDClkTFsT2W46pH6qDrdYMyTmgedO1sxW1xkVbIyYeD
QrYJ1WT8YQ9a8QAnt+SYSZcKkkJGz8qrimCuwn5blLL8jk2ScVDJCnxok8nqPUirxoUBlSP9LMXy
hkMIN8bEcp5sJGf3dh7GB3V8K6q29Sj4slfoOe03xrQjcPSYl3KXqTVh1XmP2DNhUSCgNCI9RFS8
5uUZvR0BnFtN9k7haESe0RYcsIveYnupk4WXzQ1Vd5i7wyVawLu2gxpKEZit7ogNaloO8paBqIZ6
E3li48bsFDOBbWcjtUeH4aMNN5BO3QL+opf4qLu6/lb1qrwO3cI4wMjJR0Lq8uEUY/lN9ImZg51H
WOlOWXNb6jR602OdYyTVK1YvSqCBvDIUGSpycGcCN56rR7yTcLObnBm8YzUjA2BJsiu+WfON+aWk
nkGM1VUHDJkHDoBs8MdyaD22hN2kJ/aj1nQusVlG8TF3tLnGXDiP2DjUh7BP+yfc4xjrd11HIN9i
7ENZI9AoGb0ezZ5MnnSRw4kDJAkPstOa4yjpb9CumW7kJWZjnx21gETdQi17NYp6eILvBwo5YFzL
UT5qX4krC7/2Sj0f6slkl0RMfp4kZytubpZXSQj30xxKcgq14UueLUgbTbdoz1PYNqfYccZPl/4v
9aKlV7Kgy0X8MIoSHjwc7RRzI5dzFvrReMmVuYUkbA3ZW7Ok+SYiddbcoW+uCsqZqfuepjiK+VPY
NLWXNUb0WDqA8XtIPsk9rjPjix4V0GykybsZqt0+aZQA26GJxUnTU5Ke4qGK97SmUectVR3o/Ujo
yqKN9yguct8q0vmbUjJAhsHr/pzayW63CPkjATFhcpINuhX37qaWnHwqvEr5mkaYQYAmlri1OqFS
IoqS2YeANuN6Q6yTKKjKInDNXvObQiufuY/Zy6R18aM9p92l05b4aLf66G60amrOcVgKol6wZw54
XKtnx2goH+HGdoHCIXzWqkhcmlEMaCFhYV5RslcJBIGCVf51LjV8YuEku7gvQGHBiKU+Ygym8o+q
1CKIkLM7Lql17yr8MvE6VdWZgYCOHRYzsmkgzBI30/AOUmcsx9iMmS9N1qPmpBldpE1AqkG9u4jW
fcKvxx433Qx9NwzdxdNyxEdoToXbgU7qlQ/ubT4Ng4k5wZJoPYgVrN64pJ4B457Pq3xyJ5oUi7Oq
W+cnS7TBID/bOEz8/Zb1cockrdqgjWP+MoeTUZytoUeAQi6WzN1A1HJQn4TspgJ7PtsqTcDWRtlP
Q/sq0GHdlMyBuEAuxHTAJOiI9ax1qeq63RV9pgeQKEnkGorlhg2ffhjw0vIqx4wOztLlN4CT9p5j
TgGVOcX+1XDzjV1zI3GFQShP76RBZoDA6g0F9Fy1TxgkHusp4TcZSrMb7LDZuIn+DbNyE9m2ckxT
3UN3jimfQ61lWMrkz0grXmMglQOOdpWvcVm2tut0D4kqvrlDjWpHEtBcTaNyAaQL9wwVSOUaIKdo
fe2RpMhNXn603ciUjmsY9uopTfR+8TU3U7cY1L/MUJi9PK1eAeXsQ+HUHyZ3DKtG/a4urRuEff6K
geqDNaXpY9+UX0Vozp6+nOxkUbcF7gdjYjAagyXvT7CoPXWiJwVAREg6zLWzxzQ08xerRJg0dg2Y
e2xdcH7tjq3RnUBQQF2xkd2BfYlA65YM8zXSKgLbzeJjG9ki4etBCFoTkS/ITQSmfUw9eIxOFnf7
rEatTgc6lHcVydIOa1hlh7MbT9NSyevC0BHT70oDU4EHemuWxb0bEi+eIMK14pYp8/SA7dwPu4rV
Y4aM8ARVv9ko3eQUdAFYKLPNNkrhOTx+z7YKpsCwnSiE2dQ3Eju7APud5ZrPkjzOUcPBOIsGUEPR
XXU3uZkten3DyGK/HcfuWrS0PW2RF09jHoY3Uw8FMp0WASDpLZTK48kN1SnIdCN+y+fwLWaqe9Mx
OHnUZ3c+4QVq3C2I9k/DRBpIb1jHjjbNnwcenVRRv5jEQHumwh8xDoHkX/JJ9cz+QH/V3WHz2L4c
5mVrYF+5BYbLP5myllc5Qe6Qw3nqBdYa7dCJK3uMck77xMbcIC6au5nHedDYZXYybOAQM9TrHake
8YfIc9aWCyXFt7PhzkOYX7F4xtfXXGnWpWVvGDbQOmjqoy26NeMqbQ+FNIzH3DFc3HAXOslJ+27i
ELppNCV7KmjjPLO39S/QrXAwm/SMLomyIEf7pFowCOxyuyQ6KBQ5xjutbplLjpaLi8y07EsnmQ9W
zxE5Z9I6KDkWccH/MFbKPumXfxN8b7O1/CvCCqkh5c+PPvkY+j+Wyr+/7O/8Xu23tQ7GvUY3LNrI
lQLzd36v8ZtNqavi4uQIDfkjbnt/Z6zov6km3lMEIhl8CP7lv0plof5GiWxRfJvm6gzn/kfJ9+IX
PfyPBF+KPTgxqg573Mbg7a/R7aa+kC9TJeO+Ii8ERAotHi0zBNO+/7pY2bujjimUVwhRhJ671LPM
ZucZ6MjRstpXe+fZGZ3sqGApfWEjPY+QGD1bsQivbyFEqpz/dgphdVl1YdAO5FYYhRo0EXPn2AHt
rV2FGYI1uMxy9RttP/G4nPleKpxsozVo9iLAxNVBBBalBoasqo0apFn3dczd58FMYMnUlY5cMX23
lFoN4JYAraLe9avRhgQ2tl81J4Z1Zo4GdgvwMLEsfUVCcyc14X1seXvLrL/mVfJZRT1iUcy1IKnq
Ny12mPuXfB9yA/CLaJuvlpZiRt6SkjspfD2GDXgCoacNRsU+tK1zwLCvJ7GXSzOSIBz1Bdb/afap
s/F6lsWlrJy2C9SGX0qkhkGgfPTCV+AyqM6hoGANCN5lcKbyGcZaKJsYlfhaNjGtEW29rXAiDqzG
4m8zcZscaL/rK1OBjDZxUZ9K3SqpKrkENd5DG6oseYuq/OYuOYnUHW9JgK95MkXDx58MfTM0fCCj
trJAldELpoYwLO3BCdyq/FzKhtRSo8VoIFwgH2ULQcpuHn2EOYBTD/8a8K3fGGVe+52KwG1VsGxF
z6ykUkfdb1O3e8YlIDszEsLERMmp66Uq98x/QXbJ4Qwm0z44mvL86yFJmsUJFtF0QW3zHJCfeytG
uNmt6mIqpI0EBPMH0uTbmPChojQTB0Np3a2WIimscAQ52m7PYJDMzkDt+Vlkk9ek0zLc+jt9Y49x
6luhhdyQ7FJvyGlLCtO88jx/zi76LlpJ6ClT8o7hHfde8l/pev6T1lMGU++w648Vrym4Sp1WOwF5
AvKCD5Lrt1379df9LiLUcWPOY4WzqdxGMY8MUhBu/TqHHywnP6pa9Mki56m2+Fkn5ul0bB6Val0L
UdMvLzmhWJ7loNDV+CCsPMcb6yy5DlwuW9jP9C89pTfrhP4oPHJ6y0sMgdN37e6rjUuFb2HHyYLj
YXJYjb8uRlmzKCaFH62z4h3bXZ0m126OuY6Hsgh5aPMMJv9Sutod5VztExuCJUcLf9noa4heha5v
YEiqQdEKLqkKfDZFcXcCuJl3kUUTDR+cgJxe6psM/xsG3AbGLynM74F6HWn4CmWX2cXRWag0FNj4
jDFR1EuUb1TWiZqPyW2MGRavywvym9yrYH3I03JSDSqmdtipVZ5acLtF7GbHKFYhe6pGtsELgGWY
OZX/694q0LM9JSzPFl7fbCE8AiXNlY8jENyb9SnHuFZuq7p1d8wysw2O7+4W67c8QJ5bwynguq9P
OEv8lgiJUc/CNuaOrG8hV/L9epv7AbukvuUxmpH8b8ZUC9/qxFT2ZsxXlSQT4+yjKXtc5dm9UJ5i
cMkt0LLPiF4NtyxWj6qwmgsyGXy91MLjSow/ExI+X83Z3DlT+q5EyeIp+BCfw4z2CV5+4g9SVfaR
yTqtpKmdF1Kwt7bFQ4ZcozwrUHQgtrF9IYB9w+/H8Ui59pJZ7Nw4x6tMmfll2jT6ojMs3+5VA0sO
E9aNDm1/sjq8clZm7pwU6l6tYM4p+J/7dsTAPJy4dYqdubtw0G8xgM5OauWyg8WIH54YR99s+Nrh
yEeYBo1VZNfVvnDYwQobIeGvvQm2HdD1umhxuhghuynP/O74kXRONWhNcdOXdNlZoeJQGaH/z1JI
7ksz19vOwvomq9AMxo1anqFNzNfBzj5dgaAQOxneeb3WQENZkNGJPA4a91VAF9sIBnsB2C1boDAb
zyYZ7BFeMTHpVZPvnLD5bGz+dzGkGxY9DJ2E/UQoebLV2vbDwbFsQ7Af5omN/VpUpBVnSvyoTMPV
rnp668mJjksyg8Sghci1AI05Hm7ZRIdTzooFDyyXxFau5uwWFQE0Ofoe2CCyTd8ZKs6BVqeu6YNQ
PZsR7h+dM9XpZYm64ZgQ1OLQvdPg0ORoYtikSPO8GMT/kWBCC2TL0vLI3rZYFsDRz3CPmxe37eAx
xrWGx2qjHOtweEOjX/3o3PEDRmEF7d2Ys0+nMRRpsUsg4PRZGBOMybbaYvAAbdSjoDf8OsUzqEjF
qAQRRxFsbCe8uNC2lW1ulFN3zYjusQ+EgnfFvqcbUb4ueLr58YBk5xzGrgH1r6U09RsanuRqjpYO
dUwvQ+Veoj84xrb1/IdS7G9Spj/mrK5Cu7/UNUwdMNlBDGWRbbASdf9gVZy7OH3jBj/s6dsWnDLj
zyTjcDFK53loUQOZhFz6IuFJ/9fvu9rH/tP7rkIpgEfVNtS/EIDdReiL29fDXpt+bXasQSPJfpQT
o+O5zj7/9bv9WW5IiWjjw4wA0NIFOUruX+VZcoLFlMhy2OcLD8haCbhZqGwIolH/pwn4Hd3+N02A
Rn3+h3vyTyK//5W/vb8Vf8bKf73kH1C541LfE7MGjvEnyjpYuaCEN2zN0ZHzaX8IbDbM38DJTWp/
lRuMPAyE+2+UdUP9TdeF4eJpaGHxg4r6P8LK//K48ltWl2mNDmD1k/2rXjUFDOQIEMreVRSAsgRg
dD+wjP/Navzrc7q+DUwbmhwkqv8MyEuto4iQo7LHllp7ZixJ9z+ozkMBklP8PrBBShr9rP4PK/+v
K5D3InPSIGLNwI8dWvefVz73giwORq37RWP+rVrteAEXxkpRqvNjjQTq3xkgG9o/fz17TVM2VcYk
EBRU7c9vOWed2WgQvvcJAAzj76bqz+w9EeZ5GNaZSPcn9xUJmqFvVbbElatD2O3OogIrd40JgmKO
o5io80rk7WmC3LKa0dyxhavvJfbK1M9Iw3COcHeTbJNdYS26TzZHecQyoLjlGZGYOcS9F+boJQAn
nQJhvck1XPrkKqLUJDEjKuPd0iDoT6KOuC9ILjedtIef2KXK1zgT7atdRxcVmuoGqKT0B6z49lI3
sosQbHY+fKHhpndD8SkNWT1IY0pfdBUSfqmG+ZZDn0FlUsDCqMqJoiEENJINY9pRxeeawL2NFuMN
lffAYLbWV9e2dgjAQFz/puaRskdjgNlXq8BLhrECaXx2Qwtxt159dA4B3ajHZowjZTygWeKs9VpH
gOjp7bckU9wJXDNu7Y7ze5nIBPnmmrq5dOe4rNOtXdo4n0whzzlTavKCPdUoyvehtetvKVlKX9ZJ
+t1FPx6D6XXuj9QhHMwjRIRGr9CXKsNHOIHMPDr4LqjQht8zhv2c1aXIH6hZHcptNPNne5iG04L/
z6uzSCDcMGmxD1ttPFMZdYgwU/MhMbR7PCeqH87pco9pjDadxviHIDyI5LPab53RUkzaUKv4gQAw
3sVlvArQ6iAiiIDBiwOArEkzZq7ExYnLML80eSG/EGis3AwCdM+qJPSCMb+W4X02qkqQJWmoekql
PAkrMQ8QFsR+nFYx2ZJkZzWNhh9RZ/XvmbbOGCTc5HKj9Il75BJ0ZHdZH03PkEGb2muZq5gb2fkP
1UAGa2XiFCr97GU0sjDuSNQL63yn1A7DZxzXsKWYSkh9QvUJE7M8u+5PqdIK2uw+wvxdddI3fOZD
ftj+biAQDuLKWvCttJp7OOU6U7nu0ZwnMFDHsQWPNqsHLHIkBVtAzdTGn3MB0wngsb8QnSjfe4Lg
fe6s+V7jcvoAeoi5vOz7e2NC14e9f2dgkWwGU35VBnhwuoz1jb7I7qrYUm4m15qeGOcMfqS543Yp
xK2cii+2EVb6PskcFDVoKcZ4+SitBOAuHAdMCxjPzGnuLc5Kr5DY9ARZVGQE0+gDGuglbyx5dqZ8
mQ+5q5Iu7seYIKpeqGBT8Jp1E+FD3qwP3RT9b/bObElu7MqyP9RIuxfAxfDq8Nk9Bo+BMbzAghEk
5nnG1/cCk6kmKTWlLOuXNpOVqsokU6R7eDiAc/fZe20+iKJak4tt4gec/E5ARpH6E6cfHuypDTeu
bGw0WYBgmDV9IPIrVQlr5bYOlpuhny37edRMythoJtDhoDkDo0CUapOzbWIc6SZZx5ZmnmSYg7s+
UUttW4lf8dqqanK3BSDp4TaAo+YYK1aMTYhEq/WgVynlUS96CV0Tej2DW7gZ6tHVP8XdoKltBRnZ
/rDxeOE8aAlGHNl5BV19n2SQwMF6YO590VSZ3Lt9Fu1qkXMbLjJb7XuB4m77JBXoQtExWQ2dZRxB
mjM3D3NPzBOB192p1oCRpvssfMZR7XVSHDaS54QnMJtd+aCHBZN3Uy3/se1b/v00dcO7xYjprHJk
oy1EReNQsGTkDI7ZCSR5ah7KRuRHUBvups26GVdL5cNtAglXnCrTXFI8vS236E/FOq0jKGCYfL28
EYt9dMIrqbHpeYXDmXHm1fL7uSF3ukKS78o13ueMcIpZfll24WfeSESIhtoZaHFuNq9plsJhSpSn
OMDQdW+I2lhvaQZIB6NzT60pUvdFGxIb/i6nezyyVIOFfBht9hW2KXtJ0Y63KYIc9YpzVtwHWRiV
q4YxQnLzSDhwUKn+3ynwP5sC4fn+dgqkMTRv3pofdWD57Wf+GgPdPxhFLGGxaLRQbX9MLpp/MMC7
tIUu2XJSiOY/dGDD+kPxIzp4j38YLf4aA40/BBOlQgz+SyL+G5YJtRhAfjy3sI/gX9Ri2FJiWla/
VivQ9qmbpd6ZB5U6WDQVBRk1eerdTL3uMQ0qtefGRLV9MQzTB7xz+6wSE4O4I+VwVxSdwDJVam9k
zYD2Ed+8nqkZerBiUJXIp1a+DhrTvibZ0WDT6qMHdqGAxbGCHrLAkq9F6VMlFtvxkVl5Q5189Zk7
YLwfNaeOGEuHEfpZV87vtCJqXoRHWucBmuj3NGgkRwhF+cm3jXTXGZy3gEddFWqJ9KeEADVsgUeJ
d+yQRxkFaZlmGWtdC+wj1gRI3H463hSlk+7K1HHPUwPUgeXpqF9GrXOBvSfiSk6RuJoIZfervjCq
rY6hdycLPXheLPDXbHFu5Wh1V74uH6CZFWtpgdrKK2CRDCul8dWYJihd2cRAI/scYTSrWwoTJEv0
mF4OAiwj1Io06nYqFeXHMPAiRk2XZhXV6Q7xLHmszNiiwDk14x1r0XgPa59GNnMARWpP0mul3j0V
TuTftB2r3raI5nd3GqZnvOnGJYDyvoeaW19bRjxeSM/SOQdibAtMozsJChQ/E+4c1+Ae7W3Zp/3O
lgm/RjCOSNR5uu/zgdVYYnYfmmusolpNnuGWJz0PSJpruNapgqVbsMgxggMaSMrsoDnaATxXsoaO
xHDS19Wuqnr1NYCSBsmujU6tZQ47ChT9g56F2S199bO+dbUYPQBEj7YxiIacSnOKPwVTtMSsLAqp
I6sEVMpDuuyH6sGFIXI1C0tc8ZyDusgTPXryW7M5x51I783CLHeAo3ScJqya94qYLVbL1DAuMy6X
qyAw5+1k24BnGVnsuzwqWZ3mLRH+qDH6BdEvbl3WskdWAyjY8Wym7x2VLteY9tM9THrjZLUMPFlp
gWR07OgZWIS8zoNSXcBbzfsxnEAwYv086YNa+ruK4IamvgaUhAE/I2vSQ6Z1RNX9BR+bK4fFSam/
IMGyNkaXPFAaWu4xeeAlz8CpbgczVDdpOZz0cDD5Olb1XkNF7MKgfQs7InmAlhO50fEbvlXG8EVV
Y3YIJoKn2ZSpQ1H55tZ2kK4nO9c/GWbyjkhbBmhwpv5iO/lD0Rvzp6YhrziLXFyK0GKjgD1IO9Ii
DFAWZA3JrB4fJ1qyVb1BE8eCgJ4Jg4ld0zvMpXCX98saYo7SRxIrmdej0m8EpsJTHPBHHHBNHCxi
xWvHZDlsG00LipJjy6pN5ENb5IdAH4jZwQPL6TTCk87al3K0OLkQ00/vlJ/urWloj5Y/5wdQXGCj
yo4FPDfLF/TC6GDTS8fSlFoNu2E69fMxvuNhb36Z2Zp7RkLWcg7pEoC/mDxT5jE+Ip5rl1LPCo8/
qE3pXYgnogI2eEtGAJO7VZ0qDgCx57pbBTJl5zdgv4F8pbsqvfS+3z9r/gAC0zLkJRY0ROaoRI0H
oaG/zkVfvxsEZxav8BpGsL2DjTpuCOh07Hhsw3lu7QkHTynmlIikPRWAUKbgZm6KZKeNLbnJaVI2
a/XRWpBXtLoF/kR4d27g7BXdsrBx+8cA4xF2l8QlJlIHkI61BsYDeYL5VGAxv5pyn45NiUlHT2pn
FQSg36KUzBp3ACb0Orewl0ZPjLnikAqgdoWIq8XlX3xOKSw8+UXoXhRoyAOwlJGAMSWTl2ixMNl2
7qm8bN4IYY+7WCjnVjRW1nol2N/r3imE5/hgVVY0TVobQPjuJ5enxjUCZfjEUS46w4Z5dWd84DwR
Zw8sX3+NMB/xVRricxMD2GgnzT1nnVnf4qOormIxVND5ohQCc1ZuCtkEW+liDZ/1sNyopjKekiHT
91bLb1n7TrHFoax/me2guxqUW76ZRrU8XEDvP2N1ih5bXfYkNqPE3RK4C3bkrsCHTgGuaOmHt1Iy
f0HtVSsyheO96Pjo81DN62lqS4w/unNyFiTZekyL8Maw44Evmhzoqlnk5lJ0824KjG6Xwzc+JO5c
PqYdXSPIvixA/Pk26Q1zU/Y959MJsx0ITC034XSPW6sqcL33gX50ZZC8DhWo5YEzOXspHrcY1sZT
g0Vhj8ZEo3ZS1e5LYlnROssH8Zz6CBPcmUKccfp60i11O2Njf8e+JI5l68AHJa56I6M8PSgTgABH
2eaSToPzGAyOv5XsW+9DPFO8nA3MeoKivjVCu76up+pzDrPyXcwdt/+uxnSzSkcz2I3GINcz8uzi
pDqpXOgQS/M6Gun0KwbqtlcyX5KCWRKJC5JRzbM/jgPWuQwi+OwAw3vExtpLFZAkKkIuadRTO0k4
XNVAVm3fqXDQlcmhT0MdrWDQzjjeN0Dus9u+z5N9q7oXVQNC4F7L2s3hZP45aa0XePVvwu++2un8
4hTjHUZrxvgZ2g7Ay+xQw9Dc0H3+QPitPJahbT+wd9M/sYDI39GAxqfa5wf73NL4qkcThuxjGfBb
dMeyIsrU7lJr8TRfMWoBV2TPmAi1iRYoDQjdKDyPWALW3TB2zm3VVpP13Fj+1461kLNPoQW4L5wr
dNQb1DLPL8SOdtxy3mVQ966istKKl5IbKLOX25M2gnlTsTvLjo6W1OtmiPU1Q15yksGUk3aO7Bcy
tiQbbT+Ib/0xTE92iP3+AY5q6O/SOUk5V0BZh6K7CloVfzjYjrRHVfmjQq7pWS8WGn0Ch8qOjHWu
CZR09sLb3mqeOIYOqxrz+FpM/CXbwHwiLDns2c/QuJ21Hb6YfNxCH2CcTMMjAcRz5+oIN5AxMIvT
4vAJlrK2ZxZ5zGe2gKGl20eeIFTsalFAEUsqvSCHytJzWr4m4q+OMxHLNoyGt6VY9Vi7lrZqTK3b
SWJN7BiXccuY9Y7suVGfIpywPtwCi4ZxvLp7ynhMj4BEtGsQVj0IG5dsDpt1XGnBYTaD9kCfCgG2
TI+OrQjOrFRSagZkiQfRwowa2NVrZ1ipBw122kVVjym9bdwN1gQf8g1QpsE3S1aUIV7R1oeQg7XM
2XeCrFab6hnkJ198NQHxTF6ZlAD5VwAk5Qc7YMt5AkOU2817Z9pVoh5hSjFxeCTII6qSvx1N/l87
2q+i97poiq/tN7bNO3k5ojth++2U8X/+3f9Pvnduzb8/xEVk+3+W8r/9yPcznBTuH8IUijp525Dm
N2X5u5dHSvMPch7Wcn76drrjePXdy4O3XSw/5WCX/8sR/9cZDo4fhgI8CAYcIVf+Lde7rv/czqlY
/yje12IX4ixnmr/2RWZgKpqROAvV6SUZS1Z6Q5ul+AsUpJZTUfaOnnlxZbdzt0voBs/EU8sCTW6S
vMyaB50czVzjxjQAUKU1VVbwO2zcgKVzH1k82i2iizHRks4rh5FSAdMA5eChlU17oAWDBhpa6XrW
H2qMFU3PXAJzty2v8nQicdX3EZokzLX8rCjWO6KM9+LAOD9dTSakv9ioSkrDrGcwef1uwLsD3350
MQrH5TnOQIniREbaUCrRH0KLrZcHcJDYnZsNAF+dGsMwx6ZqYPKZUd4JbI93M2D2N64/RJ28bfqr
CGtRTeSsRVaq+y4CrWEEghPW2Ke7sa9xGSi3YDbNAhhWrtuyTcXyjqqpaWRsLEzpO275fceOV0ux
u5jJvvTrYRvPtU38Rsv5B4N69kfIn35/A48jf2lxU98NVpj3OxbF7TpsGuS+gDIP5NEAcz/jS72O
VdU/t7U5ffLnwrY8xjfc5SOehwUkrvhFgcB3+rOfxtV5UBxAG92qqSUheWkFZSUxpOAvLwq5lIrR
EScwM4AmSAZ1sBCTPrnxNJ71diAKFsVm1W7DpqbkreervtYMltWXiiW5jo6VkclMfc8q1EhXTUz2
J+IsrrGkoFpqhWmtLtaiYw4qrT7bU+gbrunZ6EhXkbGCJBOTLg30Hqer3gJXA2NWKk826fDV9iPx
hmEBJUzV0bxdFPIN7cTTWyZdl8NfnaldV4zlvczr8AQFI31mBLVWvuiZpEotaHlMhoFY6zUhpmyq
19DFuPuGhQ2aIExZzws5yn4TBGm1nXoKN5hU3JtRVcBS/LrzusoMyGr7o70qjCy5t1KDXb8KOxTt
WCsOdMrqhzazsQUo239dhhNOhLF0P/tZLxnDm7ZPdkFb6Q8+B/bDANeIWBkIBo5vfnPvmP27GJS2
7idnXvtOjUeYKyA6FHZpZJRZjdhIAsuR58xKTeCJynlZNkO7vgktf6WaWcq16jFaNYicxrrxqwfY
DfV15Yj5M5EQf91VwfSpi8qMXAPqKmRJ4WLS0xhz+1JrbqZizK8rFUPjbgsUmJUOr8JT9JSsZegX
j1ZQtRjY3JyNfRQ8tWwP8Oa1PuAXNCAPuz59WW22awvOXrXtm2iwZiIuRLY6b2pHw4V4Y+oDdxZf
+qdv/P9OteVNnfkuDg2RfsllMh1YWhXeuNSd9rgRVrnfvsciMteEMwZP0f6yj1PXpR5EfxuH6Yk+
deXlSeCOa7fXicqsAUnzdxxWJY6SzroF5+dzMASeiLei/u9T8T+TNtn+/nbDffh4C4ufhM0/f+Kv
p6KUPBVJgbHjNgTsY4TSfzwVFygb61JTZ/G7oG3/8rfyICXuhd3UWqqzrWXt/P2ZaMo/WG27Fnon
9FvsscbfWW87v0bBeCCjavK2lknKlEgTP69mE+lXeOZ861qFpnYIEAKqEzP+pAP7kZyol71Llhj5
ERy0ld7PUancz1K3v4QYq+5NOzG4dRUomZYcnxJbi07KsOFMpZxj/VXJ5EZQcm7cgnvoPLV3WqoH
2NGDYageRV75xJ37KDWyEwTcZkdyI46vbcqLqBCoUmcbNWF+yPyJyD2nHi+bJPHNLCUagPa7DSMI
dBs4PpeExQMBJDH459Qoy3PT6e1usvrqSAPm8IEN/dXMWueDsIl4SYfC3okyKl/rLBGEoTPrQEKX
aHcMX350QhK9ts79dZ7CcS/KwoTB7WjXUFh8QBtAsUOqt2sfwqMe9KDyS1Jw/VYRSOtWOn6+G/hB
+lPP88TsjHItoxH/J0Wfd1MDrb4FcACMXDyx0nAhXY7TzZiPxq7U3adxpH+qF7TLGn12MWOt2ptd
rV+z6KwPHTh1j+Y7tICeIgXyMNEVJZ1vblupjs+aQz0+1VNF6nuXFlpP8NP2D5OvjG2Sy/QLZ3hy
xwB/v5CrdSDmEyLZu3r0pev0euMO0fispMPxMYhiImWlE5BASp1XXe+SjbLjhSpfPGVR9kS8Nrpi
8pkp/Rv6F5/2gQ09MRRnJJHtqXKRozDkMeNg51KkzyIXGWsezeVJFZaH5Rv5WPWNtXUIEYewltJk
b+tdFa04UnJIZLzhPMUycyd6gwMKAxuTg5XI4M5MZHILIH6+8YdQeOFsEoJitdusMAUqXsUoNq5t
mzszTsHr8oyI7rHspWeVldM5nCzjSge3tLVCf6CzgubInLnwvUVqI1MmDKa4RCu/uhRT4gAbTLnL
kCrO9exH+1Hlzbn1YWChCA3BB1V2mpfy+N6HsqUKiMOofQIlERYrCl3E9ZBPBNlJspGjyBeQS2X1
7ipwmu4T0W/SU/Rs6FvYfNXkEV2i0oI+YIrBdIBNWgYaAFade+ozBG34zCY5p74q6gUWeo4q3hSS
b3lEYWgeA3bx2arHaPa16OZiQ+Gvi7crsc610j6sWYmVQaER5jt2AyQiNfTqJS7vGaVRbu1YuE9R
j+DX1/ap9PPoNnMcGCeBEp97DnpbujqtdzrB5uM8ZvD0rB6a2FCziK9lOzzTWGncaolvo7ajiVCr
4IKeTYbpVAwaGBbH8YujYyVDuabwK9xMnT7f2gqTIEDY3LOscWEOGKAMEd7uUkHri5MO3ScVquIS
gZ4BaeUnGkbhgHRHCZZJZS6RHMflV7KoywRhAqDPy+yhWs1koDcY3OPd2CICRoMzP1JghE15qCRY
ZOHQBDvxJ2lN/yqk9+/WsirS7E79gFfCuqOkdV/nxnwzdIJ2rpGmvo7LmiotnRS+nw17Z7CK2ziD
ySxJ5jEclM50j/pcXjHY6w+6XsWvkZAVwbzEX3WkAkmJRaF/yDns3I9xpXtkZDx6McUV63lGvGK4
BGZVnyey7B43T3HdUJTkFSrn2JBBRutF5eJwQHicK/khB2Vdl2aVH9Dk9AOtT9aKEFXmjXkJyJo/
8q4GCL32o/JBs0saIKjFbO9nN5y+ZKLE7a/ZE4BE1vfoqlnEXxHWgWHoISYVOII2Wa11BBpvJfS5
hX7TjY84G8xtVeaBZ2HBuCIIqK2KghuRCy1v7Scu8KZChPupHFJPGyEhgpmeFuqjsl54CM57WKPa
F4meAMcpNLzJMruvsU+1lonH/65BTfZKdPy2qMRbMGdULSAxrKGK9NhkGjbg9HiGL/octGdSU2QS
i45RFeXTqGuWLWnQ3s65gk04OvOtkJF70+ADqLAh+/PGDGD5ZGYRUZcBloNpr1934P+/IAb1WHrG
d2SYnlyhTTGxnwxktCylnUPNrFZFqYancsSya8pyvrOcwV23RmGx0gi5NsD9rme6tg4ySsarPOw0
bljIPwMQ59ck7Tlj2tg6pY8HgVJT+TaQDwUkPT/i6PA9fZj0PZ7PkrSc5qv7KILnhNJN4sFN72Yh
D0wPsERrmK+bREz8gXPQ92s76i9DmQRP2qg4uXYZCVUrD2/jtJnglFXB8EkEVnV0jco+BmQ8vvWq
uHvum5rXtOIM39O4m+futiP9tqpSkZ66xTih+O49xJOeHX2cDVwSqMyuxCs+B+HBdbS7hBU9TvW6
wHVr+IEHVsrZR6z4toHTppvG6Oh9d/xznJTJjoKp7uCLGKPBDIpkKDO2qBxLtl1WUIDRksrQx5Qy
VgTwc6Bqbt+DP7yFkYDKSsLrNPeN/S5ZQn2u2aFeq6a+UL2l7mfHfKS6C3uti++BpaB9qFsKMB3K
CDeVsvvHJgu7o7KyhU/THsLYBheURMWux3ay7+bUBi9OBdORIigaWaLAvGuCvLidK9zRhLdVv4rj
iwSI8aIN+XB2eSpjP5B+/ySjCE/W3KtzVkbxkV6obWHEQGp0cZNY5qcRbixWqCzdRDlYExuj74Pr
BOXCsahuSod079iUxlZU/hcngRFtwbbcOQ2W4iFs0n1TpPM5NM3hxAYmeO5dEqR20xfrck6rNfzX
+auq0ocwy+EegUm856hIIY9MWo/3N62s2LjquatuWLe9+oiAKyzZ4U1cFud00Kar0RrPky/Nx7Qi
9F3FSOsmSLldVOOUj8bEf63pRoEnGtWvo5ZbJPs7kqWAAQ50Dnbb1GpeFxgcFAxAesHQrxKTJH/a
hW9aR/lcPRliZTvxfHTJ+tpJkNJZdLILC+Y5BFYKddMiAAUGaSkUdvoYa1Z+z1AFgbxyFlOL9DlW
D4kT3xRFK2G+BeV1ClQts4wStomorwbDzNf5qLQdvXvZVoR6cLZjYFC1HndEX2PMP+xGrNtKoRSE
Ziq3tOLU6ymOlcdm+JWESuwVNtyg3UDT0E1JaafHwVseoXPkW+UM41vn+E66aioQALT0WQizLPsp
W5wqgAHFPL7nhEleLSIggjH3LQtcf80b+Zp1WbWN6bUtPNq668OEKYby0oRUAnFTMgVVkmGhY3l8
VVK+ziYExzuUkQoIuRl8+G2tr818ht6YWXW7Uq4Y75IkvmHu9dpIsOfUrXkroJrTquDL48x9gJMi
0ybpebEHMSi+OjY8rJZgExUBbN4Ki8ZPLIj1itGj3jRpclH2TKqnoWDs5Ps0ela5Hh8Ef+rXZVu0
10ff39ggDJG/pyY51k3XwGDVmnU1UIhJ/aRvP1ehWBJGHRSfaBYXmw0xvJQpiK/l0Mp31hLpDTAk
bgi9nnoGGY2tn89pLu+d0e9if+3DFS7eoy7rLRPqeupmDxilkoTCTQ7BFOmOjls8DFPPp1a0H6Om
TUgJTMqruLbkDOAhhQTg5TCVUaeodVpP9L2sNZSKllXUNH4prTL8GFzeITOCeuZnilctGNiA6j1A
hMnHPSF7Z1yLxomOXe9UV1XJf7ugGOPF4Mozkgkc9QjKEKAR9rOAotnIViVbxnLMP2pfyKsiGh2A
dRI6zsBh7trurIeZ6BJUY2V9mBRz4uKz5/LkK3fYqNmFHreEcGIrq49aVmYXMYQwcww2amjkQ7cH
kgUxKQQczdSnr0m/krQemoy9ZJTsaSSm8C9V+knkjXmsRc0IgCF646ThuFbWRELK1ng9kZTF4xj1
5hNBL8JaDcoIpW9Sw7EgaBGGlhrfDXgnaTltpxfAjjdB7PCxYrsa7zF/BeueBmV/YYBh86Ds0kPX
p8zKWEh1DcTQjtRF6dw4PIUXLaPqDnEjmZGbMs+OYxbHD4GTti8toydnJhaXUz4H95maG8ycfNjU
5sU7zW05fSmsDteaz6pnxXoE6a4rxYFlZ3Xv+5loqaLgv9rNrqKIq87vwBHWq6CS1ac6rOWzLJ3q
OS+CT35mi7NJPisC6koUyNDLhQPosjvsenGy3ay871nm5GvfpxfuqhtDjIxh9WbPdUr38DwG4UoL
ofyz6uWxH80B/mOR0kqWpFP6FMOKe6TOzd/hnUBUmyB/AZbr28ek7oaPXpOkQnQIx00WlGveUb6N
65iLECgvkC6rVROmXyiB7eIsWpP5Hz7TFC6Y+DVyRnUxTreV7ZBLz900uqsD4NCimmk57WPyXo2j
YWGAqnQYEjM6hPMcnxU7yEOG5/s6VZwc7NHiyyS0z6lTzI+kYJb8tbT45YyJm4ZQycQem5wG3/wB
rF1szzcaGfl12pX+rtXpLQOmQiJk5ntVz9AVJRD1o68nETtrHZNR5Bb7PPYlPacSQZmPkUFWqvoM
iiFdRTm9WdzBgDRM1YD6B3Q2q56LlizejUzixiCOZHEYq8iRUlAAr4xFWGg1FP0iicwf2gSK8Vbi
d9lbkCv4B/ba9NTmYzk+zIMW83zVWg687W0nGsMmqdnZuk2lsFGPw4mPpHacbRFUISj1RhbYH/5X
ZiIimhRLXs/BuPM1u3qAaDZ++mEr8i8M9uwlfvKKCYdSIBYaYHoQV7CLLQ78H7I1ZTUOcWpIinq0
Rq01Vw9XEqCOjdFEc5y1H7zqmbHrY/1oJGqrmfVWhXLj2BQ7d/OGfrkNv+oO/Am4smj3+zf3ixX/
z/dmsQFZcjFIxpjpfnxvmewr/Oj6cA3X4toumRVx5ffXf/9F2LCYsP5x5tm/fgAqbkcOvf1wHeli
tfyvpaVbuCPbby/z30Xdv8nc2FSn/PAH+afMjUc3ff328ZMo+efP/KVJCgL0Jo4h9ryWZMf2gya5
LPGwNxL5ML+jpv6hSiJkEsdBfJSuNIWl8936rkpixHRdqbuOhUWTwI5w/44qaS6i4w8hMcFgQhzG
BYfIy5muuVxgP1xAgnW+8LVZOyG6VzHDhQvKuXtmhWXm9TEWmY0LgvOmw7MA/xKW/TO8lWzYBBkL
S5txqZjMMjguBaiJcZVrOsosGVFQeSKGVo5Xudl1CV9TfwfLXaGoKUZYfBAz/6nf7f1q5rUehUIx
ABQZdBkPiLPsMyosIeU5tkY4HyALnAkcFUdAYEbnJcaQkkTFIt2LFz2n8sBj5AJsfx9XLC14MJuU
DFzwEHShewNDkFWQa3LYJPwJNU91uQF6patn5ht7wrwOmbqoQP//96r5T3AVhiLa9LvL5ukN7Fke
YJ/7Uc3//mN/XTmSb7o0yJYpvHJo8wTP/lLzdahv3yEWv0j5usltkB9aduK8he8XjUmBnUmyykVt
tU3WA38rqfbzjZ3WW1YIf16XkkuTi/fna2Yu5qrTkIEgAhB28TBRdZc65eJAa6ma1x8+mH/xiPv5
CfftxbjeF1gddm2Ypqzzf7xAAzWa1Mq3ANu1qXyhhVN/mNre/ZRELdMCj5/yJRC2+eb2cb3/H7w0
KwvhcLOx+FB/fulISyQ0TGleZnfkpd1aczf9hHyzYeCWD4YzwqNsRK0bXkPpWfTn1fMfpueW39zW
TV0C8ePuycP9l5fXwVnlLk/3S5ppTEKORqsomI9uLo8ReV9sWAin59//yjrfkR/uh99flK8KGBTw
NPavYd0c92sXlK4OISjXH3J8YziCrbnaUrPjfipb5ZzNyODFO9nVzS6kIuXDKrEEpJrF51DhrNqV
dhCPe0S0wN/M82y+AQYkwOGrXshTX/qTXGP/0DjrljJjYZ2CG/d+/3v8jB3889ewoCFin1YI6d9u
+z/c1p0BUtdoh5BDOo3vyhIwGVOSQVuHKNYD987iRFl08/H7V/3Z9vH9VZeVGdMIL+z+8hej/4pC
Hw71F8JQ8iHXZtwKdh5+FfEIjE/O450yS3lN2DScV1PY/b2J69vrQ1s0HBunNt+bX6+VHvB8UiWj
vFgajotouWAmtxtvg76S/2bukv/ii4LDhSuLXCwLxV/jqpTtthDaOnkxaR++g8OcJ9s+kougaRjN
B90+5huK2nJ1Cqz+pT1wsWixPd7GCZrg7z/4f74jwc6hZJO6KZuh4NdvrW5qhVth6YJGjZXPM9FV
CwwWmeiZ5RP3f3CR2MvM8u1/bPXrZIuWIyLN6PVL3bTOOp/CdPbMYCxOnS2KU1bHsFAgNZ+qKuJb
7qazvM56l6LNKZbaQNBgLk6a1Y93hDnGAJ1Vd85tsmD2Wmu8DcMe60wOQjdaKSeHreuGoku3v//I
qB/9pyt96TM1mc8VR7Vf17FxGvidM7ny4vsgDLazXdf7b9+bsc3Kl7rOWDfBPXjJJz5AwmvuJohw
RGPCcat9OWU4fSJyJ+mOZqC0Zqchmg+nRjv6/fv8V2/TMEGUCpM3y2nn55uwRhavhwQqL2pm5bv6
9jHLsi6pFvLlQ5XW/+6bvcyWP90CF+sYXFaIH8SIHVLnP79i1lLwKJKpQfA2ipNqM/Xmu+Pyfwx2
lR1hy9vasBr2i5GPhQkqExw7sjjufQS3uVwZ+dR+GEXPN11wBwAqUr5EBsEzjoTF6dtH1PDUsFaY
mN1z09vFaWJdfqYK1TxgtpDX89QVf3bd/V8fJvwGv/5aS34efxvfXOJN1sJ8/fFBOjuJy2ZgCi4F
87HnAinH6UR5zA01Q1O7zwGZD15sYzJa60qjlTnqYSRv3ZAVLfQodvveRMWOp8c6zRZZa2/7xXO+
5xzdSQ+C47RQXpQ/rzF+ukg6lPk9lloWtCzqigISezCFysPRh9ET7ZorI26GbsMjAPRxEqfFysSS
dsGoFoKxyeKznjnFNUUGoIydosa+VLIDfZaTndzIYkrfRdLIdcocEEIFnClymsY+/JiYyK1jO4X5
Omp5fh+Fq9Cn6G8rbysyx2wTWOT4ixtZrOHaOwgdtq2Vn7o8jYe14dv2PcpbKFZVHMD2hn9JL0Km
ghqLmuXCZbZa3flcaVTVLyDJNtnP49yicHX44Q96NUXQbrEo0sXSocmVPSQZzsf3gCsx7NkETGvS
hHgkVrFqc+VVLCLpqAjxZhHeyFLKDlzqYtZoPu6nIOx47ELwgVTecclZxeRuqiwcgg2jgbshvz3z
7gql3hqXlbiXO9xtGAG5Eff0e9zRTcWPTXaTsqIzco1VvE8JGa1WKWxVQkF4HXwZSoLT0CuEXR6x
4cXTFeJgddZGyCjbYCoymKzYZJ0DPTHhNaz19t2hjwhRUg/Fjuh5vXaNLLiudSSGGot4URXlyyDE
/CwXoVNfJE+HOeDzBPfEU1EFBd3V/S2N98VrtkilhcGGlyUz8ukipAaYc1uQjcirouPP44V+m+8w
sNFLtmiwfLEygXKIjQR5dlqUWgfJ1qzg9I0qClhGfpN0e9g76Lv5n2Jvj5GbrE+YToW9xlmGWxvZ
GnUBKrmpXF/n/0t90CmGQe3SZLiKJpo6s7WTSLd81sLeMni7SQyJe6qmzNlqYhl+ZjXeFQnJa8i2
fXESFAOydIw1840VA7EyHHclBgHq9h5HreEvNvktD4Vp4jDX2y73FfL00S6a+FZy3gN6DCin4p9B
y2H5Aj6GvywCNH/UKC6IzovaWQ8uAKUFfMafPum5ZVNzdulsBwLlzL7zzVcD5QmRYF5taVn53+yd
13bdOLauX+W8APsQzLxdWTlYVtm+wZBtiTkAzHz6/UGyezv0cZ267x7dVS17aZEEgYmJOf9AE3ny
n1DCjR8nx+m+dmvqnQWIYF1a6Dddhl6Fn5xOFdJDrFA6CJUBLS6A11jLrg9ZNkzk4xAgRlQsOJQU
NehPZfvmQ00ZX/Y9vtQbwpmUmxLbpQTgTM+fJCv+zZsROhdmFzZ/gNpTUxwin8HRjumA9qXLJ3Qq
8usBpAfSTmhYXCaqii/jEGKA4wds6plFRH2NkeRw0aX02URxyNIn2UTdVxWboYw1mhZdN/B/X++2
GgaoyK7y5lvsFUhAEKkz1U6TixQl6Mmbuir0KUlGcT2svJHRIzNcnEk8jGLF58lBGGDIOG64Ze48
5NJhe+7ndtotJntcHMZeVAsPxZLkSkU6dl8zwJr3ufl/o15MPwPG2Jlt4K/gDOJ9bNKjtmS3VXGi
PuZFRfY7Z91y/5oorIWql3Mo7MGTM5Pf57T6P2rFzcBqyb+ikwm8MiMdgj9m2dd2ypIOGkkTn2py
c8k04t055m7rRrHxYG9x6iR3ZOc4S26bRsV7H8HAjwBh2M2hpsMHkzj9PgXdWkmqo8ECy6DT3PnI
74w03ifgRcrS4BtfExxkl2MctfP+69vhxzWpz5LHebUr/QXDQc8qQBqGbTB40HuW6DKtfGzNQhcG
JdsON9hiIbkidEQ/YI+SvfxcWikXr1+XkJB+Ph/GWZs0iJ2n3+npLvKm7is9Fd4RBFWSO36ME8EG
XHs+sa0xR5UihdEuFkFiAOb2LOBNX9dUbM94nObCHUFcZMuwUJ9JS+4W2LE+TRM7bm+mp1+X4tpO
cnYm6JV8cz6SrnpRvgxXLfo+6amCe0eWFiD0gBLgGlFo4T+XjoSGu+m9gjHrRRQ/zmMWPuRFpMp9
r8Asuw5ychuUTP2ntJoY07k1+ryvQQAK5Hy/ZDWjgr9FfBksvgtekxXWBubyFWJ329ys+rIXqGSI
prmI8X0/ke6rk5IubzVzUE8q2cgZh4kUNK4z+WjBd7ydlyR40lHPerVx1Nk72WoFO6zq4kutO+7k
dSZ6cy66iykjBPjQYHHZ1CXBx0tU0t3GM0Xcs6gxLyjHAgcfJnyFT5UW8WPWrzMyjBxHEbgKepIi
JwIOS+8oqd4tdu4/uXkuHhwL3ZBtnHMM8eZIPEyggsqN66BtvSHOx+g1ZHH7EfA0C12Jab59fUJ2
InLkLiACaWyKjq8HXgry7cdVuCzRhCNqRuhGnoAj7cOg+MMmBH+4R0Ztvl2jiff0mjG+bpvLilwJ
cAnLPXOjlGdfERG4rJ3IgufkVDs9DJxkzKjpdgTvnk+iXHfa3E4a8BRFJr2ndkD+YFunSXxZFjXL
al1cuQvxPj8MaI2hktYlhKOsYHE5HkgIdOU1QmcpU562UCHn+zSTgUsHNlSnBcH2au9jIO7fz9Cp
NL1Fr1i3lrb9Jw/TI1BqmYwf69nm2Eoj9KxQjQVsIUbD4pw2Jr9NI9xR74TtTEwRWTDQq9lcMvRU
jFeZk1vHJhEEeVKRxBzJvZ7zSloxJ14H4C0WmYM7fQLiggms8GzZcV7nrkxmtrW5b/VpRsHrs2Yb
unudn5heyGNOIQCDGeUVV2hVMkUie9AnJODG8zRZYDa+TYhqqqIXpCTxvqj0CFHWdM/LpfWfEvCc
D6+zAt88FkXhSHEdeMjvCFWL69w31YaiszLooDX6ERvs64lEVEctWtsORQjto5uzycwDWVPF7IMU
XW61N/F3C4mQ3hHvxbXweASmnHjwU/R+dsi0sbIQw2aHCQHPokDIpEHUkGjvZuLGD531jpM6k9q2
4HRv+4mg/RoBvaIvql0jQwa7l5bZvvHlRv4/nFg2ZgOqNxAMF3DyY09QaBI9yoOyophwNZi7zYee
Zeaqhesm7TLfVyiXY9nIUe0xBqL9mPgJz436CB2ryaGTtEN1dBYbTS60vhsFYsOnfhjr9AZvJ7s5
gzgirjXEXhqbEdZL7PwNs90WctUPUPBIQhKrQPtoaoHYtLN53jCebr3BCd8N0VzdUCD/kloSE5M4
705+qUBVaCI7nI78JXG7BqSqkhs34Ei9hXzPAja6OTksM7VdMuzWwCX2sVGuCmDpLYxz1vJCG39a
56M15EBQahxyaaLiqJ6O9KiyFl091+uEwLnLr8442c+Qddt6MVDH+ko2bvMSQ+IsDoEzEwxJMnFW
65w+2s8zuKJzZYL/OVreFCJxhyOnGryGE0wJhdJqEAGoqbIN+JLJyXqX5A6vB41I/qliwSC5/jrf
UgEEQO9O+gQsl7ikRnKcyqR0+KKAhUh6MrxZWRAWUCN5PSgXJVF2cmOWapyqGkMdze3JNaTY5DTk
B56cuFMkCPk+mRK3V3BnxXNDjsnuErfxHrUB90xYuXxElpUZ9HowTPBwb8+RpGoJeT0xrQnmUF5Q
T9PImTfxZRYn3tnUxuI6mf34UVh999VZkdMLgHVALnd5r3XgsH9qI141VAnRag0y5wEVXFwxTdyM
84LgCHnc3S+qNv5TJt9sZRxdVjrKqp1sKV9BLGo/FoBhN01P3NOKJdSXTJ5MWqgMN/4hSExkxr6Q
HYizXXpy/DR79sbA7i58gMrX5H80ff1CxZfWW4aBk8xgsTNXRR15GEqsdnjGgW3uTx3nG7ihg4aZ
0wH68Rwn4qzSQxrCzeYhigQlOz8mKlHnYUjC3GLbwEOMk0QVsLEE4xI8pFSsd6sK3bMWBfVr6Ecm
HLymzL5dvWCNihtuXFc2sjtVGO2DpXfQ5xnSh1SDO5xT1IFSb8net0OCGQQrhOjMaWc9sCEO6NkE
lY38pddat9oKGpy51rjGp0O788lJfOvL0Lr+V2Di63NJVvmCyk1Huj2V4CwQCgOwa8zYSMqOJcWV
Dx63C29GyhLDQ1Xnaq+aWZ377pxdZyHKAEkeZH9VbZ+8C8jx5+1QlejldL59XCJ/uY7dVuLvGRZf
Ggisege9N+vIlOs4AZ5ocWIt7WQSRlYUrSD6pMHH1+rMf/uif9MXdVx6mT8Usn5rjF4/T//n6nnO
vvzUGv32a987PDbKMTb9T/oyoNDpc/5vh+e1N+oG1DSpI4eBKf7/yGJ0jdKMI8IwpDb27zaPa1iM
yFFAsKBh8tqZ+SdKNKYi9GNvNI65POACz/dRxfF/LaKr3CuRtazzS43r0/KEggd4kdoLIVDbKW7d
MUqresqXU8b5rbLOGsj+vub0FtanBrmOI8xsLCBceppby4Z4xnYxrhcz0vzPSpfhLqPtold1qvsk
APHGkWxavHdWR2aNiv44YGNLzh/W6PzbS0IVmlPHmtPRpPzah3djM4z0OsFlmM6n+9oGDQDGQLt4
64+unkXsh5Fm0znNTBd1Nv1U51tzFfXtgl5r8EasTAG5GJ90ROVgXYo3Cmb+ysfsXrmZUc7hy/4r
e6Nt1m8kzs5Gc/wiA42L2Zmt2EA7fQhVu9z67EG4HixTDuAiWKz1U1uDu7/67wL8/2mx0kY3Spz/
9/v8/o8L8PRUtTRa9fOPXdZvv/ltDYY2kk/f5EAdKsHfOqyh8y+f/A4Y1Hey8L/XH71UVisk4fgb
9fiHNqvzL9YJ3GKWJwvH+WeMqV+WH4qy6HS6FGoj04G0g1/arDjlzQlmiuupqPEFdPHD2jhB8vjD
oPyH9urPxW4jW8tFAFPEBkzBv35pr/bNaLUcJpAaLRw0jcJu3aUorcGK9/r9ny/1c3fs7VImnsC1
sEO4279cqqnkTEXVRYhnBAKeleAtScfkRjSg0RG17k+V0NZxXn0PcjKyK3++/G/DGRFKadqEAl2t
/9BOxZXPnwJHnfJ6gmEd/hVl3e7Pl/i5V8GXm0v4iITRgqeWGfzSOdCYVOHvJdTJF9PD7LuPXSya
7UAc39irev7zxeiy/RyfzeU8hzYfqnWoVGNt8XNF302UF8yQh04ebOtzEhrRbtGtr84LX1bn5ei9
JwtVFSdg1dsb38X/FOR9DLOcohc85w6zXHJ61BUxbYmKs2Ei3SGzH2PcKcsSoF3XxSjGO0q006ZK
4w0uAs4Z1p3uZwyvjsnY9S+1F3FO0b3tPC5AyrcWHcdqh2W5ew1HNd65aeHuBmC/j0su9WUWJCgr
urQ50p3HKfIh8Mvkr2wJG9jj2r2TSePfUBYv7mFEgPD0AC4OSZ9cc9QRCCaCeW6iAasZ21eHcVjX
syJKrhBRGQ9uVb14YXnfZN4XXObvek2tf/Ki6ry150+JUXWNqzzYW0ibbyoU7XdFu6pjoXxsDWqY
vl0+PYNJV2fwz27aJbB24A7hdTvVsJ+aKbieMf5GQyaQ507iPoZI0ZznadZTwQcMiBfUM9ZJ8cNc
d9luEbAL11glD0hrlVuUtUFtj8kubBAOnyc5nlBkkoiHz+lV3fnAETlDyGiZLvzEhvwN36lftgng
5visx0lzPmQkow8q5GiSRr7YOlEWXrY4PdgXdSukONSz1sF7D2jkX2kxUtlsBN8TzbPz0MBMvwCJ
NJwo5EJe07rHskz56YWslL5Cwt3fO7UqDtUUM0Uqld+qBu1OlFYEiIfBobNb2o9eA215GdW8hZPn
DB+x8FOG5b2ISwspn4csVeu+zhqxkUHloQpPzrqZMhGfrZaWl1Km+q5d4UBVurvEl8v9qNaof4C4
WJyg+YkrMbvBqQK9h/t3kEHtqucjKvofUfEAxFpkWDBzappPXpfFd3aQgOR1W31FG6q5HUiMnW5Y
rihGtor+VmkfSE7UxyaAubxBqyzZCBoDRx17w0UmJ7j8GELdZmF3kNIF9Sn7EHs3kXzKhyI949f+
mkeAXZVUOyq+d+1SvKdKlmyskYqKh2/4BfWuYpNR6SVXSTD1kpM4AtuwT8JukSSretgnbaculgZd
XuNp19xUC/sGMxqWp6FO2XeuVMtTZyHKVLJoLkdOjBekQ87RnWNQtSW2Urjpcj4rpAp3yobKuEkK
FwkEdKJd9FxneZBtSsnYiuTHqOjrrYwQJ06knC5mpHxAsg8TKvxWeuxG5F2rAs0fVGDR45ED4ggc
bzjTl9M5Wk3icuZYeJB5ED/Ct8q3qALVuyBMn1zp/hWLFan4vrfvs3mxT87ofkJp+dKKyuQdVhQo
6IWMNC7R58iq0deQiK+QgvU7OY0wyCMBl2/Nr6xOYfesUMSs1fo1g6IYbVIarptIJuOZtBJ6gpZ9
B3PggIJsgqIFtJ0mbqfjWvC1iQzUey2ssCI8TdCfFBL5g9O4T90I5LhJ2wAFqINqE/fBp8BHa7LQ
8OvDsbsd4PM9Ebejs6yaIHyKtNzSM3T2aYotLmDgdr2WZUEzz5Xt8r4RUXlJQFrPxBzDfXf8j7qZ
8FGAmAQ0TzZUKaSzQ4rtEguKY8oGsEFKA4GlJOH0X+Kpd91V0Vk5Ou+Lio4ipS38jyN97unI2q2r
BSWhsKKrRBbPco7z7ao6wEWO9zTYXvs5H9zxpkXJP974JWuPkBDcZEs+XwKcLJHGcChZwFug6LtO
H5p5osyYwfzfIEKwUEIJWEC4R875S0wd4i8xKftBhqt3h5xfsHPLWGxFWeXUp/zSPYZl2u8RKe5Y
J8H8FUkH64ZmBDCdrt4WOswNRbI+LXGGAzv5+7AV3uxtcxRX9iWlbrDyoQcnOoMX6eJvclOBHT+h
vIbXgAq/wH1PIElQhdghdZhjDxyFDyVwnGONpzxMGm/ZhuOSnRwjJ8yBJD0NGbXuZh78k9/7/k2Q
ieKUWknyKfL3VZItxxKFpl0Huv69IHLtHC+mIQcNBWxWIra+LRCVtHDUe+epYB9MVfVXvxTep3kM
0utAB+tfXe3ucPsEu5+3Wl8Pou0PsGWYeUuYn7wC22fUsK0dm+dLXXSIDCtNLSqR3Rn743Q2Yly0
iRVGRcEF1sGLA4ew7Ia3vOK/p+y/OWWTe5PT/L9z/N1z+TQ9/Zzev/3O9+we8X5Ava6NGoEI3oy9
vmf4PnZgHKzJeb8jjL8fsON/cZ5D/CtG7NPA6klUv4OP8QnwSB85rftOZGT6/wn4WMSoO/x4wiZn
883pAwyOgRKhjflzBlfkuCDRZ6QPECzpBxRp6nYXtO40QJhG/nAOddUfWrXclo2Dq6chjWJWQEiT
dntAu7VG4tpdxQcJpSnd1HTkt1lsT89zT/KCn0+O0h/SpYatWkeWtUEO6BPcO6gWNGkONc6xR8hz
yR75aEDLDGJ2krgwvct7LG5mWKPXJRgFiqMDTlGh6qS3lTkcokDYBSZA2PlYRA10wGCLIMmmL7CQ
hSRdURuGKJofJ26OWKqD9ixccXhtLN3fU5yCQ9Rln/JQWR8y0I0P8NyCDZyj+oguWbJvE8yxWpTf
YXPR2Krm7g5T26++VfCQMHg2AmQf7h7FIcarcUfDjA4Ofl9HOyleWk0EIgL2za62MUvzW9RtHNW3
B0gt/X0KbCtwZ8gCYX8F/dfdUGa4y0T0gH74lZBxvUnn+h1gbDZDbF+QcKxHmhjQDp2oumyW6hKY
ygdZ9Q7V1H5GXTv5BJ6EZmMzboycabEUn5RvpGubBgK2tVJFxRCphRS/K6J2wAMYDh9M8y1T8GF2
5R4/coofMjC3oDaBz1cTU4jIa2jfuIVlHRC6QVa6i8vHBvu2RxIlXJCM15dKMBUOEBtEValH7YIi
Z7e2t3YAB1p6Fjvxop4aT+gHZCtG00yi9u225X6KnPa2nPwTEgMR8jG9ulnGVH/wiugh6CCuNjMd
N9EtqK/JItxT2hanWAXRHmmm9+XaWthlutN72D4mSUKGGFMiY2QQy+GLZStd052x3bse0f3rKlOp
QCcxBarRmCyxTOt3riXogGjUheBdu/dIWqBYE0n8EVyINJKVs8mzMdulpTVux2pW8VErF6HBpBUc
BcBwbnKOm5seiniDv+o8XCQAkoYDubP/PvSm7MKrAvuTx4PvOuwXthU2yBmKPkXTHESkpaaDsdgX
EyCH/qzJbRTcIZQsL1btr9Yx0k0jX5Y4nK5KR7vpJqkxpyrR34PCVyZQk3Lx7jV8/TfQ/02gF4D7
/hTosXbpiqcfqzhvv/G9kOrE/6KNQyjHhYeCqgGjvoV5QSHHI7zaWJkjtQE+6991nJBiqUctzwMq
5wMcNSXWb2He568QceNvKeR4Nsbq/yTMmz3rhyhvbof2ou+Bp4akRPnQlA1+BCOT1VQVCd0zJL82
fwEzL12kZyfHUv2u73NneQSNmfWHbnHLivbh4vtfZlm2NZbK8DKcQ2txDNkgmGhhgFHj1CrR0SwL
8h5to92By4LXBjhHIaOQ4Fw+uqPC88kth2V1dzSCO+eGWnIbQmC0W2t6D2wbeENJhxj8qkdGR+1n
HSCaHd0uyRSWF1nux3pbTuZUcajHvGvBinS4Qf4ddFeYPe5/q8xegFmS61Cz5n8+vhi/jg7EV0HH
Z/Wf224aaekggZqSx2sUjIurGB9wLjkjiVq9qEBny4NnkOh662B/wPPUYkrm9z/Mrdu3a/9oWOX8
dksUxQQgUGrfAdSlV+jsDy8szJ2ZgKaTr2i6+sVVC12/OF+9QQH1SpEo4OwILwi8EoCfNhoAL+In
FaIJ1DbFUzN3i1KbEOH2/ByHDk4H+1Umq3Edm3kV+75fU2xeNJ5q8z4A7xNcr2sh+BiUog59Wjvp
hjDe/Pmhfi5/eeQxZg5SyrN9EQeshZ8noUyLGUJDWT/bcPKDd36dWc19Vcpmvf3zhX4u85kLuTCp
vBhaF1B0rvfzhRaME+I1mOVXl7dtyvNgEjyOPjYrfEaK17uBs+wTThdKPxaqxCIJx3vsM+r85c93
4v88s8ydcJg2MF4EH5H1N0Pyw2vkvLHY8ZwHX8cu0shOtUuOyzjAZhDk58BKVj/4p4MMyY3iC6VU
gePYbx0TLOmssClD90s5cCpddmppLdyox2iVy/Q31/q52GjGmcCF15jLhI8A9v7yQh1EglEu9Z2v
s0i6zHt28OpJURZuB+Zd0igzxNBeB7QU/jysv80kXGDwT+C/DhQDQJs/Dysgrk7TQu6+oNM1REAZ
wjIa76VjZYzuny/1i52TeUgoUNQ4SbeZUciU/XytHA3FYhqd6muHUWAVnrJY1u9LpydGbXvwiEl7
M8ertEnMMiSz7b0/psX6mFOQI4VEhUrOnIZzWcV3eR7QTNumiP6XlwUgXHT4h8nzqr+jDf32YvyI
7gAlWd4OdsO/BjT8zSNnduz6CzhwzV1AGyryl1EsFiDXpgoad4d+IU31vxus31+MOU9QOYI7CXHo
17AlLWHPLRpMn1cfvArIhNDPUFFAYj7V9la4mIuWJ5ZJET5BWaBOtlNaa2q2FSj78SGr1kmT/Uag
mT+j9gsb0gVKsFz4YFNIw//8alkXvyxPbjD0X5cJrczfcfbQIFtd4QD4OY0yIJ6bPFr69bYLZs2k
WhfMecZj3LVdcG25MmM1dbXnsRnUwbIQLGNUQJYvTMAqfwk6WNJm+wM7NSHF7TX5y1sA9mRLdEH9
N0HfOYljmJJjFRbM1LHsUUXZ1LoP2IZrV4y8ETBuJkTTgky5oLPMZXQn07afP66LSSE2Crt1xsLJ
EUlVVPWzQOUHx1M+61ul6JrdtoGXV8/BNIhMbNxedustyz/2P9TgZtZHvTY59wiHJK4Ho70tPhRd
0+b1fgjmcn1cezccH0atgvG+y/mTaZPWORFkk4Ja4p2RRE9cGnRuVlCidVuLhY7JFOglrH7zPEXs
M62D2t8YFWo+GYhM8hGarV0VHP1xTvu7fgqNjuuiOJ/02057ebLs8yTm0lY2xXwcUzFzNStZ2uAa
oEumPir4qyOnilFlV6UHlOc4oUhVX6SKvsf5MOONi/tqJE3kI3EXy0UECZ7N0pa92TNVJB1WG8IJ
PWbNjVe3RXH69gDk3SmPWodo/+U7G04uA+rbNdOvmxMTxEp0FqxqzyE04F+gI5YKRdi2gPb37TsU
qtx672YSZfEtU66Z5o2brj5jMLjZwqXnNiU4Lm7DM9HYNqPqFSiFYULJwYwPTFOfFud1qQc0ZUUa
myu6qFrlL0sLaA8I3RIqHo9Ab6ZLE/fsWm7R1EyaXAZ5dV/3fhOGh9yIMRo8V+6wpsY6jpk1iQNG
F7uOGUmHF/o9CM8c+qQvIvfcQv5m+aKqeWQMG6xDub5PYBTyXVRSjsh3K/C6cjqTVOgAwSQrWKto
l5uSeb5bArJFHiKPgfxfKVfiHrLnsG3ee+iMRIG9XoG/VvvGQX0l2mkw0fyEtZRyx3N0Mjy+pVnQ
/eh3ALUifkLgFbge9Iem55YWnp4/nIbc3IsXp64XYGwcsgSXCM5Zg3oDEIcTLGWX28urLDJ5G/xk
rJI72nL+h2zw+GEbu0vIbeVebMZYjRUjOMzTwHCuEXBv/J1IAREk7WeP8aEbYqaoSa3Hhzaq+aei
LMsCDpEGCa5JHQE17Tntsc4XvawmeKQgzJ9y7LLNkvZi86UarANvwu/IG8EQtsIdHxCtgw69R7G2
7ZbTONtdXl2NJRUgd48XNxjVLWZxg5nVbpbpftfiFSD80xyV/gx7xn6IU4QV0X+ndGIiU1qmuG4H
Ni5oRUwR49BTHcBmgrkNNDfBT2C99ZdlZvpHHQ1Ebx9XeJHVJApTE1wHPmdTzSG+B3yHO3buZjeN
4MyOuGE+mDdco5xni4PDWh6ts6yzDQ0coHSPxNtcdp01XRQoDHOP0kLQ+IvyIoB1GCaJmoep0TtP
mncx3lpefY3ieDxH2wAd2KncE4gJN/veTfIFOFc7NHEMyTOIsHKBFtGnCP3kg2mlRAVhNviyoqwL
ppRgu/DMcT4XK/KKOp3TNLksmnQQ4XVPe9JMniw3ISVEflm1BxwWzLy0h7ljDkk3U0Vy0RhWMSUa
Zxw0BCjfJVR2Cu4G5Z+C94HvCSDMQV13poebH/JaDbyl2nRI0z1VmYnvggNoouDA4DNz7ayV/Xiw
+3bikxxhsP/BIVqauFTYFBTuAG2ajDD16N7Ab/HmgPHrU4voMDKKrAXh9B0TalTaBRXP21eLfxGB
qfZOUYk6b3KR4k3EpT0BQhCzABzl2OuXNmSXr7AuZuWh9mg22b4fFNNxDgACglyN9EJ8WCJE325m
e9G0pwhRvndqFcTKdA/jCc4UPt8mxbJxH1u+VBFiYVffziFEfTM4ExWsJj4WmqgKQy/NJ9c6G3Dr
1ogPoKxDrX2q5d6zB4mujZp5eHRtSqK9YTJzxwhOWowSDJ+QhZ2ju8PkibLBjOC3aV1lk/k7uCku
E3fN6NDDvMbFhKfq6P6swBCZlZgnhRoJVMhYZWKzPnHLZuV6kfRprE0pTJZrB05zvuviAvW0TbiK
JfgEB6DU7+xqRrUMpXWkPzWuD+ocnfORUnszDu2XtmKPAZRcWZ5R8Anpe9Vtpj7hpYg0VRHWTfkV
Dc5V31d4NeqnCRXW6WZFsRTwrFUCDAaWN7WI4wE7htuj0NAFZDhNfoS5lkolXh0g+ypc00u21b2M
+lFsFe9IE+TnSK1YPNej9uYtaOjRpPSrnpCe8cKlxNGopfPff4wdMXioWEMoSlB394oZSfTSWSSK
NXB1hGSeSrwN+pSdrNyGazmt6y7OytXWB0mB15CSF+yqgr64gjsl2sOIGBkepSRo6wPo1bRh4wv6
8LzDUw9BPK93xBbvqrhBhi3pu3gH5hVlMTtEVBZNhzJB6tTtdxguTVjGxDB2j2KiekrLcBZ1v+kx
38igVrm+ddsWTeW9HzpKuA2ateHSqn3c2PP8MKOX2dO362vr3rO8bn3sgW/SL9NBoN+vIUD8ZlP2
QaiNXpoP42djj9A/dvG8lsVRZj141BXpzIquZdEY6cdQr52KPosqj2q0TVvokvj19IvCBNV3B8TB
8SoPN47b+b197GWtfGznC9svg6OEDx9cw4yyiuKIliFpbfqMuCbG7WLbRAXNwJ3wMb+m5+P2rmVo
aTxMfvst+7YXxJXEPRSFBtrG1GRmQ8Ucp2r999Pit623a+WkJdQXm4pycVrG0Ccbk/bEgtGUDJn/
oCsxcTwC/BzNthITSFjcilY9ey0bOMsh9QIT4SraCYQS6NhIdB/ypZwSvHfcrp2ii1UlFikpct4j
W4+fVjm7DKTAxMGhJgz5zsPgNyZPoZduTg4h/QLudvHGCqPZQVVZ8AGlWCAHR9G+esFTAqXW0A7K
J0z6XUdmH6Gr2DpHz/HJgieb3M3a4kjWEstyUDAEPWmhg8gejhecvR9FHazuKfackpQIMVmXmILK
nM2DkpfAh9n6fqVNQKxKhz0atr1HagIFtmeAUGcyO2ekppk71Ukacu2BWnYDbt3zIU5uGwi1fJmd
N5K11PkN7YAjWBMTJwswHHzEyUXMHdWYdwj9FOvY5KuxHIk2Tj/o4PM0qboBFp6HNT3afGRb7NvW
5FJ1G5qUJY3xXIiPiHAEvXhBsQIi824qxTjQ0hQ1dQMoShL9ToQFoRBUV8TwxaRIr+WeoKvMLvVt
B/NEwzjS5DYViwBRXO5euNJiINvEy+PmuGQVh44SuQES14h9hTsYOgtxudP3kVgVS2gztO5KRoou
AN/Y4AAKVKIQ9YL2HwmRmYoZmrScWapZ+h/gN1N7enuNbJhCPHL8G/qHCGMYntjNa8E7GqDdCQxh
k2Kc0tt1ym0ZfxyL0M9pmLZBUk1nILOC8WENHZPFohxnik9a4/qXnrU22sGCjRJiAkqizmIO8lGg
mCwV9Toxb7PJ1mG/88C2kzg70mTzY0PH1D/ZbdKN0e3a40af0SoIbe5nWT2zDlxX2zzqWJBk0ur1
zBIBXWIKXmCd+YAcwZQ85QKUw4dM4b1b03gfkCk7KicsybOTt901HceETRPDIhLVreu2ZIEBbSXy
zT4w8xErhpzM2mYE8hdg+DU/8Ofm02Qler2dyihkuxQp9+Vs0zQ0qSHOnIlJ5t3W3O3b8ih6n/dS
DlPDS9Udga+6dGd3TD6N0ZQAqUeCACMb/EmZC+U2W8gJ8oOnPTN3y9qJ66tqEsnY75Kyi8Rwzhfg
sbVDCXzh3Q7WWHGtetU8gt2OGD4jYGdS6xjm3XifhHGmn0Y9ZC74hmJoe4LLMnnupTeJvqg30neY
Z6DQzSEwb31ObLaYzQvpvJj0koMn77lf/HW5cCF6Lhf0RZd5PM6Oq4qnMRVIY2/lW+bTJfZIrtE1
EWZCx2yOCxKDbyfiaK1pnBzmJLE5fdWJcvkp4cyi94tlWfMXl2YV2rfoptpbqKIpxxEaSElnnSJ6
mMNDsJbuYG2tSTD+GMeaQze8dJOFQWQxh/ww1iaRT9qG+SE7mfDW+oqCLuJ1kbXG20yPOJkdwhj9
y0dG3UTcVSjOvPggtTWSlZwfmE6Bz+Up7cnVhEpoPGNwQlVxxqW3DmemPjAEgVHwUkTkUW9Lrx5L
k1qVVgUfAJ5rU3Zq149g2pgY9WTqR5Z0FzMlQxup8hvbm+daMSCrOXH7sdUzkJMIzRLntJy0VwEe
zIa9P+XJUab1PNzB3li7s2iYRXmKOoczBRub5ZEfYI05EjpRyWv4mtjrNbEqV7XJRJFeIYpvp7dT
I/SrglWq8lEQpEj4h2DbUblyyn2cjOYU+HawKOVqbrpZcXBATl0FC9yHPlo58Xq45THROSTZzP4p
rTFo2mMfY259QGECOdUZBEzf762ZJtdV2FIc4YPrwoxCBNgErJ7XiLEMDuu0LpFZy7qVzkDq1sWT
C0aDL1zeIkc8dybRrQS4iuJvalz/oWaE3ghyODR0QlRqfqkH4qkGpy8up8+z7M05c0ytMkX4ji5n
GW86fM94pX8uVP1aVaNMhRiED9oSLD5wWefnEuTS4nto90H/2Q9oB7+Ub1OjpJ3O1vVPL4UtHDmu
axpGtKZ+qaw6SACsI9WJz5knTXxCwtaFTT4TrIldf77Wr/ofwGCxq0UxBUEoeAa/daU629jA4Pn+
eXYrlAWQY64cZqLfeynLMNWVYC9cg4agMUCxxc99GEsVldu2dzh3U4UwnY2YI6+JPW+R+Vvvo9ZA
60mRQr9jT8BAfOKnP9/+b28FgXCUS5C5we1COLb5+x9q+7OmAY/Emf/UZ2LmPtigzLGQzZUj1J8v
9duccykM4+gU0AmCsflrvZs0KnNwQ2qf4hRVoeUkF5QZHrFINUskkAma73/zcL+2UAQvJgwcsMRU
TR1Q6D8/nFYd+CXq90+tl5oY1c8sttshI7LfJw7U2GUnY/J9komFn59LJ7T1DdEOV9E/P/uvw0zX
FPIHRVrapL5AU+jnO/kf9s5jO44ky7a/0uvNPZcrczF4k9AR0IIAgYkvAgRdazNXX/+2A8wqIsgE
XvW4BtWV3dlkRLgws3vvOfv0hRw6qKzWIz0JSkdMXnSpvALpTPTJbz6+yqZAVc8gFmm4ywTpuHmd
cjBEDZQYj6oo3fRMVtlcmhOPZLHJY3Blr/34p71XTzM0gc9E25khL3lfHJqOniCZEK3g9WPz2BTM
iaJ1YwXzMseiOHJfg6bOcFtGMcY2f+mmAjPr+uMvMBt1fp18zkct7DpIbl2USPx08/3FpUokJaly
i0dgI2NYrJllTemarkfkJ9u3Y0sHa5Y9D9zbvH7/bIprQs4trxx5H/tC/3Zx8oSwc/pVQht5i0uc
klQLU+YVbAlt2sNIWHmW1LweeH8qWa3dXsybJfLeEtZ3FOi8+AizmaEnK+nCHX42+mZAGUdWbJEg
JE5jU+5jRsuEKZWpNp+tWpKhWSy0meNAG5mMPO4Z4eicbdzWmrf4ClQPX8t9a9C3HO1ZNdPUnA9N
iYctje3VNObDMsKihJVEb8Oe6++FSUNn0uwGHK0nEejr9PDx5f/tgXPh4OgkR8GeJKr2+NFWVBaR
hnv7AUGKxZk1rORcApF7Op8AfrasP/7I+W35ZdQNE9Zm75pnNB5aAPeY6MagbJR16/UPfogszFqr
2HfSMxwTZqqd663ON1jYma8oogYjmA+FGvFt/B8//hrHvxxTia2zcqJ84394r+PvX9bOwqmLnnsZ
PaQl7c8DmG6ZfzHT3mxOzVZ+Ago7fsgxqgmMMp7tWDhZ7GMmGUoxiDFV2z52NWbgO5G482ORJNV8
svr4d5lHrzR/O4o+7DKOy+QNINjR6SDsBz3LCsS2BdZg6Le0L2W4CWmjUumSXM7usGDgnfNfLg0b
nsth9ltTrAmM6hVtXVowlDzz/L7qYU7TR5js+aAeh1Qokcsi8ByVSTS3tQZtbgN4cs4S3XeeM7eJ
05zpyO2MZObHaalgL0KSNE+KjA4QElWVAYSu3msI6Ec4taUe2m+GsH8EPR1db66Bz7qi857aICJ/
m5gKEUo/d/CyqjyZd+agZFRBTEcP5f/u4+ttHT3P8z1l8XIQXDhsi78BEvuyoqdq2MGtZ0MR57OU
oHWadvV81Fcs9SxBb7P3DJEOV6EgfYiH++f/1nRq7hBovc7FFbY79zOpBStWOjOHUtTvtTRR2nTa
8qo6TLCqPO0RLCoKJpISA8rjGAYHZcnPwR/TonmIpEE/4d2ZSGnj33VlPt/wSSR8ivY6HXffWhPk
2M09Xk1E851MDE4t/cLtWPjLlWyACVMZvY3QeCN5dhNmHux7QUCXw1qMRt7TAvn4knrvbx9+TvhX
JtZNoFTshb/hzmp+AY7/KnjOOsv9mjTkOBKIY4qdg3TQpscfyU1oD/7J6OEfWVV2UOxyM83uOkg/
pON5qmBoGlq4A0ZCHp1I1l8C6tf2EicyYTqR15m72E+usFnozx3i8mrhNEAvlsxynItOBOVJhIn4
jB0pmmasDdJ9rU2s+4k5cncgYTEhbTDDOgpOSqR3sHPRHcpsiPpl6zeXNrsS8CIgG2fu2HQrWY31
mpl4dkfWhI213WRKkMwgSTaRnhGeJDAL1YQ4GYdX4sFU68YKW4d7a7I/f6ui0hDELjoRLYywbbdm
UhS3MJXUXYxQEB2UrhHOoNG3e0iVj19Uq5obx25bjkXwdUmqTDaMCUZihZkXDWSJ+LG2UHbeHTJi
pGQPPXoB3je5V54DicwLVLqSBI7cknlPS8w2NFSnmmYv0e9e2XLUn8xRto8GQvovkRJqGQ0OoWJu
G5PrMcafgNveL9Y8EIyVWcwERwXb5KBwtKaVtH/cWoTFd+4XWBQzKNK1k5FeyW3TnS+fPH7vNqi3
D4NniCDL9DnDHZ9Iggn7EK224rujuzkaoUG/NUj5aRd5np51tqWo/8Iyv2JE6KafnMd+e/JffyZa
HUY2LOLHsgklSG5LsXt9r4uCwtXKKnCduWUgfPv4R77+Tf/ehl9/JfQA9DmAZdmQj4vIwcxTk5DI
6LvRl7wzlsl2sSgpeOIVZDD3ujDz4DpuA60Cwy8IcLe6Ks62XSwcYKUS2RdiPeeiATx+KLTa/cJ+
S3IDfUV5l+ccXkxZ5DBwpGFfQQcsSOgA71fQnr3qzNG89xPqVGyPuISWYRpeWDnkCpTUuUP3JmUW
h5mBxlrjj9+TOXo4qVWzMUKhf9MHCc2B+/fJWehIhMclmY8BHIO4LojezeMjAW6adrC9cfpO8BcX
P4qtaItfMNsN0/CtMPzswdIIg1RmyNCjBn2ws4sRZ9LHd0bMD/O7O+POYk1cGibhuWzjs7Tml5OJ
kQY544PI/R6SmJPSTmvSxQD93l+1TEnkqrPzYefmEpJOrFU5054y35GG4Z/BusN2k7mhdjEZob2z
JnKJRBP4j3k8Q/aaVDuLx8I9Ha1xW1i5dUsPNLsoNW7awmEwNi4nOTB2Sco2WLqV715zbOwIeLLj
H6OTxOeWC/sipVO8i8OyusiFzCQImFY9jVmkAHib6ZVWeGwQzmD0G8uUyPgtgpxv+8xHiR/VgKyw
quC27CRZmsyv64RBCHvijS007zSORnv26EATYehAesbHF/e9LIlbzLW16S64bFLoZI+hpRhTGa9B
zoBNZItzDR7iXRVbIzgJMP0EqFBLfPKJxnvh6+tHcjagxIHljgTvGBQNkigjd6RKXkgasw+0zTRc
dmrUTmhUJhsGEZKVHrDi98rSs7s4HOQpUQ/6ldb51uaTX//7o8VRk+XT9MyZbHwsBmz6XLReWBQv
4cCAgbq9DB7LZiKKrMaTRzyJmdLhyEtsYHBXonGVRA5Ze8hhV/RJfB/ImgasuCkd92sss25u/dJC
L7Q2OkuduN3VljWcOyoK9yFZlvYCuyYBqS3UOZTjlZ6Tvmt45dIDLEPYFJdlk6RSO8PJRdATrQzt
1Gmj8XIcerazBHQOUUfs3ssStsBpzpiXE6WVE1ec1VmBpATwwrpj6HknCJ5ZcxZpb6Q5FPsozxCo
Ny5yGZ5ExkVLh67fpeXHhKi5KOqIRSesbiMdLL5LECfVWV/hIl6UceWgq/XM0tgjTumbLRZL8x4b
bfxVFb38YcdmTKsHIudnja/f1x9ykAEnc3Y3iJb/ra9nmUxC06FPXzyH/sDC7/3kCZXHyNSQW0ZN
5X6fWoXJotCexg5fKurRDtv4xw/Jnx5YXD0cmy2Uqza9gffrD0qpNm8nN3sJcmdUq9cb4kwqyk5j
zHQbfer8W5wNajMS6biu/GB4iLymq3hOYNR88mX+8MJ69txbZulAa3ms2J1y1XclSKyX0NWdm9ox
2msz07SVS2P3hH1RnauslofKLvJ9NljGmSS1nhZ7JgdcrZGHILnou9NYU9YPlPO1WHhgyd4cC/9Y
bhwlkMzvuIPeFSsdrneg8MdlNIzYMfdrW73Q9a7DL5wsBEFSmPkWCrzcuel0KTOldnK8ldeI8kcE
8iddTIGJn9Nyy/ZO+Fl4qrt9+sVsbMWEhF0AeFGTcbnDxF3aNePetxv9X5/F7Vi9/N//8+17ji03
bilSnuWvrgmOkLMH7Z8ddUQKETGcv7Na/PxDP70Wvv2XTbuEUyKQGco/n3PcT0sdx1R4Ng6qztcS
hmr/X2YLy53/DVJlSDYzZuNvP50FfUMITHh8yPznvP/EaEFn8t35gQMkLW32m1m8bxo0HY7e36ZL
4WU7Rn2Yk3c4umcbGXUSMoD0rkRUROVe+KGG/AvEDDCZxlEaXgiRAJlxTLQAg9ZgUAd96scBxDLN
am4Vk4UTDNVxcimdonnsmth9EJNTHCKDpDlJgbjytbRZwXmM8wN2bEQr6I8YJSXFaYIksXwooqo8
o9FWTVtihbdhP3UI+FA9bPKub5jUxqPl7Tw9mqFfgJy+dv2gPAYvwgUYEEenCSI8e21BqimW6Mq8
+FsnteirQorN+acp03BTtYoEVin0iJYHbSPdXirkdtGwyPsYuNl5FuFUcTcYdacK7VfLzyWVqsG2
BWrcDnYUR1YzrNlpED0eCqhATKRrk1ODWKXKzYNzz5wCgmQDMpQp+VArqX6m+mM4XKmOATSCycDQ
n/s+a/tpnUax6HVGaa2AOFEw6k+XyH3nyBHnNX+keM0iGd6CSSJvqm0YDEllT8vUQVFSIR2ozIjF
Ak1FOSXf0dCPrUiZEIajWDEQjm3EjXYXbs10CJpzzoXaXoeheEkAJGJCX7MWzIvJap6TnSPmNdtQ
VOYNYghFzlqr0/w0iv4KqRAsM78av6HzhLyQqWw5pmNEAFgLY8LL09NGi61t2dr5noRAtcURSGw7
8gNnwUFA7T3IXC7DtE2eF1SMThReUGSRoBtlw8qxIYnZEgRk4oTlrp384KoBh3iPl0YCvg4ybzFp
XXWRJc4XJDjhFWCP9rKPOveKGqh7iHLYyaEPbKKpouGK56HcjF0Z32GeDi4zsxzvsaFojOuU6paB
awar3ojdc7yRwV0E6W8H1ky70IaAjFVEjf6mcxvrNEAzutWAzE8rg4T38a6qyfCDx+t8Ya8pbtpx
SI0FCPBwWAq0lKgA8sYdliWo7X3RmI4D9LDNycIq5L4fpmbLNCm8sxjmnviTC/jSIMr0lhFOi7W0
aoIE/U6T/TBQ6oEOdOHrLUJ29zWiAlCokFUum3giV7MXtwmogzZRtoXFcHBPDZLgQsyARPnRCVDd
hQpDWGrDUO4woqiFTEbutcKXcBVlTnHH2L7YMl2tnrAc3ht10y0hIHsH7nS+HitcAGNbeWfTmA1X
AZv8obCH5jY0rOmrsqY8n1OPzecE5viJNhVuApvNcg99NvgbO6le4KMEO0Po9TpC9MgddJMbRP/q
K1LV7H5EB3lv9TIWS0Ya6X0NKGtFdloAXV9ypnINk9DoXm44bp30ZYKUgFbOlnb3eFH4hTj0Q+uj
hB7TpMK872sXRsKxaxKQrxaYMuJLZJwDuIdqaJYlKAieYkCfkfAG6NBSa1e2Vo/rkm7nElFPNF8X
TgX4dJehpi8r0fYHINjYLEdh3tmuZl1IrfkST81NQon6fRBlai6AlejpQvRkbCxNTuu3LqkGJ7k+
BqcMCugZJS3U0zjcY1lyz8a+qXk1VHvDxCFbiUYvnx2l01Ptp/LSCvzpCXQiJmFDywDw5X0F0jC0
v4SRLZZOnZn2os9rBhyA48+wNqgHKTSy7DigAjQlMg4J6LQEgnjAtxx+a9G+v2Q9bK+2q0+hkBJy
6PTDKuqU9dWMSM9Gs216cFb68dQc4OghWIXbIKVJTZ/aEfVOPWibppx7O77ulVekxEExrKSB0Jxp
/XnXxtRhWTA31UD2kmdiRnK4LnsbTm8a9tYN+m/viQ4WgEcmc7hqX+nOQE5GNHIQisuuEN8UGbMn
uIMbpJ5yZrIrHcZoaDB8WBDoC0qit/UzTlbG7Who7blLIOZICJQFntQS0AfIct+XudfFKM8NUN2G
WZ63cYvzuRflUurDc82ed230zrhHStYu+UvDZZgAKBBphfqptodTTZrorr3Ke7bLRvwoNft7XNXm
qQETQy4JZR5Jq0yQPCdk7XHaOuuHyDvzrTQ9jfTSSRbJ9BzpeATRvEDpH4Yvpd7cDPWkLz2jITU6
oEnDdDLaxJjnwcFP/lVtkK5LJgzhy3bbtzvwyecZtpsNZ7xghevXgKQm7G1CX2PD+/6cTIV3XZtt
T6WclbcoTVhBoqY69CCykSoFIjsTtMOWoi26s7LQw53WD2OMcNORW4bE5RVPbo7pG6op5uDmez20
Gsazysg49tjeXUiOxIFvSHsZLeiyFJWosHeL/JKgcLFBqVnuEUWaS0Yxw4oY1fiUDBt3AXa23Er8
DStbDfLBbHAsE3VIDeamj7I1npK6SpcT2+NpR9wy+s0WFZbtgV4q2jJdDXkEM9Ia2h+G1aVrZYzq
JmEyRfnWN+sy9OiXeiWm/EYLbuLOaM9pv8ktNoyabxE3F0BhLGOdkOMJtIVUBAZukbbv1QnI92gp
iv4JdXv2SBggqci9l37P8RaswR1zXz3vMfKylyaN272lsd1z/AbGIvgndLn+Aq+pswPIpe91OOUr
bBs0nBmqn06Vljz7CVmdMou0LdRdbWHTlb9K4LUfzDaJN5VM6r3iQLJWyC92FvD6jTtw8mLaILYE
xHcnqOIy3qOhQltjULzoI3j6AbknYuG2eJaiB+hpZ7ewfYylGiNn13cWQGuBzrmvdoWdMxKsfHND
F/i51qsrpbwCGXyRLO1k2rJEa4vRIhUipuLAIRNv4nTihIFnYp3qJbmDzZWrt/TE6+3UU4TrzBBW
UNOvPcAgh6Scwk2BeHpR+6BKQduSGRxFBN1n4SawszMr17Rrvx36bcaEZ4fWPVxNVn6lpcXl2MTR
hpAZkPalRqxyNl75nTJWKfDnbSsrpghTVazskOxqgR5+W3TWxCLsWheaHEyMvJp7K20z3k0JLBlf
GC815pa1ICwdnLGC0RRXgo0sjdgPLHXV0zZ7jnMa6q7G41citXKGrrhytM5jMyY4uBPKADRVqf2Q
Nz6os1CjWTl5h1yOV1ksHrFUvPWM/1tLfVJLYUykx/TPpdTf9df/lD/+h5hElT/F78qqtz//N6iE
rDecTT4jUsdClTDXSH+DSty/KLfg1jHRfGOV/Luq8shCnD29xIMhT3IdWgh/V1beX95srOZfMuI2
OY39J5XVjDz5pTGLbxj/HDGOBjZMLK6MVt83RkYAwfTEBn2H02eZhz8y+qzDGOwTQkaLnhFUrB9a
PVgDf/hqpNA4rM/Yev77YePbV7BggVuM0CljXxsRv/SGS8FwxvNCnXpn1M8D++voV6TnpOsiB+Zr
0quXtVr5VVgwQyfftAIPRnlQrHvzwe7wLRBwW2nhmT5pi7j0NtLH8uEa56S2MnUnf92omLd3hPHq
1bM98AaWnJ0KGvPpY9KS+co/jra9YMbzpZ1QS+btotXWo2BVKCWBjoTFnNZ6V4yLSZelWmhNa1kr
PVWs/cXd6OGl4pnYDZC/coJLbNM6CVXvonGZGCsxh/OoBKCUngGhQNsvrXbdpqe2pq6gZaj1UIQL
k+TiK8d/MCxt3YbutwnHzxoMxcJ32GYdF1WqT/BOtFZltgKwvWxUej1oAQdqdpqU0zo48kcYK/o2
ztRl2LoniVE8TSFw8yRd1k6fbZFtEgUtJWf0onjOB1vfplgzF6PePxd2uAod1Z4WbU/CNfOLymn5
sIlV17oI8yR8Gwr9d3H5ZHHBqz+/g/+8upzFVOiqid91d97+0M8lxSNddW6pIjN667n8XE98wEdz
k4Rin0XmJ/PIfsWgGrQZXRqg75lHDq0bXFT0+ejuMTr4j2AY4kg0IMC20puBCSawHzGDO24YNobD
PKsOo8MkdEK9aULPkxubbJVxgXe2e9DD3D3XhCiv42oszqfe1xa1l+uETPkqWRturAMoYpdfN+aQ
XkQejy56VFhIvttsBz+2DhJb7SInc6ZeURZ5iGIDIpUWQdq7mGPhHnYoPU5Jn4fMWWIHxyCdXqJW
8La57kfbgLD5LfAvWy6xHAWrubXyKsjap2gpz1Q7BpQqLTF26AElOE1gOicYgZx7CgEQdW5uJsCb
AlS+keq2iWbKXVeUwXVZ21AoY86te6U/pelUfnPTjEo0ha+HKtqTa/4fwnXfOQPAv8G56DEohGto
aJmOTafU98YY2Lu0MbXnuaD6wVDKv8AF4O3LIG8YbphBTbZDZVyiulFbsiqaa7u1+0OSssEsKCrH
fGkl5guZAfoyEfD5K4yF9ULD1HYeIqA/aatJey6ccJ5RVqV5rk11sR/j+isRdvV10pvONkVG8AVb
tLzxfclSmWlT88TRIvza4Mnxl0pwGnMANCoy0f2JUqfYZ3rqxgtTj5t9BMfdXZomxo6aeYciKKO/
x9gOy40QriciveTOnwCiGHYcP0+E353GCBy1KRQHnGPVAaH3dFIFWbcsBPxGd0BbvWqceGTxBldJ
oLsZpl/9mBgvBru14m/LtXZjtlZG1pobLEGDOvxQkHtYQQIFkl1ou4Tm2XYATHhbFnZ0n8o4ShFh
V5a5GIeyRHAnEmNFxhnR7pFppZA0eQD3NW3rM2X7U4tBQQe3RapJsIkmsKj47PR22bcFBcNkzZnz
/tD/gEKkmiWNmSJeFLgItxUJcpexQ0PErkf3NGzIRke/rxZm4+VnldTIQtMsY0Rf1NvaorRHdyR4
uCJ83p1M+jAqtJ84/VOXp5VwIPkBIiyZOe2magrdVeeybpceaRpTLvyrMBijZe9p6yrKu2U0diun
Eedx5nfPhWule72hFO4TREqod9S4tYtoOJkm6bSbBMPzF79Mgq9a7oTaIahR3a79wjW+173eKryr
vbrusLIFGAxT40H6WQDyELfmlUG40yN7N3ArHJnf0saiL9ONcrxuexASO9tKqdEbj6z32Bxb2gTW
YEPlRHNKSIxh3Vl4FU6IcLOflFPrGHBsHtrZSZbt2PU9eGK6e8bgdNT3OBn82wnQk0YKlxvAwI3o
1K3wqpQbLyryb0yZ/S+UT08agRgrp2qsM0M544uomrHmmTDKAhdgUHxNQuRGy6xJpMvNKpoH6dqI
u8ADVnsIkHKVax0ndQkX+DQyBzzCsrkyWsZLizrmfSbIhXQMr7HXXlZNTEZcZzF1ql0RrxCvSN6C
G97L+pCWhnsQOhityYLGy3Wwk21Jcw1uP47ppeZX+hZvcnxtdprYlrGeUmf5RDOsbbchBTqN/PVk
s6J2pl4R8FdAu9q66GjnVIj6nAYUvie/tOQ1GQ+cYwgvSe7TOKnJkTYkDYeJ7u6etJeC3AWtrx47
HIAkuWges03dB1sr9LG9sOkgPpfCzelNGEl3SQqaxuIyQQcutcRvFj6CuY3mRfWj04/9S40+/GG0
C+PMauMgR2/TcpiwBM7KpR9Y9UU0+kG68swqXzlRH+wjU+vNJdqImzBtK4LX/P6kgfyzzLO0XjmF
e7CrkUk6iW6ks7Scc0LIcknKslkadr0d9Pw2LITatk1PVwL9TkfXM25cDnIj7XPZOetaH6bvGOIH
DkSGUxMepfK1XsKG41DjJRhyjaxTJ3ZWOwVSv4bMlPtJCzPol65dpPpXb0wdumRRYxlSflVqbJML
UCOAVf3EoWHXB5vJyJprJ8/0a3J2w0uWxWHreum078L+TthFcV0TK36tjDag3YaT9a5vnOIrNTpE
ocIt+kM0humdN6d5gHLgtfLiqrjENp1fUizUmzbMqc3j1D73w7xdlt1krhPRANk02PKWQz7G58r0
1ab23DpZWW2enye+ztd1Um2D+j/iwqCW4lX3acAZTcv51eDrT4M0OYQWwbRoJhnc2NBz9vQg+9tQ
acQlRl0QvVg08i8KYK35Vmp1eTrSGjz3y6q6wbPs7skx1J+x6E64AhuxHTibbwayzh9TO6GEwAo3
7UL8dpvEHs3FYEi1xjSi1tivWI9UbEwnpqQbHNHtXtJ/u6yJK18IIvEuApw6NotsGlz3E0xBJzHP
yKkJy2Ux2S7vmiovw8mNt/P1vMWLaZz6ydTsWC5cHDYNVFMsvNbaNHtxBQ47+h5IO97Fg9ZDSKyH
is/R5XgYJ3e8MtOm3/qj7+8Jb2zvmqDMLzsDDAbvE8jEQmHStiq42dyikC7dBJtkJZMCNZyy/Pqq
t/ScVLzE8pczmnwNL0DfJXVmXyjEomdQ9YZ9y8ZIf8/szwvfe9bL2H82WsssF6IVNdiELHrU+yDd
t6VWoV2JNMqEjqWGxy9ik7YzSywRw7qbuEvSy8Av+8fKdftVKg3nAVeed2GOBW8eChSCSnEkY6LC
+jzRVDPN8qYY/a84HEiG6iLyqk7qFms9VjoPm24HEfohJiD+BqpUW186qNHbHUO4WltM2J3Ekuqj
1k9Nh8ihbeUbhV7T6YziOU3S58rDrRxvmjpczWDhcQPZz91UPpUKHiQnWCZgk0FElskJ/idmWWoe
awlMHPE3JsdMuzAfgZdt+qkJQSQ69BydM4POfycJtUpjXR14ZM0mPbhdQdzEtzqYHjj7DvcpNOXn
pBvMO18q99aow+pAHu9tXbioJayasKG6rRjbdDmE5OHayaYHFkBEDtG3RDoPrurVE7kWnCDsRoSL
VqgH19eSneN62WVtQFC0c+2Um2MS3QOVsEhl/cOaRDfTJeoU8nUNm5e2aJztIKLIKxzoaOWVsiPU
xY0fhreIhpt1PpnTVTRx3iFHrcfq/d9Z98v/T0IE1cqsX/znEmqTkRn3/V1P5uef+buC0v/ir9AZ
K3sO5k/XY9z8s4jy3L/o0zizgnDW6jIF+VcpRQgL1nzaMhZfgHoKeODfTRnT/ouxOV2eV22bSejC
f9KU+a0h4uBlYvtCKEx5r7/2bH5piMxq98mrSrUzTTh+4MP9PF/aZuSfQlT324UrmuIUiytSAT8C
G//Ltbp8E+X9CsnjB/7aERI6VigaVVyf2cjwm0eprsPJ79gptr0iD9gdc2dtxOCPRzfOd/+Lj8KA
xRKGgg3HwvvmU2PhfDTQ29HkB0mamUbP9Daq1tjo6v/Fr+JS+li+DG76sQh1Moa0oskjyfsayBvE
qb1qpGTmPLjqE6m3/4cLSPkLERIPHqC6o1/FCqZSMDJyi9YASeBoXhWNcn5gXV2FTPhYlKDa1gFT
80q3y/9IbCte7x6aYlqGPMWGf+xEkUMEg4X6bavhPiWQfMAoy+Hpk6D0358REEUIg+hNOigAj+Wc
LXghBnSB2sLcR1pmvwptxVC73TqpckL8Pn5O3ts/5h8lsE0i8QPZzGPy6rf65YUQdWdaESeJbTg6
bI5p8+Ja5g8PwTK81vwEnk71trb+o/qJV/noJZjteSggbFTLeGmO2qJAFRPYB6Xawo4VjMF83JG6
/1lyyXsh2NvvQh9DKxf6Ff3X+TL/8ruIIqX9Wqdqa0H/WViadhpq7QUTc3PJYVd88pv+dBV//bT5
2/zyaViHSP0Umdp6XU+SQ0mCb5fLBdKICt6Vj8s6TZ8+vnHmkW7n9c5hgXPoFhFB4xwvZWOUOl7f
89oZkWNfEDSV3eE6R+5XTt5OsdGvVH3tdqNHkJ/dfndw9xwqYe0UpfK2g1WzVgNiy6Z3q2dCOrT9
6Ng+tH1Z30wNQzCMO0sjradPFibjD/d/dkYiWsR5hGp9/ve/XCuvDZENSV6juFc2CdJgetzFMIhu
TTYDiOnWYKYMh2xlcfXWZjbYj/rkEjJJ3Pa5KycL0FLoX+AF/tk4/ccnU/zxq7E+z2+44D9HX41M
VSedRCY5ekdrM8AkHcNmgmnjSCyGYftliC1AMT2dpRXWoOIwFEmD0ybH75HjTV90HBZTu0X8MBb6
wjIqsgpwQi/wpo80rs0Gbd+k7Se8hau6k3KFGxeyjmz8O9XH2p3sPCo86E7LhoP3BrMBEnmr8WgX
DweZNpBXNDIEJAKixZCJk8hOv6jea6lUSZIfsUJuGjDlq16TF6VPDFIdu+hEOO0uYOMiQ4hG/V5r
avprBVGggRh/pKN1LT2Z0ggM053E/HLB31xsPn5af39BPN7JWciIuATEGYeMX2/60IZCCRrk27iN
zrUUT0Ts0ZeLh1s1BYxCVW78x68kn4gByiHVhlnOsRLUb4bO86dUbpsg2Butvc6M8Nkv7NPGKuxl
6jtfP/6Fv6/bs6aeGTGKTp+jz9GyBiexw0uq5BZYDT4GxtR7wg4IOzabcfXxR/3+mHoC0JmJGREn
LEaJ9xczVAI1b1eyC3qdOCm12tijXHE/uYB//BTkbRxTrNmydnTLcnCCuey5gBqmmWZRc5Df0YP2
Lj/+MUf64Xml5td4BiZ+kFY4jI8+J421yXAQU2+HwShXJcmsG2cgCd1pASTZIMU4UvDg44AOD413
35jhtrTT+LNlCUnn0bbkCY4ws5eGpKvf1NR1XdpT3Lnt1h4yd93XfrYJ+kRubFRJ3tKyJxudw+DT
mypfsrJ3r1M5xzkJvTvLp8k6iLT8zHRj/vE7ue5MBIbpiqjg6EbbMEOCyGq3RagKWoxi7euICadC
1udBW+GiclX1kAle5Qye5IWq4nFWrqOu9BDVuUX2khlDd54ihpum/pHIJ3NZx7K6GQvkfBV6qx1N
vf5QjNm5psvPDhd//gE+tlymFjbv/7yH/bLWBwYIotHruagofMLGrTYwOMIvEavYsqrdZBW0hr7M
XUeyYzX5ASviNzKabtvG8feqCgLQmE23RlDjX5XAkDBNTi+TCIoDYdT+pq/CEZlYorFXyGzTxHX1
yfHoSGT/9nRSsPzrFxw9nb3M+MLlSOYDicWHObn0IMWA2UCjZRE3LPJ0QLHm6nurJKGgrezPBPbW
H58CrD06ZANiz45fdw8iD4Qt1TITiRA/qswTTxyrLl27LdAg6d/LrBvuGSBFz6BSpOoAqREruUqt
CLlNSAtfb2E5OrY7B0v1OQJQZG4RH7glb2LWhITGy1gYBkule0Mzey2ATK2I5bqvvIQeUCf0U01A
Y5lKZi+dfuOMfFBoG2pZ9T5BXB+vCL8f3TyHapDQEIZwIPCOLrkAKJIGCQtCnWT3RbB1uyRbaZPO
WALG4frjD/vDss0AT1B5MvTjrHhUUbRZikCZRWdLN/yHH6OBtQxiKOxh+gwBPf9N//ZpvT5JM/2Z
KaLNVJnR4Pt3oQ5CVbmB4ElqwtsU0PY98D3UbYCCHXBFaUbalaN5BzBrn5mK/rD7OowjQXJYbEwc
vN9/tARPbwYJih7ljg+B9C4Ht77W7eBH5sonSl7nkw3q9ez5228VRDoZ+KqFc7ym+53WDjEE1S1l
eHGtLM49Y2CtxoIwFqubXvQgvy1jhL7hWHG4Abi57NqwWemcVj6+v398mIRjs7NgptKPt+VYyU5E
He9v7zF30CsmCXZEEgDR6Kjios/w6X/YNB00+9xmg9qbIv/9lXZgfIc5zLHtODbDltCNYDmhWfyk
Rvzj9UXLiDltvryvpoFf19WkNUL69lW7pUZulkipmToVCX6rwEPjBkViGXa2wuBb03Ij53tJNyBb
D53GSMr5bI38vSiHzEBVSFGO3/w3JEc/KjFFbcqX6aS+jkI33LTNdDZ2DJpCiDjLqs0J+nJJCCtT
pf8/9s5kuXEkzdavcq33KMPgjmFxNwBIitRAiYrQtIFJoRDmGXAMT38/qKr61pDWad3r3qRlWkZQ
FAk43M9/znf+5Ab+F9z5X++rrTfSkezbXfGv19oQK+pZKr2jtl4kH/Q1aNKfUPTPfWrI0p/s2obt
MfICzGs9BowK86wM9axhGFG2oKgC6P7TrUos5jUmyFFasGLZf/7XF+IfLDSuZ9s4CABJGsTp/vnK
QIAGqABG4gDmv9uPYlU70YMfZS+f/slH8gc/ivgg4TB80bSg/qv2k9K417Sd0x6GNaLekUnYw1ol
DJ80W/8f/FobjWWDgnAv/9uq1lTNOjQuIyRppt0Ddjx7Xy9UjcNkREX8T6Hx/t/Fsz9YxPhJyCJs
Eb9zmf/8AZKjiLN65CeltC+FEbVPj2XcmjuebsBe5xKXUZ0sf7J8/OFHyflakH40BPSbf/6hcNyq
AV5xe1hMQwWlpNk9zUrm5joB7//69/PkHzzo2WnolOR6OEpYsf75h7k5DYDxanCJCBiAe5DtQxek
iZiYbJdRRQCzY2RP3HmAAW2pSdtzchzn3To7uCtLV3JzpRYa4zHql+LJbBQA5a7CZR82RWGjlUdt
8o5ert3mliv7PSwdXPB9ZRBjrfiVrMCxa9xpnpKTsWcMYy3XEgrdIV06ZwXy2CXkuPPE+GGP5mqE
hZhBLWRGOds7y2sS88UjRQHIPUMsiZnO6HZyPTPww7yc5l3ysy9qYzkWhKPlIUnpi97RcW2cynWe
tQOOEdXfybIa3VsxjEv0YPdGUe35b22iZrPr8xkGgZdXYZUrEd+6Dk6GcNxKWiF+tsWj0rCNn7pK
q6+MDtiFv8QdxgYvSZ9KkjrCn0co90eHOtUmYORV53v4gku8KzHNdDeZ4jiZBsRasHTRk+hhQ1Zy
mcNaLZF+jRsi0tEdysYMm5JolK9S1zXfnT5CLwHmM+Nnxiz+2MiUqRkFLdlyP0WOeqxS0Q27RWtJ
SOs40+PduKh4JDGaULroYr/ZiyqGoyCaeF2Dvs+8Q0V+pt5hBCCIoGsmxru2l+7PDKM3RIuytoJe
JIq6p6aRV6WLVaCj/VPJ5jlqzOKl0Fz9MlQ20aMSI762ZMXOar0zlZ/7qu33c+JUlwgvsxJJTEV4
lR5Mgcs393KsgaM6WbCOSTH071luC1+OJGTGbLagC1ifwtKmHaa9nvfQOQes2/rOE6l9wNAB1HYS
wGpoLLvuRTN/OEM7YQJfMga06n1tSQgrayZHNOPHSIsnMnA7W7Pbe+mV3c7Qq/Q+t6aVJFZqXLtl
kdxapKMOnBaYCabR07xa8kBZw0OKW8fHYBkdMSrlFKXnI5sKzAAFT4mw7531IS/mYzsImFhUEfCP
/JyjLmH66E45Ja/hquftbmaM5mdJpILcycvrySLFxDd7H7niUmrJDFrATfbQoddgoSorxHRlHmC1
6ZcoLpo3eNv6TZU41LwOLbADfei+bK2tAhDRjOIRrA+UmskjrELojVU0Hy09NY/94lALNoNrMuip
lY2xz+XyUupjS+lBdOVI8ZiOy4ucI9yY2PP9boxeSluL6SPK6cdUo1PtldbiqpLaj9xzo1MPFzwk
L+Xu9AzLS0EfGx4xj3Zqzg2XtNPUfRt37qVnHO5PVn8zLJGDz5wp2qJVv/sW87hrDYx1GXtfVSQo
vkQ/jP6SEr7LwxzH+8owrm6r1eJobuod808mrwOQVxfwicnF81zilJtDp+UcwcOURQIzyPRKn1x+
15KXRx6JQErnxlEHl7XT6gEerbG61/xLvZu5IXbQOuXS39DrG0/965J0Ts981IzElIcrPMhXzbD2
eha71MqavOeDo5n1L6CReXNl5YU5hqXbOcpfcIeQ/tBsuB857HBS4IuS+G/wgfSItG161XV8Uj6I
0ALyTal+UE8035ugcH5E1Memxymzu5300pasv+nuoR5PK8BixLgEjvyHrUfsJ9F3m52z6sU13qDu
10Bk3t4VQOPpApapRSdgbz8KlUdfHuL+SPbAZrzdgPkP18WdfzJnKr+6hsG7v5S98VbNThdyRJNn
rzKb19SrprBP+uUwsGP54S4ie1U9r7OQC9rVg9mesNITrYdCeTSF1T+jwm3lfuQ16cAbuRISpuov
Sey2v9pG0Io7a+2L0+Khz7poKI5gNfN9iuvqmeKshfNhPU2hHcmSXoO15+YoTE0GuS5yjKy2DLAd
WkdYyXnoICHvOJV63T7n3FRelU3Nnx/SWD0BUY/XnStTA599PEVpUOu0Vwe4Ba1jA/Z/uwa16RSD
L3/Uy6Qg/d9Rm9zzcWpPFQ2VmAIpD0iuATvzVu1cPTHBHyeaX6P4nLotNBzKAW7rwXVvRCJ4VQvc
hNBTm6CRKVefnQhM9CZJztnUN29IdyY2Qcqy8elRblrV5bpf4Sntp3oW5YHcdnwuimarcqe29cxN
1HJT8e0iwuM2omrqDAKl+ehownkQa2f86FM+7xSe2wF2xnJwEz5UrRPLtcal+dDIrvmQ2wmTApa1
UWAjMsB07Piu5Fzysto43xudaE8NzTE3q+qbjwED0QvIC5P2QKf9RXiHCBhxej7WtiqjU4wacRhJ
EX56Uy/PAlcI7S21F5/nFAAC+11KaD9XuEvuvPkjCPT61mREyw0mUrMJoQTEgZa4bUs3X5JVrFBj
1PvQzo0fjbHIcyrr6GdDHhNC7Fi/2bEN2mdMCEqY2hoZPqil/lOOlrmLB7c9LZ0ehbE2quuu5JcH
1TT/dLWMdTHeMmUNf7vRtfg80oNIH4sr2YFXdI+ehdUWxw56SeQPHiJOiFkmOiUEUlM/Up5LH/AE
LSRbG3zhK/c5MlbVPy8LorVLCOsTYIQMomgpjkY3bFf5iHuTmYspH1MQTFRvY2IIoPi1p0Lq+cUd
uubdAlHxqMEfLnxYuMl5sUs60ntRdS9Fu873rt2PT3oz55d0+7rNjlQaDsbo0grFD8q1ZY9Zl9gL
m4wEYxefmpuBoNBjbfnS1zo9aLOQAPo6N7qYZSaOmO+qG9uaeMV6zS9s2eefkKD6z3VSlE2uHZL4
DkzGgi8VmS+IqDWvffSWngQw5QqEZLTawaCf4ccMUprULxAuubqbsW+XY6ko5uV350patbZj6bUF
VxprVnIu8qw2gtIgT6hZGSKuguKOlNq7iTraFu7GwKOOvobLKpldAJZqy6n90urMeBJxM4Vq6o3f
tspgy3PrtQ+sFutXbWZNF9gmacugy+T423THFdyUoglVaxo+FpsneX/Qp9zo/A2o92MFwnDxBp3V
zLHVb9KF7QN8+i0DZTZ3g1qa1zmL2gdjcOMzXdXpYfBGl7SIax1ZxzzwyS73N9ap4bkFpas/dFjs
WOMJr8kjHSx8eDinbzkTR/uGnj4WMZgZ6KaDNTIQtty3tXeHu6hsYgyBhboSdslXw2PzxupEPvrg
R9J7kEQbil30P7tGRRi5kq8Bbg058aZpwkg11gdZeLkXTbEGjVgoFrJmKkmVZR8MPi+fiSZgchAD
QIStcrkYZTffswkhioRZ+8ksYhEUWv1IfvtWOSyJs66nnGW6LpxGL7tr0X/0MVGnrGw6fmxun/Wp
NO4Sp2TdsFbG63qq3c621pxhCUWPdmTWR28mCcaiW650IzFsbMnZHmU6nNSyFDD0R3Wrx1N3U8VO
dYoTwhZs9dkCeoz/kFDfPVD6Rwoh5kteK+sTw+SpTXWDJc3lH1bf7irboM9lENfznIln9ts60Ya5
/vCmbc5UD/sEZfnYRjVZ5zZhQ6pAbz67QJIvOrYuzMbNlV0XbehNWhr7aVtfudP6jv5XvuYlmHue
OXxIpiaoLrc54QTOshDTy/K8P+YaJmwVafo5L0Wz78dRXpfUsIeiMMsH/sVBlI+0H2Or2Sx1XnwZ
e37IKCPnfiS0izPNIorhROIdd7P9ZPdDcZWmztOc6eUBuTRhH8hWzi+3etQ6nZLblA4hIDLmMaKM
9yPRo4lMu0angmmsoZuOVjgpbsa+SQZ/ypEK42Wxr9lciOdMyEMl53rP7cQCXGecTmO79Q5e4Xlf
iqKF57mBeO2VNP6FcSl+EFDH+c4edk/x0far9cUTsAbnYVF8S1L1c7t32Bf63dDFu3iem98royYT
iv6Q3rUZlwG9dnFKfXBFd3fT4OgWNJQTGcy6gAGCD5/TDEbHZkMv4uw9I6V+ikkgDXlbZL4UGhW9
2fyw6pBrUq3ccyvuU/rO2ahJyYbMGe9KIaOfcLfZZmBVzVkCM79xh/Ti6t0a5qXlXvcL9bwRAMCE
4nU/tzp5ph2iroNk8gyGFsV6XJZa3dpS47FTulrODQcToonnjCC/ldR+m60kHzvosnQIaxm3ETM0
dUsDWfaykZYPOOoqHjlzzRNrbZA0xlSD8IYn9mZBzOZU5yiC32OX5ScPcveFxspTlznzVaRoMXP7
fIOB19d9RYioF3XBcHQafKjoww26Lwb8PrsyZs178ZiZcs557+ipCspErkELLiugOSFxfaUG42Ve
RHesTefDWO3fUVe3b+xYizcseTWLVq/9dAqp7SG+xzvYsOXDYrNjKZbOYOhN8JBWFFrS2A7NV5T1
qfSkWSSl8Z3jZ75yCG/zjBF2fdYmeGd+tTj1GfmmJpzrZnHNGKBgESLhmb2VZVY9mMQ9HnDz5wTa
FxZQQJbDZ9Gb+kfVZ8lnG9GjGpgaL9jiAjhJCkseF0FH80vHjofvLeWQUyY2+Wml2daxaFyeKN7c
vPK0RDtbC4PseIwgSWoiNX+wP+ZkmpeJOMX53H+WeT189mOPiNAvY/mViw2O1eOFfaMiyvjIoWND
5xbLfN+3c/SGSZRDuIhSzQsa+uE+NdmAujLBBVGcnMvqsaA3ji+J6rZ678QDXDHhTSga45xs2X1K
fqAyVUX9mNhjLtljQqcCDMjf8Zq56Kj98HIZiopOI5Kgy5DjzOdd4vfFLkV5nclvJcyZH5qlouqv
01UOnBv1ShlY/ZspjfdsXnnlVYOhfhQT8mOYCG/RDtqybQEGJqSRz2HKu8kSHQKV3ZVsWilK4VvS
Vh51QTGPEfgTBasuhlw7+1Esyy9zHPmpY2stFDxD23v764cpFdZgbN6WkQZrr+NMc4yVlh3OE/XB
8iTRmJZKkwAtiI8eMF2FwxQX6qFIQVptzoKUA2Y+51eNgQp0Nls5U/AhVziR3VA/SlLh0PME81Yo
By2/H20X6CFdo+fZdY+LQcFawfhx66lBfSkbbdQfTXoCbm3NSH7kizIP1VhVz6XhOQ85jtYoaBpX
/zElDWVgMzJ8dBYjv/SVqXTeI7ty3jVUAL48e5krjflfLSnV0lPuXbR/mGHoMnyKShv482tl9p8p
p5cUjAI74qVX/e8067Pi4I1dywDD2xz6MFrMOSho9GW/y9e5XlXof6eJWhbd5zpkRycT0WRHHQ98
veuYrWQsLqnE+VuBSuDvUr40g1bRwXJt/M8yMFd6d86JsvSg3baQhVOZwPHwBv40Mt3cka/XT8yk
6bsDTfhQxu58g5cpfVrXZPo5wVT56xjsf2N8fxLjM0z8ff8gnYbvw/v/+at79e69hNR0+F138T/n
gv/2d/6/B9UFiUiMDygsw5EtTvd3D6r8i40fjFsbj8/mV+R//S3Ot1nE+nockv/7H5ZOl7VDzTKB
O3rfXPO/ZTnV/2VAwpGHlDIvpiMho17bm8j8D1Nwz6wrUi9ucQWh/nWigdofetYhhoQvMPIfO6Vd
VZvu45bGyzKhvI7Osu+RhoZNI2JXbx6tqVyO/aYgUd4sj96mKhELakJnU5oG5XVfS4QLst50KLjl
DGw3bYqRsn7RvvWqTbmyKM/CW5Wme1p45t0YO5dsU7qmNQ1zdyivYVxPvBqhF4uqlF2vmWZIkUp3
QtTaakPOYN4h2W6KWoa01m0am+wjGdbO5ATGMo0/zNTLg3hT5YghoGgi1E2bYtcP8bMtStJsm5rn
bLresCl82ab16ZvqZ9g9YsumBLKV3wmkwRGJcNy0wmVTDUvkw3qEJKrQvsNu0xbTTWXMN73R2pTH
huzJAVaLvus2XXLaFMpJoJIUiJb0aVl7semY6aZosql5NxUaJzLdiSdFuS9ThEqIGjj9B6og+VYp
YEMlLZFLh2+snnaONh111Nr5qrHQ5GanNi7eprcOm/KKL2dfeps7fygvOa4XEHhuN/oZE+2cg11x
2zVWPO1MV7HKVG3+MnJifGBQL45WDyDbsigW8ZtYdY+tBdjCFIa8FjmpCl8rJbz1wW5ZdZr0rquL
6QXOFDKAtL2nubTouYEmg3BTo3olyit3PQSdY4tf4MGZIE1XhcVGojCVvBost3l10ownVOao4qnK
K3ktC5R+8JPGnai+n/hGgUAe6013g1jkhpAvDT48zxxh/I/oB73ZVKeuj6IMmINencinsEttqTqA
dFXkJEOMukzvCHbXoJctKhgnJ3tzTPYX4RwB72dmFD1lJo9w1yLmNJdp/WgQ6rqz7Lm+FtsTgO1u
9tZQ5pH6BE95ZIGqMPZlBkZyQGi8X6QisTPkJNgJ9M07ohZbUgM2vTVMTNcl9s+wa13x3upW8bQg
c310o2MdNcsasyCGB3eFIZI/k6iZsjPKdxCm063fiqM9WhEmv4GXxDMB3JCo53JvxlyacoyW/Er2
il++XeLl4hQ677Gk++2Cf5wdJuH7PLAWvofGLXhBAwNxuyu6tNotqlzCeSib14T775CCJN8skJx4
ozntbd9JhuKpMar0bmkRCkgEqYMxWs1vGjTn+2gEpfr9zjLcue4efAYvX0AxfQCQhkQgO0nhU5S4
D2LepDFtKL+KbaNWyWr80WdiCmp7YSqabr/490GVGe7w05lL/mARZeZRqr+WH9TLTqfp9JBNInv7
vtIySWrFX7G70cS7cF5JgUPT1+jV56nZmLxsztA4EVie2K6Zz1O1zTGGUjgPRELEsSaiezHY04Vd
x6nEjEd6SxvFl0rKozpp5eaJMKMJ4vlUDp+Dk6R3FUCds2vYy3UbGeYlglV2mdqthZQrEsyTJ6M3
z0QnIwpC8BGNnRdSLj/RWQBrF3GiPVKVqQ6rza63jTmN1cXgwW3j2wIrVj9SWQGjqM8jomsGLsyg
htJwQ3BN3hhtLyLfdol+Ia5vucqtKsihl95fV/7BDOiVqOISmG2dBn223hFdvVPtcj9q/Q/VsldX
sn6rUhQtCJkwhW7NYeRcH98nGy+qoCaUCrsvOXnXFFCgnrIjrkznMvcWp4fkMNjrU0zQLJT67N6Q
EGahiyDx9STnmgU6qlnVl4HnGNnXzVdtpIZ9Yffzk6yhcWcr1vDccOPQdhorMBzcj+BQ7gAAh9NM
r2RUn6zKie4N8H9nYzazvVvHTGsm104Odp1nvuspAQIsR1RhrnylVEEzp5u3Sah1xmcF60y15u+2
onanJcV0na1bW5dZgkQ15a/OGK4qVz7wmCyCXI0W+9I4etVi84UizF9UaZTs+/pyT9h0wA1TYQQu
LViy8GQYIXSmChrbrh9HSwjocNn6WSr4Wivzt813AFBnfqyysTl5Tn7ABwbcR658walt7Od2jPxs
WnIyHcZPmxytz6b1mM9LedRd07qaWIRD3R0bUBE5DRbeyHF0pZO0rl9bfWRiWNX6zZLrzqnjwmd6
YeuhVNGrbpRtAJHWH43ly1qaS5O6zu/URAMTU6u/OYh2oZHnPwYMje8LrLUd9zrpZ6t1A32sGEAg
dJ+EFwnSp+vKemCp4irOiDxTrAyJcEVd8qLHtuw/k2WIdoTLljuGqRMhDlJzA2h2E1gRrWikYZVZ
3dSGfQdFMH/gsup2uh0Z9xCdxW4yqYdhr0sOK6/yJhS9RojRMJvfPfzlHdHD41LWOZG85n0sajNs
XUoxM0O96HSDBXrN097jLIERdPxFNOO1TayDvrTRz8lo8NZbufIl+iYFKkyWOyF/RrifA5vbkJNV
Fb9QKtcHVW+FA3aFm8nlQMwmwf2kPkdd6Fs3fuZLu+0hwKszUbSX00StCIqkGbmUh6rsZ+aMHJph
Cf7uAcf9Ri8rTl5Xki6OQarVSkOSsMW0z3v+blxacJwG/c6JsvrBEoyj4qRlZ2VtzpCmc+8a1Uxv
FZWWb9CBrDt7ICsi2WH5xOHXsOAuYiUfUtTjpCKJHDFv8zYucHyjGJUYp96MjNmHX2vfmR4hTTdu
Aa6hXT4N9qydbaODd2YhmPIlQgyIuljbKWoZbvBaCa6YKor9upUN3KR14jE4j/Vd7ZJlFsz5d1Er
y13Ut9GTh1fzgr6UZjuaPwEYD16l3Q2xK4/sFPKDodftLp2LKADHWItd0s1fVWmaZ4PijJ9Tl05X
TeK0z3Y7MJZlLQw5FnK2daY+1IhSw7Vaj3nJLgwVWTvpNQtYY5jtVY1PLWi6IWPWs0TMvQyXt1Vg
gxDFh9MDO+m7aDrntqbfdlHV7Qur7g4t8KpgnPIoYM9wOzOVx8B6iM2Yc7C7vmZdVzdhRoccE9i2
C1YDVmJKGnlfCn0I6i4XBxqNb2eg3oeOkZYPpc7ay6JX92vOHi9XNDbXtnLPy8S0v836iXllrr1a
g3cHc7//PTkpGxB7GfZeY8f7sQAZp1ktiNAuTUNAmtzimOq3GcaFJ2h9pumOkcHGj+v1SQJinA/z
NMdhb62Pi205d3NqGj4DpuyAQ/Jgc8QMCgMAmarj3wDQDxZRe19RhLdTaQZwhurX04YjC0Zgf8ep
jW7SuL2ISMrQidzsSMHqfB1luFcZbdB0aeyQdS9ezupqXDujZqdbzmfrODoALsjiBxpt2pBbmKgs
I70JdCc1FVrMIyFudU67nh5Dp3BoxJ6PM/vf9UayVclJiZa53JGxVvQCNsShJS0qGWl2NdLQUNrU
ePt9rCj4S3KXSYRvW1FtXm2QTc7SDxoww30JPAS9YJweYSasO2NZ+7s4k/U+U1LcIiy8tKuV7tbG
vqQe2IBsHYZLwtQyLDyZnVunkR/9XC9BZlbrh9Ebw+1UOhrEO/W7ixeGcdJUt65SdLS6CHUC+OB2
dO/vEXrMGwSX9hKzVdlRSoF7UHPeiLptdZhj9j4N8cI0pIN3SavJqdRS248zahXztociqtI5iNAX
eFQ2BXkOkR501/tBAeHsy1xcrxYbbWSBT8eclA8vubuzDej5tfiVFGaPJp96pyWGWbvLjG3THyOh
fOiIhZ8UW2U301T17ON7qPl2ynA/8x51QjW637KX0ZiVD/kROAB1IusqlhvB9P2hKcr1uej04rZP
yl8cQKkQrM12RMQYNo2miuowrZJfbVny1Nfa8tNR9rZmUTK4p2NA7TvqPl/Zvtg7k8nDZQASGbAH
ulhpJiGaULzuGyakOV14begsK3caFPInm1zuNf0r1c1aKJfAyTKA96taOJV0wSQfGEL02I+ydN6X
RsKjQPc6Jk4cDWv2AYXnfsKQYuFQsTQuzBrc5wEv9ytMNzhICUNY5HlLaCz5DgTXEZ7sj2ob58tt
sA/vod73LIw711iP6Tb+bzYjQL1ZAtLNHGBsNgH72zEgq4T62yybamTOmksoZlOSfbsLqs1ogGi3
mQ6Gv3kQ2D1vlgSqPDeDgrWZFVCJ1FeyGRiczcrQbaaGGXdDvtkcgNA4HB/7m7yDP9HEmCGosFb3
8WaQsDarRL6ZJtbNPiE3I0W3WSqyzVzBG/vJwQ+ApwdLVsuwYBTfboxvKeN/VZ8/U324c9Fi/tMQ
+G+qz7Eo0gr7zj/CmxB3tr/0d9nH+ctWBESClXI6JJdN2/k7v8n4CzEg6pZIUnh/SyX/neJk8r84
YNFUSQUWGyt8h3+XgQDM2Q5JTNQbHL26/d/SgQj9ofP8gyuavCPJZmQgBKjNrOptDsd/0IFSO6V6
wACdO7ccZdmK1NKX7Civm9bReng5hsAoxUrS5C3z6c0ZyqNUuZINTM8lf9VR7BIFbl3Yp3V1RLQr
VL1O/qDr8wPb41IcjMxZtIecVujnlumBDJhZxlmwQCjmJjV7dcOpChxFEeHoorpBX1FCMMdCe7Cd
Gh5Dtx5XYx3EBp+GjVI4Vgfug6xrYMGnOfXUSrFculr74WWL8+v7VDS4HnOpVadtIWkoQQUngYUn
NGL6Vm88StPC3ivt20lwyi3VeOnxk+wdCqlifymUTlc7JQKPTZYtDzOdiXddbFJTwhG/2jlzTX9q
5s6x9Cupxy4Q3eZSyIYDcTxRkrTWy1VMIO9kNl16bSTugSc2JJ+kTuu9rDgIm33CTGSYzNwIZ8lk
SwyO+Vx4PP9SqyseDRP3opeIt5gx9FnWixfib7LuRzPrjqpeRJgY5n1ir32Ic8fZaQtPmpmCvnvL
0Yo7q5ouUqdVVxYFHo1mdpJfTGWbgyCMHLCM5tdGWTKGhcNwUZ3l8LHTkHjLqETc0Spr8d7GdbzR
p11r1vVd1HTlV6ZsiNOE+va9JH0Ud05/MW3vl4x4RBhUoge2BhEBDDNkEbk+e8hsPvUVVdAU8qSm
mh0BvqHHrOutizV78zW8DQivvY4pJU8+MkK/77K2AdjE83WhyyWUzMx8G5cVm+BGe1D1XD4WXV4G
VV70d5CbkmDgEwkiL3/o6Jm802YofSl37E+WVmiAvTnfLTjHwgZT6M6gFCvUGACHuoriH6vrMPEo
3JYZUlbVHi+bZRxSmsa4tmBsnBZ9pIVqns7xKIoHwBQMehARvYuDN+7BRV73V3DYEYv2ut4JzaLi
p1Ea5TJzfVi1sbroJle0Y4/DjZkLsaHF/KazxN7gsr+tiaW/qo7Dxk4bhuQkssQI8UIVLecXJULY
E9NhzCIw8O14TRlMf9IT+1apvmX0ZVeYb2o3ox571q6sisZx2Ba4LGYdu9QYbf3m6/CkacWeQwHM
mUXfR861AP7ls2/n6DFm94nVgTBltLt0XugV4mJABt5VbvOrbxznWGb107Ildth9vJUOVQ5bd+QS
lKl5LcXEzGT7ppZPLWZPWxsEgdZRfxajx+kbGtBVMyntdnI9bxeNTRxmunhlMezPMILmvdZ3NbCD
WB4X1Iwnga0Ev6TTh2VEhEljR2xn2skh8eoz23vFmtDuRnBFhwLlj2HmaR3Sm6EcEr8dUGMRpqqI
9iYUdIiNoiT8mpW7CeLPPgf7HAjI0Bc3soqHxpXxkfwOBj54bUeSk/NDORfroRpyXLRN0x3oMLFv
RacY61rTsVsEZKPJ6KeHSQxPnK61K9Dc8m4SRlJxg0GUn3QO/BqljyHAZDO7X6LJKm8YLN2VnftR
t7Xc2fbq/cg4l+8J0OfYjtLonr6A9Mzm8r0SjThKStX9NTXe7UbJDQujD299x6+MFa0Ju6Ywr2EX
lXvCQ1zSelzAdREFvr6kuIckj5UJFpkPLoMBt1Mtb+voES2IWJ/ZYNPJs8zLGx3iGBHgfLaPOHMe
K93GdOVW5blGjcN66xVjcx/LCKGkmRIySKZwoCtLpTM4zeojJHusQGk1EDduKu8yZM5XU+tTEJsM
9iYYxRhXXIMzDyZHwOF2RRdPIMDgznFQjxKUXJPacItWrICuOZSA/Ji9srjjcJ7Hp6RYekNcLaoa
TmWlJyPPFq39lWu4N/yEOnp9R0WdaZ/zzsWEldWze5WPbrbezKKzH2Ye2I9WF3GL5BOX3rFDBX/p
jbQ7JWsJjYywtvwYuPrTwNjwhYGhRQ7YcrtxLi0OZTOk+6A71fAyTu0SafBFoe9eRe0AO8+Kzwm1
Ao+YySzHZ0jiHJI84sL11il5JXPQ75QpyisjjZN3F8SB5+P7JM8WL4O4ia3OYBoqGgya60QsXjVQ
QidLKcrL5pXNOEv7V5ULHTCGMKfbQfU9RUJmq+OgWubOXzlRcuTC6QZibl7HZx2XwXvb6ekrz2T0
ZuaAt5wTy3OkpPelUwaO07aIrAvdkepZy4v1rtSdI1GQ4jd19vanrDwJ3Cax2hF3iuJMgWn6KGt1
LFltg579wxIuBfw634v4FIkVJu7TqBZ5U9h98allesZJZzTJHthNOj1ErbCfeI54u2aGyTwui6kF
yChNRHLfoFWpS+f5V56mnmAxihEUaGHYwl/s9ssl0e7TzIahalLl+oovN7+ziq00QMF2AjXolSuD
pjb/FEObX9izPxY9APkgXavomBtgw4084WZtILme19ZiGNx/g8rMb2jZQsfVbbORzOTGNIs2upkr
MI9U38gzLfZiQuwbCa3bmGhY+RkJWxspTWzMNKpOieNYG0mNcRhQNWfjq3nfqLVlo6413wC27BvG
5m1ctvYb0eZutDa6OZhhaTMMN3ujuXHPMTYeTR3I27Lx3njn3s5yYMBF3zi4Kt3QcMZGiRs3Xly0
keOYzztB9Y2TY4CAAvANmZMG9CMrN52bZWPQGclgw8ITerhshDpqpdHvN2odyVUBNA39CN/lsCMv
AN6OZM4DTKwh7CXsO4p9OYY4GxFv3th4vbNh8sqNmJd/w/M4HgHSI09Wv+QL05bd8P/YO7PluJGr
W7/LuUdHYkoAEf85FzVXkcWZkqgbBElJmIfEDDz9+bLabUvq/tX2vW9kOxwkWCggM/fea30L+QEk
pFQtXzFH2OdQQOKzLflGLnLw7MVQ+irN67Mv6D6WeDB+8wXph5uBFfEC+kuwKJ0DuF+fB7eBAxjX
NLStyF0QINuz/eaNTXzVaXpgQHcjWfkXqCCJEO2qrKzqwOib/5otfeYfkO3MD34WqmE9WbH5OgRg
g+vSrT9HTtjduwEtK0IILPHSXwCHkWYd1hfsIXMi80ugNAyR6CjAiBR84SeqvPKZ9h3gRFszFPsW
muJwASsumrFYaNpiGmV3YumTT5CpbiLgZ5WmMiLR2tJdhK0/dwF44EDcMFyAvhsUXrJxmdPdIm8x
CJSNvL2ibK9JuxucN0AJACEdzYYsHY2JTC/ISPOCjzTbRKDdiqKbtrMWmqng06w0Z5bguN1mqe18
1wsBDdOIt6Cpiq9xakGqhOzv4YOBH7EaNMoyk13zHLle+CadKiRgVUMv+TYBYNaahQkGMTtGF0Am
Ga1U1EkTIU2PQL99qenFlICQ+ac24pylxR7PFV6ej3k4gYHXCE6hYZyNxnI2tSZ0mtBBrrKmCNYR
dDHSGKKTf+F5lg1oT/9C+YRKkX1qmYA3qzgcSVSLE5dGc11bcgsTbLnKDJMoAVQd13zC/NrSZNFQ
M0bJB+zQeqthFwV2eVR5ZG+sbPlYz5pMampIaWQr744UX+OrqfGl/62S/y0+FzGPVI2/qJKrEVvd
72qJ45f/+3/M33/gHxVyIH7TwkHKZjLSUCH8UR3L3wBWyEuKHAU0qst/iiIcW1fHJs03SmdtNEWZ
8Y/qGPwxCoqAWQSVtgNn4z+ipaNq+rE6RvWv0VzSsgGnUydfbPDfVcdz0XVD6SUIYFUxXRkpHMsx
s7KHicTcL0U5QEW87Euo6tijsst2ddm4LntY6LXGHe81OxvL2XDn2F34IVuoZ66U3gTjLkmjY3XZ
pcKyt4016jK2TDPkwAzx4cPsduN9z3wenOpc5CjRUz//MujNd1C9/yGmn82h4LI7d5edutSbNhDQ
Y6y38UFv6Ollb5eXfb7UWz5Dy/xrySkgQq0HSXIaUFgq54GDDKeFfqjDb50+QpA3fc7ynuM/h+sU
qB5HDSeMho8To4U1ZNf4GwNrziPIj5m8N5N3hxoxKDbTbLd3qRtNYBEbIF8Bk8hvHgEM91UJJGTl
kaF9MxgWXKDLWSjilEHrobKdaytOM2g26UK6Jq9t/LrggT/kMmy3TLjiF3O2Ge3ZfuHvW93PAC4r
88fZxE5Bgi/nFiBDh2TMoz1TBf8EBn/Yi2qq7c1SFPKxiCP0yhhPc281z6xvVC1Wz7k5K81oUzpV
8GVGC19r0KsHqFnDQ2XQdGsrzNSpD7N0m7YmngGqYgYIivzmhi7fpWNS0qGs/RsU2FjnEJ6Dz/UK
dYjmuDogF27fYtJkunWQFHm1drA8P6p87E74gTgfIfm7r4KcYaNRl/ktaGNPoLFb0ttEzpCoWaWH
T3nPbE32TufTVKg81sZlnrR8zwtONrO1DunumG5zBGG3ZawX/CmBCmtL8NkOUTAVeNK2O3VpocNN
4ym687v6G5acuT+IblHJxgCC9Q1tZ+4gtllyjKXO0r2XjS2NQxj6+QeUzelxsEu1XYI51Z4ZObzW
ZuDfyZGQaCoCdxcQt0Zmoa3snVkFNFQmCA+3S9dG6QclGLUP96gXE8YTJpnT3d4zh+RhnL34rrCC
2cy/8O0SpwP9ukm4txPYYqO9FgCgKoQbUieYRa0KNoVZWbCDu+FldEd59AFpPUc+12BOtYFj8Oi0
EwjukjSEdWeaQ3kIS1OPUTl/UOnL9RBY3omDebZDg1nweuNRJ28GDTNRh17JFuQETrVtRV2sVWeG
uzTOZvJ9O4sBF3FVTWQXmzwzr6wuMM+YVRBMVM4Dje5DPgqX5BUnXM+ioWIR5UzEh+K+92ilCxyO
oMdLv+EJdEolwKRXs8Qf2NtripdgR5ZAd7KKptgmtLRwQwXjNZFWUJRUke2VSzm3wimkrmSr+pOV
9sXDbJZOSdiBdPcyLbsHI2jvl5gXM6vSb7TUn02DRJucVBm/qZwNknbgFegYn4zeym/ycfLWbQkl
M5lc8xH/AauWX9BkCDjLr0jEYnZBEgyT68jHeMH8deizO9spPwROkxODx4ttVPYh7aIHKcsYIYOZ
rkMmhOuU8CV3NTGiOzSLLNZTRs429dz4xOArphkzB0cP1A1gLTnsfSu1HiRGkg3LU7ZF0OwecR4W
GJ4CHTXmtP0Z7rjYqimdrueCVpNNEP0nr3DTDbC4nEYYyS9e33lPnuf2V/UodVhV1LKm0P+ikknc
0HgXyFjxambRciuwQ1HSRundMrA2ZlHtH6rFcQ69ETBWMYlM3kZtNO1Ca4F0VYpijc8JkkCSqZui
Ry7jNYU+2livQgbowyLmIlOI98ENVLctWq2psLkp92iFs2240K5Zyyjnblt2yovqGwGBMLh+uef2
QO2cTDh3YxRx1wndgdu09ccvg3AZ2ZYZ4YNM2bfCJ5Mmdbx+17R+8YlekH9HZiDVRMTX/4nAn53l
9saNm03lrTlA4JrzSDxBpcq/tbPTvXjkKz96airvlcJvO9P72eU1575h6fwjzZoWIUhmgF7xIZ6B
wE/6x8SxqxPRVPar3fJI27Yar6lPy7Nv1i0zDde8bXW234UT3BJm+xiZhQ7KMMwET03QXYsgHK5b
Nw8PInbT9ZC22aYCtrEL8+gWNm16SBBW3cHj8nymq75H7WxHGqZjWRoivpxEXse7IkuLGziV4XNc
UnuvUPW3n+dLsO1iDMm1NWTtgZm4YthlTm8FkEaA3PXyZA82xUCYeg2jtqSLVuBjn1U0WtcLB85r
CgIdzStFyvOm4gdX9uajFQ0WCbZpjfBQ0f9imBt/rFVNGi+j07u4rRieszCpAzv69BpjYXhCP+e1
q16aE00oO1sLi0BENAMdMvfuvruQpqPG1thpoaTu/M5yNEFSzxc+dYXhMvkIWUKrf7pK9uxEmUZa
Lxe6NSlCJPaZIK9ne4B+XWsQtq+R2KGGYzNaZgmOL8zsRuOzo3ju9yNE7XGaoBVkQLZ5SMMjX2W+
QT2d39saxu1C5e4jo94oRMr/1Q7/e/xaMIgwpv738/HVa9m+/jhD+v1H/jghQ5uFKe0RsaFJdWRD
/fOUTPL2b7BzLI67mlwJU/Jfp2QmPd/NjBgmmZqoKTndOeZ/oh02HQ2Y+G5mxKk4sAXeNVNzHi35
My1TQevJ02iSV4VV++Yaxo+JxNOko6LWfWvUhIp6v0eM4sGpwpuqnNmCG1cYdJmXjqfyMf89nbSF
gEBWqbFMDbmKfsgTve7twQV6e4k3zWJgcN6uaOhzjjfd7zmos+VxOkAxJElI7dq8kNeDo9p30vzu
mamTCmFaBnnDMYjqnNQlBhZwq2sNsDb8ZSER7cK1Vr9DrlkPyR+jOtSO+cnMsRK3goLcuxCyc+X3
6i7V4OxGhcFLS/xDvKbmB8jSNENaX2GkJUKaCc0nAypexSVmuWynC52bHjrwRVtDu5Hv+LeZKuWL
8kB6GxrunQwOO47bebuqn12UjzFegPRCBK8udPCuAhSeLUV+TDU8XGqMuNVqorip4eIVlPF8mm+w
O8EhGDLk2PwTnode2lhmE3EA62FuuxRo+WRrfvmgUeb9hWouZg04v7DOOYTDPefozJJ4oaGPGoxe
Gktx19MY+jDFBf2FZh73TPjm+6C15hMbo8ItgefBWIUs2Ic4T5MvPA/ufZohntgOlWXcxkXJ8MuV
zaHV+HaKpfIp1kj3BdLFHVustx6mCDK843fW2XEH66NxocJLDYivnEgHQXFcLrBBH4m0W67yC1c+
6Z1+a1qkKRma9T8a4bSzR3s55Bcq/awB9cZc1DsSOY290vh6J7aWd6GR9nFrArfXmHtm59V1dWHf
OxqDP/WLBFG8mwansyRHz3/8J3MBZ4jPhmvVAO4SQesGSc8Q4NA9pXWLbe2EQ27MwduBM0mDHdM+
culMfxSr4fcUXXGJ1P1vx+Hf6jhQ9LO6/WJFZWHu37P5h67D7z/0x1ze/A2tvGm5gW4SWP/qO5C2
BPJRL7PMwn2sWf/qO9jBbyb0XlMIQX6ZxoV/v8LS1GBddE1G9kL/1P/7nx8Yr+1P//t7JPfPOFqA
3JBoQVDSfgjYCn4GhNnSjhsfttBpMDnxoMA3vfsR+xTPeAmuVFHvDeIt1fFDtSJoiCmIHyAeG7oD
A9dhbyuAPaJLUB59dxv/gncELu3HtZ8/jQ/HTiQsidBfWOgZvtcLTK07u5nly6OHuaC6JZtY3PoL
Yp4Vi6Sbrcwe4TIJDc42aTDRRzbTuHogSZ6CKfzil6V53+JuUc22nr3C+0g6ZXTDBGgknoMX86WA
CwLfIh9qMAgojXAn4kAVtwWgmdbYOLIz/ANyvmXjiKxkjG+CdqFNXjle1jyTgRMdKuxzKSMZN1cM
/Np83nASswtiQ8rghPXBROA0p9upCZ5Y3WOkqsHo23c40HoicXCrEoJbDCtW8BzH7piqt2IuBHo5
PMYUbk2dAkCqKMV9MmrMHaivOD91qKQBVmBmh9uC7uEe/RLCnWgklRI+TBgZe1KRm5OKUnPf93b7
noi4uQ3AN23I4L0CnnaqK9k+eWUCfyFAxue1fXdFDu1ARvBgbKDmsuKS7ypvFPwsnNPxzgDzQA3T
m9WD4QQvwk5bKHJtVW2WLI8/WWFYeyvRu+PZiCrjnu44o1kvntvtmAzTdeQtjyBP8ttmBr0JXrDE
2zhKM9r5meG8NW1BFldNuu2Ehxz6DZAY+SD8rH4YktLG8+cXd+5ARjQEPSykZ8qa1n5OIxrMk2kk
t8uithS61g5y6fg0CzGtypje7CSJw8zzotzVXgfrzGwkEcC0MLakNJuHyQa/65H7vbIXwpknUeN0
XLpxTfiDvOeuqytfZs0uxd9wIu05OAWm9MlxFzkQrlLkn8j/bZ8qj8JXjSaKsqw3aLe0yYI0wpqu
7UF4XyIvljvmAWpbKD59Y2HGBcbSbK2k6uSK++7sQDwwmKmzOn7NeOxXttVM644nbbWw6j8Ibxhv
yFwZrtyx7bcMaYK9o+J82xE3jakosflAnf0QdwV4NbFYq4ioUR5pZMLhbqREmUlQceQnl1+yNqac
vdQnSMgFWfVqRWlMKsc8f9Xa9LNiPLvxp6k5MCkecETRwXhhJ16QP3ixebQGmTYb6L5kQi0d0989
OzASS89tW39lqcKz1lSj5P4KO5g3eZRHC2INPOru1CKCcYy8w7XfmFcBBmkX7bnIj4PHfGNVmHl8
TSpiCTdr5O4BMl/WzqB7YUO8yzFcwFHyQ+edEcUosdmMzdNCMu+1tpdz+xaVEUOThju7CsK15Sf6
7Yp9xSiB88awp+a28w1NlPHew4Xp7r2skseM4UQQj8ubRzzBNhxb5xhglVjREKPHWJtGdcNKOL4g
F/WbVe2jpF8V0VLq3NaG7DJ25XFmNN94n0ugUv3GZd6d0vAz/eHGLhi3TybV3qqgvc1sYuji4nqu
aO6sgnkYjhUGV5y3LCKQCml9ocKpJD7kJLJu29wZ72WDpBaXAB4dGqRtfuvwYuxB8sAjo4isiKXm
oDFsanoeN5Ll4KqIg1xHYOXFBw5CCtWi3cEXQtt9DtWorg0k0e3Gs5WAJJNWTx5HqHxj9omzERX/
v+QZBfZrzvFpWNzmTCh6fJdYY/ZcF2b55LudSbHcI32oR6p2AtyDldtm2XsadQYNDidBdkBzTt61
yZwbn5BhLWgulAoeLHv0k60niogvBexPs3NEEXxtFhgzc2GOL5EfozYgEe0BK4o60DrZLIY0AD/1
VXwQVoo+gPBM5yoOMJx5I24xGGhLugpNGd+TR2p9rIYiefDmqTAPbdNGd47j1AjAMEHna8uL28/V
LEoSvphxuxgJ0beGmKhfYxUoBLgwg8+dXwzVKsJtSISn7SOhyqjEb42pM7KNO6BPIKkNlzDre/AQ
GEAelCfbz1BjuUQUiOUa/YC9S2cbg3FmTVs1uohKjHo6pvBdPzEjN/mHh451npc8w0cAVAJD96rX
LqaA8yPtLFcRZR9B3Vh5s4UdWbSmOgXTSD09dEh1Ol/Ky9d2ID6LrPWGcPLe5kMOprdtY/me2mLc
jL5TIwye7A8JypljSrFwF5B7wFWLd0u1AQ+iSxrnZNTXwA9Yctz8Opr98J3R6zHAvb+SroEXwSyM
jS8Al9S1k97MbkXmIYUDP7BM1m3Ji468IfHHG+R1Ym0hSdpAdkHy1fAPyHPjczpm6r5BvXvluMrJ
1zAkyhfIg8P7YOftVYYxddOgB9jrc8lbbmTVO0+pS1QpKSEsHfj1/O0MwvS6rQZmdmynzZXtk9uN
CSP2cPi0SAMBzBko1/DBBfZubrBgbZAwiA8y7bpyq6TK3pDBRbT8ghJ9Q+RE+CLT1piXVZd3xbTy
Y2+klvaR6tRZMhjrHlPJC6ia7APCSr6u+NVw0uHWgAr1MAv5mE2hu0/TAk2zjflywfAR2+c2GYmV
gK1o3YYZfCqOWNXnuQq7XYcFflN1gu8LPxfgDQg15WcbWQ6/Mxm+WOQ3bGm0O3oTbYqzr1rzumU5
4y1qZ+gJeF4GoCeCFNvc72gKeZ6VvWJMf2kNE7PUbNqOjumqT6kfGh5Ndt+g1Y6oLF5jDMB3YVSq
eBi14rDS2kMYkMnjdBEk6tk6pgGtU+zb9iEKNC3C9d1z7FbxZqp4xa4TJmruJpjaVptME8RAbuFg
G9U+sVBrI1FCqTc/UAgmm8UITp5DxDkHTNciwEirK+eL0LLRmkv/Ir8MtBKzu4gya7JmyfgyFryU
XpoOpIwtzKvHi5yzuUg7OZ40H62L4HO4iD+ZQ6OuukhCSUxAHhpopeiQNuwEjG5LdcgU93MzjWEc
srWCsVlVue0/Ql53NtVFhOpoParfZCy0cWDXe7+SeXpu4jmbyOrwSEMr/elDg+3lwbRH77PC1LCv
LsGXRHij3TBDPcj3VLlXbcOAzIgK8C2xubBlAFvt90lRm3cWop3i5OsgTgyA9begFE6Coz8SR5jT
5HaWmHpWUM6wW009hqPuSvqzxSDov2Xdv1XWBVD9v6tH/iS3vq56nLKv5Y/T5N9/6o+6zv+NBhcR
K8yGL/NfeKV/TJSd3xBS+yQv+BKAN+PQf/bKbPs3KhmL4G4fAhM07H/prS1+YUC5yQwabRBHo/+o
d2b/xGI2TV5wpslMvKkUPcaPP5ZPMEvHHudScySVD1d8mhrmg4jVguEkqXeVSv1u5daeeGsNL3zy
oEzhgyvDk9EkCJ3Z/zF5eqSxCVnusR8Nek8BWudzXn/y64LTQwzpc1uJLlibcYp5sjT6r2ljmdcQ
SvIPjsU8oi5gW/Osh8ysnHjaYOwc8CMz/TIjQUxeVxDqxzokH/uyn26++8r+ooT8qXnIHQAQbTku
t0EL43V9/X0BmXJYo1Ct6yNHzemOwW5AzE8frK2u05+Lv/vX19Mgg++alZfr0a7EiEmTVLOHf7ye
ZTDPjbKsPo5GQ+JIlL/pUdU6CbkHv76Slsr/dCWI08xrwWzTWvhT5hS9/oXdPUcTQO1nsXxzknSN
PT7y5HGwcmc/x2n48OuL/sXH83AY0C/gYfLh8f/48aCAtGPB6fPYS9bDlaEV0y1aBhckjQsC9j+/
mkuHA2MCUVC4EH68WhT4Y1IWKdA5MbrZuWyAFU6SGT8M1+Dp19f6OeZAf3OBx9vqezbuBAQiP15s
yqI8LjKRHFU85cxFY2r5jVJFtfEbk5n9HE+3PeX89dhmwwFbAFBEnOp/x0D+8x3GHeFDdxZ0hDwW
lR//DMwR3gxdJYVaAFlow0bf4rkOw6dAonv9mxv852fIFaY+Dev8EcAc2q7xneCkoVC2u0amKAmX
5b7ym3bTGbzB6OGy+Di3CTNOr8So+jfX/asP6UkT2qSUtMTET+tSFqWghSR0mnJUA4dyvs3R7kcY
cUmf/mfXcrDkMwLXfTS+XlP8HLbkEJttDnGQHBPq+Q2GRS9b1aKZryLssM+/foh+Wm8v13JNi1sJ
49xxfyacp0VHjcLZ7bjMy2huKk4LpzyxB3Pz6+v83BbTn8lluAJN/fK4Wj9+b73MiQeppuQYCoAb
nGaoJ1bOXDKyHGz3MU4SorcmgEcki9JAwjldRPH513/DT8+O/qwILVjoMA1ZUvz87FCcZYnCEH4M
yS2gQMYAv4pIuz2H9lycKhy6G8Yt89+s55db+N2ypy9rsQRJaWNlQhX906MzEPteLaGXHGPU9R+b
VBYn8EnzTc2YYd/YNbbyzqgmtMnzFHnrcIQzfRxlOX1Bh6Sa9xrJ0AnIQXiIhFGcQsKFyTRJjftf
352/+jtdwd5O35dQR8JIfvyKMtcOx8UzjIOA2f82z73TrAeVU2ZhRBol8w5KsNWcGh5+mmrMzmKw
ZqAzODmPfVY5V8hGw+OU+PZNYMjW28khrlJUnoE37H/9t/75qfWhytuM7PCHwef/6U8VAU5FZM3J
sQgEttkMcWtG7dJ2219f56e3nq8ObxlfGVUIpjXv570xMSxuitEmRDVVy32QaFhXmVXuFcG87uOv
r/Xzcn65GMY1i93RpVeuO/jfL22z37qtM6Us57iqN5EfDhsm+aDJeFUQVtTRup7G+cqEnfhiFGW0
p6Tp/ubGmuISvfDj40p0lPAEqHu+aKIvf/wz8qY2LN4MaNb92MxHL7dYTLtgsusjYSjLPVM88ebG
cDAJC7kAwWLgtAmoeHxehXCvMCiHp6Dv5zv0DFa/apVGj6q8w1FgZcVyzuMWpR7xJg9LboffhqnP
P/hzvpwR6mHwDVQjtewiQ9/ju1dDI1hwkUpYD7ih5aOMa3HoTN+8jhH+gnepE+PJ8Mblfo5CwKE5
DafbAmfIax7CjVnAvZ2ZuVIkB1MZfgNh6NanslCIT0qkfIcFNwV571Q58QpxuT4jVDgMVqWynNcY
Tf972Rf284iSTxHIdkFIYsf4lg+dM26KbrLjbQtO9hzZvNmOy9JiNkPy1scs3hUZat/oLPvWuiw4
NlKOCT9aj0kQ9TvMSs5+dASHISzt7Rff661tmSrvxVcjLlf0QTxvvP0R+Ocq4PJYbwx8VS1rJxn0
3suCR30zZUF09vTPthS652h2bTTsydii0WK690QU+nxmn8k/KDWPt5fbG8qx21plLO5rW8XZiZym
PD6GZiTtk4WZ5pyhvyapeolTOs2X1QpXz1XTLaxQPqzFz2WV8UTCYiELKs/N5dAnNfdudn3c9o0Q
8ZMzJc7HHue0gU5dlHdafq8FOfyeEczUGZE/nn3lJW8NqPRyFTbNHO2DJcghoBMO+ZhGtv3sl0Nj
rQyLe1uQrPeWR4W1MxFovdJmAjfASwP9MISjeu+ONLrWJO5Nd2JQ020yM5TceI6ZfM5lx9JEUjlO
LoEjyNbPYaHNkX6PYGs9x2AxN8tkcoAxi2rZATzgWfKKbjlHIwDeVUjpNa+6dljuC9dgcKTNMps+
btETpXwAusApKd3rlgdsK0htfY3HSDBr8Xl6Ma9Pd02IHPXQx1QM0q2MJ4lYju8xcuZzZOTpKfPz
bbDQqGPWP92CUlA7vEMmTsml2iqAXcDDq+Y+Yjh/FH5TXjE80ViYHH681YqzaZfLqVdCHtARh09R
520rh/4g0e7ZeeZqcJdd77ZYvH2WwJVUsD6QoKf2iw/0dVUD0xbENzMGwrcvjGmh6UjypskAfxdM
uBPxOeTZmrtK1HQy3CZROZ9SM9jFMUpGtKjViXkd0xajr1dwEAI8/3ysPCPtJs4yEnMHrN6WBvN0
rvOCPdI+R0Vy20zYoJiIT5sBYPCaDQd+hEqeZSgLWAi1dZVDHxTgItd1V4574n8BBiwELsWLkMy/
oUwkQfzQxvMbdoHXGoTPNgVHs5klgj/glNbREP4nRTMff7xd5+t58tnV+tr6XNjOacGdjM82uYll
QpiCI5+GIbyqSi/61KGK2MbwL09xXrAAO/qMVFjzjUxs+9wB+Lg3k7w9GQNgdWJ6rjNPzT4EtQKj
XgC+S1lR+xVRZ32YzQprF1TFEF9dZKcns3IqckeNyLvu3Zw/qModsjQJyF2e3cWxd9OYExTfDVZw
hTxT3XJQcuLNKPXgzBM5vOM5eqZlOT7OFfFmtPJr8PqgDOZz5i22Nmh4Oyfr/C9pgZp/yuV0pFlM
aiP5rfa5icSD747jgzfO89Ze+n6r9x+EiFU9kPVYq+Ku7WgKerxp+ZGRJUcBi8S8dTNzFiGfjr2w
lO1aCi9hKSpHWpIhO4IXBd6hTil9UCEQsskxbweO1Nn3ICvqdVNbxW0rug9eTuqwyaDtxlELRs0o
x6656ST2CU3VRQIJTHlXppl7J7DT7KTXRx87ktSv7H4iyC0cT+nYiw7qwBh8ttOpDVcuMEpyqVgn
j2XQxCf0d7j5rBFH0jIUPJgpZwdKhNy4h+rqbYu5+VRWSAFFgU4WmJX/rXMmVKyyNK0nq3C9j9NI
ZvlekA+ynvsROXHVcx4rJ3WolyW4gcsvMdcyqbKrqoZMp7wDFXRwIBUeGGVt9s3X2vL9bT2m80l1
9tkDnQIet8Ef6gTmNX3kkiNM6e17Lw/u81BB/w3t0Kb4T2OHNkVjPhlQM9ZmlwcnvtTgcXJRorMJ
o4cujcF5nxbR3nudQddAle3Gr5S18SWPAErXejUDMN2PGJ93EgkcdpvEgd7TVndR19qrIjTTY5gq
68wdTDY2phw1hOZ+cF0e7KA8S9oH67AIrLuIEKYD3X37mlR3NPf14j6GrjIBA4/VPodWu8uX1n/t
tYGIhUath5Yh39rvSChfZaHr7+OhtHLYvYyGwABh3hGTfdMLv7oVS8ixH5qWXNUttOHtnBmVQ3TP
kO/zrPRegPLTxKlUdIWO0q82Yejkx9kI5q8d5fg1qv4efZMx+VCRAkbqzLPZ0wGaQfKvBveGil0D
WlDKhINZnXJz7ni7uvo8pkV+V0u3u/XbaTrYCnr5Ogn8QzEtzXH0S2OF0IC4C3yY57RHsuNEQ/Gm
YRxym9WB+uig8N9JmWbfArcAAFB7jGQxONNLSvPmg0eQQcGv3jaKyF8m77DV1y2gplfBSIK4F6M1
jlGtETC+CVZHgTDawI7vr8gAgPhTMY13+2SbFdb7aAT1JiFnEVV9YMPsiqL5zPiuevPMcjhBN2Pa
EbAH0oBd9rOLjprBW3dniqF9S5uMNVvl7BosAk1GnPrgeCpznzv4Vl77jufEd1Zwcaf4W0wU2bpL
2hwOrtOVlEmd8U3JuDxPYJBuktHtn3E2D29Ok/gvUR/ggyvLgJGcDmyn8e3iyfAKULJFeTCkM5+Y
t0IdKOTwce7Qu4qsUEjqh5xEHKUnl2NmrjlFIXiwZm/T5YquhqVCbAv5ZPNXddPBKVNxdsYkR1g+
smcwygKlk/c9aDwWpxjAXQrp0Qy1daAp6n7TOVbFcjYv0aNvpxbkEWA7RzeY2EZMukM8l3TloQou
xlNCNOMugEa7rdkU9raou1O9JP17TW2kpyP5pjQK7kLjJ59DSz/KdJTEOfZqq0TU10wHKezww+xa
9qth1cY3C+nHdejP0ZNbLunaBBm1n5wpeIYUOABLcpvPYe0kHCdFsGYC/8zBGFZKKAXSa/UgbZhB
2uO3sLySBsxDVXwQLkHFwjcevGHKVqlXAuP0/B0SLblqSvS3iNMLcpNi2p1kXwCYJ0fFp8YGqQw1
C/T8G5ErMWk31MmQDbqKrTI6IFWzdr0cv2IBDvbU8s5aMTTYAaLz1lkhT1ZbuGsTUtKqcDVAKyCN
z7cMIEk8ziKdzKvZBc6+mLhS+MVx1ft7a1bZinSLfO90yfSopBWvoUBHZ5hS34yaMYNainIlh8E6
JTR2ty3drFPSzPkhELQHrGnAoVE3/R5uu3jLOkTq1PjsOhyETk4PQaslN4GoqQ4PRDel15k57TOg
fytoitOaoloi45tuR2RJ+KMneXAbFa9FMQDEUvUmJ+qPDaIK7yazZUabp6jiuhZemVFta6Na9qZM
mIKr4HMzw1lv5lpedTW9g4XBBxklUDyM10Q6uyqMZ84pwU1ZtLCN1MtYLLd9Fp6QJz/XTXhmyaVh
hKj6SjbLt1RFH4glfvCAQdecpqEr5K+BSFARYiRdeV3wZrqiXS+NVvkZpvtc5Qn4hcp6mwKTgxU0
vg3hJSBtmm4TWGKX9jUKBG9EXy/fiyHAJVzQ1V65BhVBNPb9x8Ve3qchOcqU0Bbl5ZBj52COPgpE
egvALT87od8hhmeecUok9t5ctoNKPk3DhKW3i69d9Sz8oUcYRAxe3CaPJPzGBw+j6rpRQ//JsAi+
nkaEVgM1zHXfNzgcJ2hYyD7FybUT75MkuIOBkgLM3cZjc0yUpD06prqcgNMz7SsMBVv8h5mDNB02
FgZ1o9nFxfTgwtP4gsMF/7FR5zR0QGm1vthbA5kpV0y/SeFaKQQHd7nV6N9nqQyQH03nkcYFWrFj
hDUgYPyeMf6lq+mkBHXBd9mZLSrLVcZ5CARR7wFswx6RbFpiNTDqBzRNZTtScmYBqCN4tC9+RDZQ
G0peQK7KiMFFA9FwFKGQ2oBBoiyKeOz7DexMqBaRnmnMVR++QGIytqGhqDEqSJxpskzkAcBz9VU4
nw3HpUpOPGPbwc8VN6nhAhfrgpmyo/dYlsY2tdelqasTkriHr+lijbepnLF7mtmyI3kmO8WEsrxE
hUGTO3I888Fs3W4rsc2C5l8QxlXVKN1zFw+65A06WF+xW7fAZwaODrkhxb427ebI2Z5fbcjS2MYV
BTrjWSR2/5+981qOG8m26BdhAi5hXsuiirZEK70gSImC9wn79XeB0zNBFStYoXm+DzMR3S0xCSCR
yDxn77VtjVx3lQ7xDyslVC+q2f7BDC9vBVlbCS6iHRb8GIlNUe/0pOFD2hj+3ggFRQHUwVdOa1Mj
mDs17+N1pamsR5QjO98y6NkkuHRV28ye3/+I62T6N9Xi2F/Ysbu1oUR6+G3LlyYDoLMcap0qgWP0
Nz00ypXCYZNez5Rbd27CzUQwLBZqKKvNe6G4TAfaKEPhrNqEunGaRSXR9REAXcXlV8zCPtmDBMm3
ViaapyKSXEAU8xNZRyZUeaS1kH2mPUMg56nnicrv3A/1rhY5gSHDnEukhKo3JS08vJIgQJJCuC5I
6f59KTj2VV1YAi0cY1IelZKzfdumxEaRMgXpN5qoilC8ZDFoiRHwVbTghdkJyJc+WHnmvzopl24R
lC8U/yCjJTEVRWe6cGsSBhda6kpKMmjPiQUMpmIjwTuYl2kFU1EgCLko4okO2SQoXvlTsn+fd0qU
T5sOcBbbfygnsHCmQygbzD7doMy/X4jXUaF5TFGEY9aBqHTuSdrSZdP4R57VcF3YHbeNIuXS1Ah2
0nMt3xZzKa5p8+nKhvNxg1EOwDXssI1lMgOkOVN34ZPyA9PYugt0VwHm00ErTtH3SLt0VkMOaDtT
+SsoEOqdnc//tZDcLQ3M8LjUDHu86vhBUCNrV6yqXlGfQ02YMVEuCeGHDfM+VNheazZ1VozOHPg1
LJW/JyIjL7qY2WRM/FDgMMULpcQcM3Sudw9SR4ftaqQadUT6vPihCq8YrRtMwpBX2DRaepOgLvd+
qRUvid0gCqsGxViMTZeqqAZSX/vG4YArzJGItrgPg4QdMNqFrZtH+iXnlvpJggMEV6mmyb4tuE1d
U+hAIwk9e39h9SYJf2VTVr7AR2DooW26fUry205ScoVe4yjNyzRHtZKldZAVf88lrPGCxfe1FU23
DLWIo4csf5La5GKp9LGDdrW/VyVPR0qfl33gDfTb0aVikbtbWXdyHYDtuzIogV+VGbjUukfLupys
SbtIA127yQ2CGkU6g/4lJx+xylkOt6ohKH7QFnVWYp4FPZaHS1HOqZu4Ncjng1FeL3q3ZZbYk/oa
EOKKC8xRQLCEJe90UQtwoJxOUQCyPromdyoALXAPis//bYMCBK0h5zlYq6R126L094jMyB9wjHHy
FBsEMyRCjn3Ab7s3x+KcvOSAMTw3RTT8GDqHLlTDhrymlFoG65BtBV9GeAyXWtPl12RutPeR2ju/
yo545agYUA8LMCsLGFX9jRn11WYU9oiPF8vjrnMr/3tsCfKimhov4souKHCv0jKCu/xeEv5/rtw5
rpxLFMCH6vknocPVS5S//SFe//ff+EfkYMGAMyxhWoY+8+OES//gH5GDrf0LbTbtGKGR5+vMhvr/
MOUg0QmHQj8RvHwydBWpxX9c88gfxOwvoo3s0hBA/nCkVv9KvX7cVKCbwIGZn0MvCvX6cTT86EK3
leOsIPBRcq3FeIVr7cPdOKEh+DwEIg8BRYhmDmL7d/38hy4pLaR5c+hOHohHmB8OIcrEAlnc0v96
Bv6HUebf4sMo2HCHQYSMYuc/GuVHMbzJc7Hy5y7kqLdsR4XJ0Z0h2ulgq4cxWlXT69dXoWFO4Bf9
2PJwHDStJk0enZmhaceikyZVyjjoqtoTSl7/LGj/9msWBH3NvnbyhJ+k33AHsXqmLZ/oRm03YL6H
NZZfbTsOXb+Nyrp+1MPJ0ADtNPGqlvYBBFUnVuxF+0sXRDGng1pdGXLogJv5pD+BPgspMLfx/TiX
0uzYJs7FIsbQKSgWOEB3HadZk73beS0IN6TJIdQv+tOrRLHDq7Qsx0VStcXCggjPgaJlO6Cm9oWK
24D+EPZsKHNjeKWSsMX6naKkVimMhoroLmQAbWqRDDCqkLy3lyS0TA/gQdJVSCAwLszqp6VnNr1G
sMxwA7sVoRHZ1tSbSzPR5cOQj+ahx422VahZrQujjtnmzFz0VjM3TeKgfxtK7crhhL8m1XBYDJzj
vhm25IfwQbi0p3hcF5Ojj9Q7G+3KJ7PLKygOLIOiDQ9+3PU/XZmNh24yWs56/mAv7Q5ngBJNb31u
+c9hiZJjldEseKA5KQj3mrS3uh4I1aSNJn8rlQn/EHiufHT1OSZpsKR56BC2L+35BqPiuCo4pkMv
h+mPY1VYyIJ9CbWJOgdaYDSRPnZPUAcNjFlXSBsFYqxcx4H5JhtUif0o21/xNDyYk/7mgo/4Puh4
ns1WiZ5lAgZAHSn8Luqw0rZ5b77NO2J3EfbV5MUVSv+Y5h5cWx8IXavy87KB3yMe7GSfuaJ5jMgr
Ioqosi8ICg75Ivf+2hA15ggUifik9XgX5AahgTWpc6iq1S1y9omiELD5pQsBeu0Mo8pGPHWCvaBo
73GYYgB9spZVFcstTMnEi0Xc3SXF1N5JPL+cNd2GieFE4pAG6DvV1E/2tLXJ6VaKdt3ROb5xXG7n
oppzJTJquSudtfNaElEZ72LaNBsCPXB/DVUE8bCt2Q0hhw9ozkXqXZy3xEGT0iRuiKyItyFZ3VvN
rP1XH1gFRAtd8a/13qXGnIS0tGatMwgzCn03RMoSaxKM1hIEiLkfy7q6rJT5cJNN5CKCjr71FYNA
6jI0bm1Y2pe9KR79rGJ/hHYaAaroVLovFCB2VS0RLLcDpu0kCv1XSQcSH0dfENCktMq2oB3024wT
5zflLblslKa/qG3NfQ2JcF8HbWVqCxd42VpppEs92J3vh49JfkX006+UXk28bLohXYcBvUqt0UYP
GLl+CZDIvOfsMK19UvpgmilC2zp2Xm8FxoBnR/c7pPgiPKhZpXod7m1rZbYD23o76ijUUuX8qZHg
ta+yNruGcda/1DDFr/I2cG8Q6xv3HALoKWFoUNZDRQxJr5N9YXQcDBGtO7egjfKXMRT9oR7J9Bri
UF4PTWVdagPbaZgR4iKBOLzVKgHAf5TWXYmMfAWud/LYYTvdUqg6A1RAQUKgh8CialJH8gVZfAlg
d8sSK/r/BZ6fXv1tRpbMFmFahJD0uviXmKzGA9fVrBMla7ZMDZqXRPBsyrFstrIAAr9qyqiB+Bki
hlbN6iLtLTTrYVGFxFFm6IUD8gbms3ZoQfjFyUpLcdrz2wb3ulZM+xEo/QW9g3GZCj+qlrGVk3kn
stjdOewYNmiGLTqCgbsTjcsZibME1vDZe0QqFNQLy2BOUCXkmOuqcq2Odb3796kyrJxxgwRXWds+
WZVrXU3dJdA17sNQTMNC55R0m6d19dpXUrKMdckBMDUF71gdl5JV4AdIN/LYO9v2gHJ2b1hfp42O
6uTi/czUF+TOLOYU1heChrRXLCo0HFP27r8blw752ADaRDTEgXc+Yum5JcC1cDZCNZJRjBL2fApG
0dg41LU7J2E7yhyeuLvSWZlaMHdm5iHp/VFZoQoD933U2bsb6VxYS2TzZA+yWbH35Y+ataGsI7wk
V+/Heb0J9G9Uhdn6mmHx2EVZtiXuM99yIvfX0aSp+Ntm7ENFGVMd5s1+0b7gCJQ7hwi2BBtELFaO
n6geYvqExbPurl2KzpxWQ7ANteZGV1aCh0FTJIw5umWDV1Db1xcOxYgd4nuwA5Sesj2AGc4CdmER
jkSNfPJkPocKqoM1eS4xQXcafp3n905tZM6VmXc5pyidfGv3FoeXqWwZ9j25dpiAfWs1B1rUz8o9
4EUkXcrAo3cMjNCFTRmkTY3w1/uJMJlPq1ltiQsfcAuHlAYZYwWPnbdfcbbsRuudUSrJY+9idMrz
ijpEZSlrYdYuPRAqC8F7/Wj+2DUuHRCFkMPb3qLaQxCzuyxc2jEhNaVbA6TmC2kVsEZLJjiK+mQ/
MaOXiLjgZZhq/gYrvt3R923uSRydHplIwa0VEtor49aFtUkbxzIRj0Z1mW+d2rCeJRtSuWgj3Qco
TCjOv09+uk8Yo5TJdJgUtXvrcl95yGYaIVz4WFs5ivXPc0rk4P8eVX7ZwTT6jWqW2jX1EOU+AKlw
ixOEzgJB3mtFDNH3vG2cg1t0YEyx1z0Z7Wg+dbViPsWiHK/5UlmbsAqV1RhFyoraAjVEMLlXU6DU
3+DC5Wu9xhQONG24fr/rkpAY1BSOc6Mn6kbN84IPXxNfiJoealXgkM5bvDoFE3EziEK9sOmhrHM3
lrtslMa6rDKNcpEKnRev07hvOUff+I4W7Gj503Z5n8uTo6HyUUyHfYUDbt6Jhmu7yf01bYxgOZN0
qgXnvuRGreJsB3DSenZ9/FnSR1q3cCI+hrCZefwTguWkIRZBw6aC0co1siVCpZAlUJvLEkgeknG4
ZlEYd3rp5zd2PU2rqBBEwtLxHh8B5ArgyRO0ogkSBkW3BPIgRKFFm9jxDWBfTA4GxS+zzagh9oQg
a3ZPXbEuh5vKbvh0wxUEHVQVlCaGKbOTFRZ+Hy6gBkSRb1O3c2valAuf+NyrXqa5tsztvLhvUaJt
WhYc9kA0hC5w/EqI7iip65YozSCkgDP2IOYqNCQb5L7KuKiSXLlvVJUTNgYkdswmQK60owqoBg2v
phQluTvv2kynq6j4lx1VCC1PH1VKreuMKMm94Uba67sYwiS7a2X2vfo6ug4FlCEqjIVizpohusbr
CHUoXS70PjWJpnurN8e1I8cavpFOqcQYO4QymWthhiB+kpUuh/d5UC3aIdhVUmpHPv9wT0x4QEQK
lZ3LViqAePijt7GBgWVRTJXvkcNjbiPVmHY4UaxtTzrnfEVkiQ/6kuJHeK1NkU5kRJTdgQEkXcKh
ZTmVobKVopBQMcWo/xjz0Yn5NlR3YFUQyyWRckHH7LbF3LsosEJidlHenArEAcmQz0ZLKyyF6nnJ
ZSSrVC1YOUXQ1BvHqft1QRlm6/v0jcBsygvEPzXysEq11+wQQxpVArZZSNgVtYhl0ljZTztXflLz
uxmgImz0oc/mfVu1wygEdnmK7vsinJa1owQeq9WWG9EtEaQSOUIfnz6Y86zkqN4BJBR050g3WTn9
zHEzaDiojqTHLkpzndol14spjdTyViemDfAOBVD/isD4gPQgQsOsKEXZWZCrCiIhDn8ELYFmCTQJ
wMTt0K0HZyruSnTxZGIFCKIWmR5ehLFV3uak3zwrAUFpfNUzbEIlzbjORiGmIZNZpU6Z7NpunPY6
8TRbMw1bj4QOQWMwqMxb06mn2ziw6rsSFtEaBYBN/2+os5U1WdYahoxP0ksYbknpizddlXAkV9No
jwl5pMAuIabXU3ahgeyirpsKl8znIjAIunKIoE+IpH1le699H6zcudLcVqrLWhfFoatiEBl60fa3
/jQWOzlSZSY6hFA6B0mEnmXQIhMceHPKCU+RaDXxSvBm1S87cGM3pibjQy4IYWixRHy3yEqGtqCF
+vXouPI73mV7n2BXfPJHew7XAI73qM5fSEvLSkreTugNed5ehJFjXoVZI5+w2QoP6lBPrnrQXfTK
mPyU5FujotF4uGQs+redXWa/sgawW0cq4gvNlAKPHRbpvQbg4bKWlNMt/AIUO7vc5KzbQJkYFWk+
GLmdrenvE5MbYXC7LpTxLels51knBZ2m/gQPPUinDWIt4mlIUsMxHU60UsKMjm2rDPBRxpqVLE5j
D0Y4THbLVnm8fG33I6cKZKTGtOg1B6p+Oa3wlN0rKX2pXEJnZpVfULghH9alb5Vo5VNtxAb4Tuq6
dI3tCm8rO+Nt4VrZPenjxaWcUn1X13Rw2c9n6COw6iWl0wIKb3ol8zguWcobiRsoRnr4WlprOY+k
e8ywfJqanGLm4OuIdGVDkZd8FNNbtorxy6AZxUNcJdVz2UKV35YKlrZFRG5rgt1Y+GKRwITlMCXz
g2lo5MS/1yiT2sIX19Z9vO/09i3oHXp4lHcuB9fJLwx2tj/zUrWIBAD/bSnJ9VR0GJUbQ0m3EsnR
kq5QcZmQkERudFXKa7r4wXXMZmgRm2ncrB1HVAh+LPRpNfQw3v9fULpwXfJNcxctJjy6pXLau0XT
3iaYKVYm5oLHoW4MPlwwUrQ88w9NaRSvhlL+MOOm/4Eq6m5q0XNtbOquK4WS6zauJlb2UjEAb88Y
aNeGW4A+rP4mVDKWlz6EWCts1c3UEUWHnMnEAlqY2xAWDQh4iyIrKR8gSDKXs2msB6+UoCHYshIu
hKHguw8G+56jDt8TFIo//MxWV2XgPpmD2V+o5CBt+SmkYQ2VvDMj85dNluNNV8gRV4vfgedH/MJ9
G+MrFyT1Fro8dwwy2BbuAPxoxeWmGL79ZHeheR91BSb6NuKFrV1cmzl7qjGE8i9ADksj1G85gzyy
ICc3QzlZ+wqJ2UL20lqXae6/FG4yLVMK48DQjfjaGnwa+ULhFKPX7G5BRVQEZfX5txyzPDtc5ZBl
mdxJZyQhPVKsW7tSSYCLLf1aCzvjtxbAiitissTqNgr2PgjDG1LLw8tUJOKO8Dg3R8k4Qan8Huc4
5cOk2WYst+uuNHAjy0E9+H5rwd5DVVzIpNiO2FfvJCvuoiWGfO26nbqt0/Y+aAkHGGzV2htBMW5l
X/8gIcj24iDki8VGEKC1rXiZ4XaXbOXsfW8i2miCKmH/W+S/W0nIyyqV5auB+Pd740iQ1IsApelr
ocaxeqGVrX/h9H68olrSM9ka/b7VlWFcKkSBuNdRSp7EssiralgYJFCJTZUPE0ezsKa9PtbpfZ4R
Ep+J0d2G0azmp4R1jwzybRgQGapgauhHG2SgTv1PEssy+hZ6tmRTxSGpQlFAjlW8yyJXm3mVnoIw
Zc/7L4DkWY8ZihpCrgFlsitMV5Q7fjZ6RCdXHYn2iPm+EvjqtYP1YnMEGSCri1o9sIeagzkpEymt
o/003bS/MAthrK3KoJCSwJwMfM3rXMX/HVqGuAX3pB+awf1dDabyGPDqPRAHWYcr0RQV/bF68FeN
o5Eimotiq7pDC3mhIrBaBt3CQZR8xqjwuQqKgc8meNR0XM3Rj308Fj77vFOc2utN6nedQjEuKgvm
ZLXlPJ6dUZp/quw682iuhogfwIx1bHKxBzGwT7JrbyyICVHRSS+izCb1NSjTM96TU0NhN7NdR+hw
OI4V7WpjlZQfNS4sdIL7ITb5ZMSddqVK6JlfF5OPLSYOV6Xp2PYA5LiMeFSvJnicgDqDofI6by+T
VCaeVcdsOZm8iyoYsi30vPGMr+7U9RF5pxnU4QDSHA9K4Aw8LzI9vJGwiIWOFm1h1ZTsOJOaZ67v
2MYzXx8vNC0MG7ugaR2ZAxIW/6ksldqDRG/4JNKQT6hURKQlOhVNwlSq23IkZg+OfnhFpvhwZvxj
48f7+IZB/wZ+MT2a+b9/aDmMgVmGahI0npMRJsumi0JG1T98/RDni/izHaC7hs7EnH1tKm2BPwcZ
ND4X0tVrT0pKt3YfsosIbMO/TnVSy6cRJmnXQrwsajbJXw99av4YOlZF1aV5o81dsI/X5wpz0ACK
13ORZESDJuAvxnMh2FbUOfYkYAc2hvC+vx721KtvmCp7c54sFnhaXx+HNRqXAOKIYe0qTvda1j1A
6Zy8wGLWujbz9+vhTk1YjMJ4a4BTO3iN/xwuqCtVQw/EcI0U95VebTn8A5uA6XtmlflkqpknDNQp
3eQEzkKjHt/QafrnWVpT2/9s3ufm6Le/wIcOC6VJNfwS6F0sZ1JfQvDpnuwpxX99uacmreE6lm2Z
Bh7UTy+NbcgJL0CNLj8wDwIeyFUZsMR+Pcqpm8ojnNtXKo3PY3etiSelNTOWnvdVoCMWB3XxOAAA
jsszz+/UBZkIBxzToCqPSfHP55eQTwfHqWdBJdJxhXbuh+UUP76+nHNjHK2kQO11iw917SGivpqs
ems62TnH2/zwj1905h8AJKaisD9NDjd2+lqXtVeyd70KWlXfE/tOo6zro+dQYYVBoqTeBDVtFhgO
6g4D37kV7fOrZ2BKpoXC++dSujha0UxRIh8sXDjYGmReCVlpCeW0ImYiRvlTuvnqb+8r49lECrGP
wot9/O5VHKucEdOPl5FafmFa4wE4kn1mK/F5Lhr00IHDUdqds92OXnA3IB2wJqfJgx8LuKokohRP
waUd08v4+nJOjMRFOMIG9IGvyT6aJm4TRdM4OoXH0oZqSWkuyP+4L+v48etxTjwmzTZ1FcPcvDua
A+c+rpBWmSWGW9uFN0Xquk5fFCddxkk+C672X4/0mSDngKv7MNTRN5YalTU7N7AKdS6F+9wk96W3
JfZYYkDXVZdPDyO45y3oPr9eVSbVfRX25neLI+taTsSWxHR/t3pDGS2rDQrgmYngSzhxCYVtQGje
h9OVn3IONKvcQCxKt4hzlVynuozlnmz54bovWirYI77dJWU2gE2E7J65UKiqx68fX3D6eiovgIZ3
5Whthl6tGG7eck+bUD65hBlda53zjZDz6CWbWki7KWHSCKq+13jdN3YyUjMZrJ2FLygSdGa1qkwQ
Ez9kPgcjaZEhUmTfyt65Io58ItY9qdYNIvFFFQHC9+vYQIfZF2i0OrjmSqy0y8EsTI/edr+SEo8e
48QrSnj2ZWKiZYgTICzk/IYrN+iXkx0MK5MFhuT0QAeBQw6I+mrPwq6vZ8CJuabj50fBwTeLLf/R
XPOzrmL3MXJfYrjuneYaO576QM50jUh+8I3e+3rAzxsew8CibAocPBA8jjc8eBK6ri+zwnMdCfUr
KrJ1FdTy0jJKufWdQF6GlF7vobcFF1+PfOL1ZTenzrRIB6/p8etLnmynhK2V4x4cx+fO6rUfFf2e
e4zq8dvXQ524SAQerEbUOvjf8daRvijnzbHNvayr6Ypg6Kgp10JRx2pS76wmIbOvocE+Lnqdov3X
g5+4TvZVBGUAI+YmH1vP7SSAjVDkuUdye7StyFoNZq83Idv1X28DzHmR0jDwcrwSx/gQakBNgHE0
9bAcPY1j3q90h7jkOjWMv56mbDcQTCGM4vTxyS9eQlFsg65N0RW0ZBJaFF6N+KbvhbWh8PTrb2+g
qRpcmK6ZEBjE8WcriNIyN9OKyxKZ4WHnzQt6iPR0mtRIzhEtPr+ADMbWhq2BoKF9/Pmq0IaEVptx
ZYp5HxrKE/a0X/Fg3CMIPLMHmd/lP7cgDMWx1OLSWPPf3dgfDjQETURjriDEwJa4NqiVuoVIyaLq
CLSd3Typfm43enpE+D/I2OaX7vjzYpY2gXGMWGndPnHLl2LU7o06qVD7WimsTP3y7x8dG++ZiA3U
gm7vn59OAW0F962deErb7skO9UwzIbVDPTPM5w2jqQoc64CN4KHoxwWFzlGHKOJHewSnzIZwwGXl
wBfx64v5vIowiqay2QDlYH0y6eOQGYjG0BKvNqhoUelBU9r+tnPrEFeShrozLY2xOLNKzjj0T7Nk
XjjQtwvIDMe8A4IScACEFBNcgY+9T13KcHmZIDN36dJPOU3sZoTHusAwR+YnaNCStpdqb+VQBbuU
PvKG/JD7aRTVN4S40AXKks3BvC2oZhMCsjjrwdWBPOAIFGd++5MPZg4iohmIZ+j4wSBJCFM6G2SW
9bRk49GN98pAnfPrB/N5heXBoKukpASa+NOWMzMrPiNBkXq5tCGkFZ2nJtq9Y8tzu5ZTj8K12Nuy
DlmcYY9ms50aeVnlLERDaSBk8cPdYKnD5uurObUCWWwBwC9wKOfe/TnKBLZoCFolQTyEo6Wz+Uxh
AERT36Sv6PX/fhfNmRGZKJ+MmZF0fELF+25BdeQVHRP/13zv6sg6ZLX/9PVVnXp5ZjCyjSSXg8Hx
NB4aUoSmgpcnjYRzm4waLTZf/KLZUmzqQDg/+xTCDtXC5syn6tSa9871p3B04tBD6VQNDbNLvAA4
qcwVHBTBpowfy3i640U8M9qpCc+xh/RpArMwlR6tsMAQkJBiXfbKoEy2mSXsQ6/jyvz6Zn7itcA/
UrmJts7nyEDmfLSuuq0+tIKSu+e0vfoYhSoJ5yiOiYQ3upTenN0/xJpTLNtCdjfVmCfXgmTobUgy
4HrCxEZjmcAOrcJjjj8DPUbbxudOt9rJO29zwubNhGV2vPGp/UYVfZbxtRlM2gSyetGkWyxRlTW7
yHaeiEsqlzZ5NJdpbkSPSd81O98tfoQoOiZrdl/2mbmjiuQurFEpweJyHV/fyBPvGj1ttqA2Qd/z
/vDPdy21+R2ige12n0+/ykmTG7VETOmn6FfGl6/HOnE7tHeNsZgLtey6/xxLhz6hgvJna+9rv1QK
DqtMqC/NmOae7eZzpIolz+wwTrx0mkbHjh0NX6xPW+yuTsehDgouLxbPhFhD40C1Qx+jnhYG7syH
qu6rFWqMzvv7a4VR5s4VKTaIxyulSQJCVDtN4XFWu8bjV1OVTg9U40l7S4JH8saDM3vfU0+SLRtl
ACDsLkvZ0d216DY2ZlV4ihpUS1i8qBJyQx56oAdeZnGQ/voKT3xzuED2UAYfNjaLR28gOcxmGBXc
2qEL6FyYdb9Sq6JaGShi/5ehXNzvDhH11PmPPgilbUYyIynY09wivwW6jFvTltZF1GrameXr1Bw1
eKFmH8Jc6T+aox2SuHyiMuA1WXsP1eNNiOo+bXh+UVAdHEztf304YgHDdKEDIqN9cvwCagO9Nr2Z
cm/SJzR+dv+tbutVSR3gzEAnFmZK6nDIDCrP2Djm5/lhs11OuPVUnyNgGoinYBi2zlTdn5kSBj/j
aEP/xxhHc8JVyOczTcZA0K8tILiWexA14pveWkBk0r7hLqpYo/q6hDYWBw9FX8O5FfRqWxCuFP9a
1JB5RKfXJLeIOFMNYANu6MiQ9Z7MrfCgE6hLXCoOLb9U823WIM7idDsukcH6u1A4NCnUAbOiNtOM
oNpq3yY3Q2yVa/A0iqypt2pHWAsHqCG4AdzK7rCYzeFwwW/CwQ63hL2MuxTD6HVnhNlVp9Sd5yTu
fVQkzZI7nGwyakUkkCIU9BAnEo7STyUh5qFALJz0l4VpRFCO4nbz9e09NTdNzbY15okxU0r/fIKg
Tyo5WsxNZMIv1SBfnLC8MQ1lY2QFplpo5V+Pd+oNZ8/NZo/yPQ2ho/FEOOaVEYy5B7p7rjld93qy
62V+ZvP6ua02E091g8IfNQLLPRoG4Eho1INLAJ+aHMoyqtEMOj+r5IEm9BWClGUr9B9BnZ85Mh3H
d5psIRiXKi13lMP18YbMLcFglb2gJlKM03NICt/CqU3lgNGFmHs0M5xxKpHBI0i6apUSTkFzO2ch
r/RuJ1D5i7hXdobaElcuzXzpIwxlwpVb+p10sN34VWgAyfsBKSBImmDlSs2i9mJPq0Dz7/QEH78z
iWqB89EkWnfCnhfz+4B+KN/wfGi35HkCsx6w4OHo4t9nk1iGjYzXNuyCx8oQ5x7FqSduAaCFckuZ
wZizpD6uEZHaiCxPyEIEIDbSXVqMvbpNNNmdmVmn1qIP4xxvjLqyI+YS7JXniJmcTL1hSbTH+uvp
e+qDaEHro69Avw0q6Z8Xo1Z6WVRgmzyaTs5ynC2LKpz5BAJ/2IxnTGcnB6NeyZnFxd12vO21ahaj
POVdUUKLMBHACdB+NihA0VLL6MztO7UQWJT9+Vpg2fu0+U3H0bBiVFReHdcHgGjWElLKU5HWbzJC
sxBaZ+6kdmpezD1vDrBICOzjPs3UlCn3l31aPKTQRCZdI5u57nc6tfhVYSihZ5YVju/SNb5Fqh96
Y4CpISgiov8CJ9m4hTk+2FiCsGf4Aciqr5/0yV+PBZEyEvVb2td/Pul+8BuFePTM66vyzXCDx1Dv
7lIDHcn/MI7tcFLk+Dtb5v4cp+mUMSzR43mcREuqOfIlH5V+VbT1mQ/pqW3rjLalxDL/n330Hhq9
i4MD7aUn8YyEDRLXPj/UhQAMr92Qjnafpe6ZQsWpCfxhyOMNazyZKRo9NfPIDdoS2/Dmminidmtf
F92ZM4dxav7OIG5q0eC2qSX9eR/lHG4wDXbGMqOPP2RY/oYJSOJqqjlLyrfBcuYDEAqk5uuomr0G
ijYrM2tEf6CNnkjxCp/8CqpVq+NYwNWGzyiU9R2pvuB/8zQlfKZxNoPdO4+OYNUEaNUgmFKageib
ubRZ6L/VXsfOAg9hKNUfcdFeI8Up19D+3yKn6xfZaETrNhv1uxLRNR97XZyZTafugjs7dSlxMG+P
G7BpWjZk8Zbs/MppN8lJW0jVfMI8fkHNlNDlsT8z4KlHPDuzEMrYFFuPb3sZa8FYsRnyogrmQFe2
dbl5pxMYAXCdRTNr0r9+Yd61E0cbQhQzOhfI68Ix8+hJB8qY0iVNM8/KJncZ9q11Z4Zat8yNUVyE
RZo+wkODQ2CinHy3CzghKIasnYBTIenbKj1ovTO34cR9Z7MxW6CBw3OcODooudbowEExUg90pLkO
69G6ykO2jWNcNE8x8GhissLXMzfiRBETVQJVn3nVtj+dfYNBTKXf8UY3k4+U1QjMDYJUY9P4dbOF
uWwsmCkoJwUYRBKSliM9GZwX5jkUsXFirZx94cgxYGbTaNP/fPdUpBFWJqMM33IMRuXd1xAZoC/Q
Vufigjtj72SMGhmLFZSylCKypmT0UeGJdLe90aubcfTBTbzz5eWkPrMtzrdhz5TCMUVa8uCKLZL8
txExNkt2tzatOFyjFTZXtZJLL7Qqez2Erb1yggu9SIy7xMiHG15bTGgjL8JT6LTuPlXt7ypQsDMH
81PXTwcMD7o9d+iPC0eU2+K0kQbXnybDHZhStKjWED1FmhJuvn7op4ZCeI3WADc6n42jDQhNJ3jk
82cJCGm4KitndvMNZbJ3wzR4+nqs9+d2/KbN1V+D0yufwePjf65YadtnEYeDDhjPghiqEbPXZGpb
vyw6GKupdqEVqn8rB72/1nUlOOhSgVtipOW2zMG5vP9C/49vOINvQJbnsOL8FyVwAt8Avusl//WR
4PDPX/qH4GCLOYtibgyrHCcpDrCQ/4fg4P6L3Qe6I1pzc52fKfcPwYH8QTq8zGzXnLfuHwkOhv0v
9hIcryi2mjZfQ+NvCA7HXxFyLizK5IReqMhoPmlXcxVDfhYmgA8CTUwQzM38kn7u+JARwoTRQZzD
IMyvyceZzYA2LGa+WPzmnyvKYB9DEtOs0RsGtruq0uHts/po++Eh3P77532MVTw+hTIKgvxZuypY
Gj99HCWduq4S4eCNErdTrw/VISlqoiBss1yrSp8utIYSl1nFyremt4eHr4cnA+LTZVKm1HEhkqLI
Mz4+BoOMhnYz2tIjAicd4J+G0ya1Q6zQCCWI0Q7rPZHmfC3wQUAxLYFkzhDKiJ1SQ5f1Do6nFiwK
aHscmsMI2pWGJcmZ+mQz6gl/FvdXli2NVJm6xVBiDsZJ3MC4QXI//qaykHwzYgeQK3YkLzTxQPu2
VUHcFNUzbuJxO9Ofo0UZaCMVj4q1bUHBdfLUatDu0eSV1zUEw3tQBzgqDVgRvdWUL06WRSo+j278
HTZc0f+xd17LdSPZtv0iVMCb1+0dSZGi6F4QlCF8ImEzga+/A+zT90pURel2P5/oiHZVqr03TObK
teYccxTl+FAOBNB1uRaX2AJZgDOPoGBV2+KSxibt72ySz4SN8AeVzqJLB65nS0Ue30UjUOLN2Emz
PnKpREW+lcmfjVl8nT1B3PxMM+hgV2BPu5/qCTiOrtMbD2cGbZkIkRkuMvw1Qdbe1uVIZNK4mDTy
njjxzkcZNDs6oxFRqQ25HO2pGOzmFtxWfEKSo/d+Y5XHBpnR1nL68SGHo/fQ5LP/mbtjb1HEgLC2
4fUOvm6+TTVJIklAtZMpMX1BuFo/E/PHnWlYbw/+gtcIFFwipxfRxScS8UDU+vSm8Md9MVv+yGS2
3aOPQeMS68Q94tmz7gcYo495r8RF13V0qSqKmQ1xu26+civcOyt/mE0kyKXcdjIu10qM9hYianEn
/RS3C5RrMAh1+82N+Z9JgUCQSHh6jwfYoZhN3KEhQozXOTT6ae9nQ3msQ27uFEhFsFEO4K1zEHiT
dEWuiMSUSucC/m8Ae3RvWHFxlyDhg7WaNteEZnggjZPxR2ESpiQw2tI7M00WDat+yXQzPjDumK+i
ZuQf5aTTXpIaubI0vzhShryOi+VlNxrvxkjMEUknv8V382jVR2m1HrETVasxFeMPwg2mPXnD7k3i
cidixGMrV8hpU0H/q+ATDVzXAnpYUEbemjipHNauhgCGtSqO73wzbr4xfJ6vhEqnLzYb6R4wLibE
til2oFT772buW/eE5KkNSTmg5gyubZdwHwlf5lIvj2gpQNJNRF3uZnxOCWxH7oTr4yFxLZ5/Iqrk
c5kE8ansimdldAMc+La6ScI3uInQszKj8lMOyJVNCrH3AmygWUI6h4fE5tnEclVkextX5MZ1yxc3
DkbQr4EkSsHjoVyIVjrlRmGo7ndx48obCd/5JuqVdzNMsXUvsk4+D55fv2Ba42kNsMe3dly/ODhJ
zjk8hs86XPjNRg42KxSqfk0gSyHzcyYDR0ZUbN5/XJjyEnR1Z9zpSYp+o7N8vqJL2z1KjuF3U91b
IK05UoDsteKTLvNq7SszO/S1HeBDjnW2xyVNtkPpm9ymqhiChUHePFkZRl+IAQG+EdtprnsfY7f9
SPPVKvznsRaq/5a1g/uc4cgqksPozMJFZjkbYovQTg1XU6Ni76QSZ3Dv8GTjznX19MUCCrCu/SEV
K8vTyAab2d/xHHoQL2nKA4/WPUvTIK6HGswzzsDo5BrFp97sjNvaLO8Mb7h2K1nt8I55tzPMu5UX
gO5tvQQEcHwN7xJqOD2+Q2LP6bGyiy8dg8stqW3DdnCnr1kIUN4dh+9FaldHQyTfSJhIj+nMPEhY
g7zUxMRtS2/UkHGT/ruF33SbZN1Z9028Q21snfRcRBtrauGiBF6CiCHJrt0ZfjpI3HFat9iI/Tw8
GYVsNlnZiHklo7g5ortBpWxocKYm3ogqK+hJVmX5lsgZ9Dg9RNDLnTutyau+m0SQbe3KiM459I4r
WvQKxxovLJZv65xN6NSHKEzIS+FG2tZoHk0IzIcqwFgseyfc1sqw19BjeS3FgjgxESraRmWelZdF
hyGxPjtVHO1ornQXS0ROubW59t86qZS/9jiWolwkVjXm4NGPB6y8BGlYCt5+DE6zA7QqbHNAwxlZ
dEkjQri92G82U9x9c2o17BMvYc9jAw93OEnHVWoj7MyF39wxnrWwtBbdDtVWSlRcYYCNC/VLSCLL
SjmFPgu9WIvKonjGpVQHa1/70x7WO5hQJtrhhrwM1CWj61AhOsyCLBvq7OA5wZE+o21uJhYRYAiF
tLuV5L26cstOnsHiw72wTfuIZqLbOGnKW9Vt4eI1K0HDZQUM2DtJv9VfZuXk63ZhFzCEOqhy44xG
DcfXn19laXp026r5Xuayxo7fRQc9e9GxGuLpU1Y482aMh+ZUVNJd+3aJ28svxlWpCEzsXMe9DTpa
zHW8qA6SFie0KcNdY4zMWJbEAeU55CBHTv4U+Ak2eXNShN9OuDKj0diRWVsjlK1uS8tgLwcOdcwy
ByYxyslNYiTRA5Qda19mPPG+U6fHcNRE+anYvarp/MG+VsYdWRHhtdXM02nJ+CoJOYjgnDR+W/1w
k+Ya+0FwiTS697WrFMTeEt0YIp20uJLdbB0l05aGZGW/PZdz7DwPeTC5q8BTyHNtQtTP6QSUfZ1b
uflD4iQsiXUWvt6YuTke56aJ1rIy2v1gld6zKoeMvIMiyy9un3TfKif3SRDo3JEJnCUI73zGC2ji
mCo6LLS1QIViaFHsgtQbv9a5Va/7Ui11gWxusdyVG8T6ot7C58jO5PSi28WZnAc8flV6RD/fXqKm
q10UtjQOiX/1MgzKhE+v86z2biY7zg5zKuRXW4I2BBE/Fcu9gdu3lEh57rAPLSETudeJS2SThRAK
2X8PYcBLZiUcoXdm0bHhoP6d3jhHQ4ucjPhOMnXgHSA94xLEpow3ibfQAtOsgrEtvZsZ/MSdUUvJ
z82cdDeQh4jFmEnQuqLIS8nT1vKrlgPTrRSxBaZ/dmdk0aS+vhdfTWZb95jFu+8SgFe4sb2U32dV
SzdJT5O9pQz1P2syHDus900D2GJ0i02e2uWRxr24lJAfDq7ZESVSKxbjNk/yVSWhXm9Sr2Nzj6ra
uBNJNDxktpPcJBWVhvB8eZ3M798iap4cgmazVdw0y6JMLsVbDzuMTISA8iRqGusTy6D47kifU7BB
HBG7NhEtfsJCtKpavs7CnNinljE8pBlMypXVGKEAkdxO+6Typ7M5EgOSDqPaJIsftKbYekZnWq27
aSl/cQ89B70uwZHwE2jsILyq9PSG0SDb6zmuSTXJIni1CqLN5MUmWQfSKTGNRc0f1A7W350hlnwn
zkvM5X/TgbU29O4kMfpDYtjNKaaFu5TDgVg3edNC5FnKe6cJNyM35qWbWkzjSnCxh97704HG+tjD
XprkyzchbwMe6W9uwKF26grMZH9wMyr/NRYk7ybwe3ub9PBFJ5eCMI24sn1i6k9Bguw67zxAA339
ksSCB1OQLtw543QWSjZPw+C6N1Ch9BdFxf2HTs1vfcrlyy5eLGb+qLN+cxHSvSmC0XC6g5EtKRQd
EN1J8qKZVk6C8MBTx1bEA2aNPPHAgnAdsE8tQQj1ay6pmwNgPH9I7Hrvx/568CU6F8/U8qUQqH+c
KSXYhu0ow+9XVQ4weDQLiyd2aC6zMsZ92w7phqV53k40mghNGKigcsnhNUiX1xTF112u3OaEpQKE
YOzV34loDW5DP8Hs3ANii422blZN7/1JnUUv9bfDLOaacNG9Qjlahse/dhm9wUDSO2GS0pi/1+QA
y3zbVNG0q0kf4VqizI5SJ3gjRGs8AM1KdoZlv2LSeITN4zBsplwyPJVsBpT5V2Nru8+jBKyRzU5x
Ns3KebHRemqsZFKMZxgWIQRlq9iQyQrjCf7wvmIpOSQRsDXTSjGN64p6tayiCwUk9GntTGf0K4pk
S/Tb9bLC2MDr7sak9T8bAE/JSkpMDKXCdUma71hjcYRS96qaNMWBBQxALjU7h2XOJUnB3zQT6SlW
LTwqPO5Lra7F3NwKdNusKdjsNy58rqcIvPLKNTMa4aCct7aO5XWBxOaSD1CxR9KTsMWn40NCNhsu
C88uX1qH6KdTX84BobqxSrhIGbkehu56vfWSIjXXg3TiEn6Dkw8gSwD7GZ274QcJ+6GOAbZ1jQMq
JPDnMjkSjpxt4nn5P2IK+nhjdgxr1nGG4HNEFxfaZyacHfQAR0t2Y2r61kxzQeREyi9OREQsOYsw
DDRNKR9o8FfGRJHPcdrE1chBpAvd7tEEPbKGMeGtO4/snnUVQUjWLQe3MHXl1ykfil2b9dl+GKmu
zELxRAKg7jep8IeHPitfgpbzI7lE8jlUpZNt2mmJS1muXbSgDE7zzMVn0zHu4Do4R4uN47Zwxmwf
o+cUayLPy2NPWMarJjzo1Z0sakO7tO0Vr22xc/qw/cRJNLxMjQm8RXHo90vRPQrCjR5JGHaOpmY1
6peznUijcp0Sk6LW7lxqIPGlGnbWnFRHSEycWkTgrKidgtvKaYcH0yKRCqRy/ep1LbhqlxOWtDg9
b1oxswP0tdU92jkNpaYp5TW0dVAMsctq0sci3Dhhz8kodl0M9bU38450JFRYQFD4i705N99qobkq
1UwGFKfDlZe584E5enNqZENXzmagttLRsoWmFculNwU0gCq7eUIKHV4sRZsFWGB0SSzZnrIpEBc/
4cIxc5z2wrS9dR2K8YFRKMd7NWX7cOkAMamU11VBfyjIOCYzlJzfQt7SeZuFs3wu/OrTqAP5FXw8
x23TSwiYdcHZqJQJtcs/VBhL4bx8a+0uUTwhArJ2XTP3u0yOIjh0eVX1sr6bRaE2hE/IF6/RIEfb
KgfnwcxuO4wZnZHl8JppkwN8qt3m1hQtd6bOKUXe92IpEoFDO7En8skhIy9FL30dB0QFjVV+XRlM
5zkB8KZHumvvjyEueQqJREAf1IMxXbkJHQ+nm5rb946PcHh88KKVax+KFPFOnIIBR2WH0qWgKplz
XobYR6CxtAeMxOAyIMsO1jQcufRLI2/OoOgVkoaQStO3NiSqaOZ1E2s9JRQjasF3hgndK1Pq4q6R
SKBgyxfRglv0ULKCS2sGCFOwrbjFiTJLUr34RcztbZo4M68gogpacDExcbR2TDKjBnIcSN2mnUHj
Tm0FvMg1TnwQlAUIPQoes6XxxVCVmQ8dQQBezdPsuDTKvF4130AFkKxm9tMXAfpmFdtteTSW5gqO
NpY1TvSA7ZdOzZJwsAopNYibmTP+SZVNs6eZWeIci49/79+8b5K6oHcr6tQll8r4YZrzUi4HBrev
rCiWmg6B1b8eTRJRdtKlNSRqK74zrVJcZG0XGywq4SXsu+aptuihkV5ATw35rrgoLCU3o8tJCzh4
z+Ju2N13PGv1i04odlqziS4qYJ2tVcolTD0SJk04omA9isHCL1fRyvEpz3sQ6ZfleW7aZRnGuNQR
e1jSkYyygJq3aPnjbKLTOUNOc58uXW/qkmUX4ID2YoU8Eu48dN+HBo56asXJTUB+4M5ql+cHeBE0
IvqQpc/PiZfu13t5G0Z0SKE9FXeVGukikSq18ZGD3b/vDVZPC3gIk/QmYMmn70QTdTQ89yZIDI+t
QkXhpYkoQ5qpsO9VCy48quAc+qRFHl2Ow+vUz6176cMnywZuJBZ8IoRKU1zgzIqLZ1PEVss9SCkP
nztEj3LXzjXFubJYzYj9eZgUZbIs6M+ZdWnfk8TIYss69gSdTj5joYGyz4Bx/d4SHHualiGIt1Mi
UgVsnvKzYzWRa445xW7Jrdw1taY46TnsVLzYcGUcuqB1yUsxmWP9Qp49DWpFz9jJYo4KPYWzA/Rg
Y9Nc3rLZ8/C8L7M64GrQOSKmr3aTR071E9FPdrWcJzpNF6p19KeWps0XGVC1G7OiZTF2IxfTZHlL
R96jgkShR9MfJWc8h2fNMOM7reiX2aWusqNwveakZEkTcVkqMWzZ27ZwihtIvsB//cyj6wXf02ki
9oeUlgnvZEt3GlPGElJk4TRqguFHsETP9Xx1AtIKXtws4hAC/F9+BRdHydF0c3nMBS9ZJrP0Bsjn
yzh6XDXySZ2jHaa8KmPBNehLk9PQqJonqpLcXQ0aVv8KWlBE3TJ42TWxACyyikyQh7qOqSCncdqM
Azd8CvHPFDYt9ff/+f5iTlXOFmMQ2fXNU+ypkk3lKOZef4JMO+2qNM9IJ6l5oTOqyiTwWGSYNSY3
mKqQWMxeNl9Jf+ZEpoIJSHTxNrhz7ROUwgH2vVEckATlQrm9U0sVMOmGIxkZc8OeRgK/WJG3mcOW
Cd1nYl9SoD0Usz0Nle3gQctfFUTqnPq4/x+d4/+OKv84qoRF+NOY6m9GlV33+i0dyPvpu1/nle9/
8t/E+egvlBTkQ+PQctBS/kycd/7yADIg+A8ZqxFcyUHh38h5+30qCYIAtjxizIVM82/kvPWX7Sw6
Og6x/gIC8f+TgeXvY/jFD4oBw2Jf4Nt9UDxEzgQ0TBryEGblW0qpv4e6Fa+yECXyT1fnb2aIf/dJ
Nh4G7B4MvH4T6JYCv/pSrh5CG7gklLsXKWq9UnE6/EHM/XefxGdgLEHuD0hk+es/ibmT3ojnVhKs
2KtiIMnCvOnGKkeaOj/8xz+JRgJUjUUrYfJZv37QiGwgqtuZBEfe56Is3mIje8v5z//mYzwUuWiA
fx9+Yl/HBu9pyZlURdsoZLhIblG5LnT2X1w6nlUEEhiEGaF/9C0k0qxcwI+SeICqvWiiNYFY29SA
Iv/Dj/I/HIIh64c+8wPkpw5JBx8FqMFIGmofKXlIFRE3/jDdTYl+gBn6IEfCV/75Cn5st7x/mIMr
Dyc5DYyP1mcSsmrezVoeaDXS5GMrOeSEKq1qI3s1Q7pVGVDjlTWB9P7nD/6bRxFbxsJCeVd4fXy9
/LbmNEz38kDrof48AB5beREYYBAezh/er49KgPffSEuEVQG5HG/1rw/jPOTDhD9fYqYlr4BAy2mb
22b8+b/4QT99ytLb+OndWhQWo8FQ72BEGjx1qx/GSomTaP+7S/fTJ31YmVRRpTUDcR6Qcpg2vs5f
Z5Jv1/8fr5f5+13CjBeGPBlB5IJVWJ7Vn35UHVdeWNWyQh5k1xtpjgZxxZK9fXaraRsxdt9YUWvt
oKB7B7PV9SYvnYhaxhUndBG4URTnD6j6IE1aBnHf3tvIQR47xyWFYzcExdsEMueYzNZ4JQPSSAnI
7PyVHdFjqiV/y5TG1ZZjvs14HBxnoJvqdmoj+7EI7ProxXn8MlYUKKrS3iEOoPnXE+E8Kud5LgIN
2L+bBgbcNN3oYDbUln2Pp3YoSrFFtSY+Q7J1T+A21bcmZpW3ep/vDhP0dsrd+kwK6piv0yBM6+3k
lubXHI4wTkG+j4Ge6rWK+dEFiZi7OkrkDYO8etMDqUCX6sRxvrKGMgJj5vSkA0Ia3jUm07C8oaNu
kBq+rkx+3VyxcJF+26/pj9sIKFhc0iQDAQv3EcSwtnaoXWtyJ3F4nNyKMhInWn22TFIIw4pyJ4zI
yQ5KhOpJOnpnnVj5SxLW5YOv6Cg1nSOfG7+yH2N+u1wFit6IrNxh5juNMQb2QEb92nEm3nXtu5xn
Dc5yD50CtE7RXd2SvNS/xFwaALONvPGH/M20uKcDoMXHKszedKfiz70/10e1LI1p19XnqVxmDC3l
JnF6UVSmsPR9fQfQxj2yovdrpCHZfkxKZ0UZkC1w/EEQUwT3Z+UOzCkTR0bktCXizSfE45owYC7i
UOJ1sA1Ft/79sS87og1g6YcXoojFtsi4CJhqyGVwiRasGpnchzPcUXBkWfESQUEml1CRhOqlOSN+
eMczCOzWL/cZU0J5ZdFXijZ+Go9PaSyNaMvAsgvBpBAAvfLpGFzgxs2PIYTBe6Y71ZsdkOLMb5y2
gFXjFYKh5uCSA/dQQw27d8hiydfADsmoa5HHFNgx0xFGraap2OKHxvJhcwv6WBfECNsyqVegew3M
hn700DUtr51Litl6dNniZvDOnHbkAgIFSZk+YMxNxv0Qivw1Qpm8iwTvESAcND1ZNJYkWMWaujka
n+Z2LvaQk3qcS0ZrZ7tcOt68nRHvNKu2S9SwIpjP+ooPvvtuz7xbrsHgb1Mqr/syBr18TnJSwIKp
ZA2lEeYhAjWcE2K0jCGgIunXKrgTXpoUL01ii5OOgRgzu7LXRDO+cQCJ0O2Qlc4XITsQguzGmDrO
IynyhWsg7wyJk3Ih/nKHBoetD8gTzbOQEziJOfHnfGzBAKdSpz+EjLyDKHz6aX5K2qFrDU+ym8Y9
libY2dHAgzCrUMDYzAgcxHTTGGCGO6vcQ/D+0Q9tsEk7/ZmoaeQF49chnbJTJXzaRDFJlWyFwW06
8FIybNZbWgjj1di30TYpeM/xosYrWwbFY0h42xnI5I7Y3pJTm5b9ulJFV8CszrOV05c81KyK+lNa
IioRQx7dOBSVjOl464uh5Fg1ypg+Mckuc8vqRiLnuLeWfVe6/G67yl+zzghvQoyor6WGD++MvYXm
XNFNcGPnpAeeKGBD8csQIZ0wy6nejDjhtl438xpVRE5i3h7AuBktUYuAgI11SpzMreW3DQ3l8tXz
WCjblvUDEn5wO2cEBdhtO23igLRzCLJDeAvou6X7B8APQCKPIbG1DdHF1bDJp5xFzB7qja/46JbG
3CGDXcqY31LfUqxGUpQC3HAHIBk2yrbNyhtHAmlOlRNyEyp50zVLXV3b9bm0JA8TJ8+BoDfLxf/E
1cniiF6CT6PlfdVFpPbcF6H1w1SsVuPyjHjmbF0XcZ9d555OduOEVwey+5JCafQe6TPermPQsgZN
a689Z2ZF7Gu9Hme//oKcKLqZg1hstBm0a5fcEogUPSt3abYtbAdf3I8yiQlKE+IUz0N12w2sPUbC
6qEiXvpirLjmUT3snBxbViLG7NqJbfNrZA39mVYL9Wg93IRFVx463xz3eYo5oYoS46pvsxsnc8Yn
I8+7m0mn/VWcz48g1BXyFWRo4QT6xp0t7zBH2Uw7ualuQEnGn8riOWhAcjOAfauThVvXZ194nx/a
0SSVFloJQSoVUcSmg9lvQgPBtpjsWdy/Gl5NpHzAprco2Y9GlpYPwLDFqRWsOGYVIlgyLUIXZ26p
/NciSyoCon/uwY6zF+m/PtlC7NtiDdNODwdcDm67p9m9smnFqlXfRTn5u2XJYpZzyGt4RPKoWqPO
K45CNSZ5tIjpcE+CgyTjvpnbVSmdrGIQ2vQm8gzVLBkU9peusquTapzqVAe9KekvI1dwym7YDBYu
i5I2mIYccJ6UTZgkm0/Zsv5VgYrvGrrZmIuLHLy8m41VelJ55IC4JxRlDE/Iamqxiv3BCZw1tTiS
9tUMruytm/KUUJGxqH5ID6GNlSXBUdPDRmw4Re3SqfFMGo6adX0KF8E0USV9/0n4AWTy3CUIgElG
kmNFSFuXyelgjUx9re4lLMwCRZEuP6vc0egJLZ9GE8U1YgcZTONJlHmxIWHzqxsOpMHnCAgmh26u
h8jc9nm/WDjGW8/LjSvLEQZitKACyeja05731HZWdc60eCjD/mA3oC90E78WqVcQymUXxK8wTSKz
gzTO3tbXA3s0s4GEiC3h2oOxJuB+vuZ1Tb4lZYDio7A6gxa0jigtDeOYac8Md0FSsb65Psu3m1Cd
cFpy1UqB7vU2kh98KJiIMKuZvPEPUtvfteqL2DakhI88Rq5AjX4tRruZEKOhM8sDnSnWG1uNV6Dy
SFINW+oEEouy6wlTGZK3mbqiiIj44oX3zsj2UadY0Z8Oauiz5c+D1vBf4t+FPAf36Dd6TpAQFARv
ojy0lfUwmPQQC9ZUFWSvohzu4olt7p+PGL+dDKPFcGrzSRb1OB6BDxfAHb0qoZVITjBFmCBThw2K
7ViItD4bLsz8f/683w18ywcG3uL+AbzwG45AtBQ4rl8AbgmJMlqQ+fUm68RI0FpbvfYwGLdFh5vY
90L16X3bUaSJ+PvUVtYOvZ+xJgfOeyUcYtxrsnj+cLD73ZXC98MAjwpr0b3/diiXYNfg9Q7FIa0q
9zSMXfVWO1DJV6pXHXHeiUuxXRKYioMit/rr0afWtAq+sbQotJFRvlLKiFNoo26YbE6eXSaRB5fT
4J1d0hEuos1bOvpdROp9w7ygZyJ+SBYgmUNaV711gyr+DKbSfXV8rC2riH/bh4YV3KKdZAOOJ42J
PMvyl/ddUQggtms1F/af7EnWcor98DRiWYWJhQHAQ1T24eFIBtSp7F7FocchDzK9q1ckeydr5bhP
DeHIkMYkQjVUNDuP9Nc1sLr/FPMDNRZbHoJXbgmP6YdvgMlc+bjeskPEeXvvGUl9lq760zLwW8eC
T6FRARkO4CMe7A9H0iEbxtgXdXbwXYpnH+IPWCe/XzeoWMhyKAg+mXIOD0zAxqd/fh/s368xJQrq
inAhdPxOzpyswh3bUuFb7VQSM8JDI2XEcfRSDZTGJJV7001keNGDcKeHIpqaN0N6attPIyF3fS3S
bFlv237VkKDuIGmRlJNu0R6ovxkGIxn73sRL5LYRg/z4V8flf/vVf+pXW1bEQ/IP1prsGwyXV/FL
q/pff+h/WtWh/RfmDtZcrDO46mDy/F9rTWT+5eIViOBAetj0XB+HyL9b1eFfME4wZ/iIWUwayXyL
/9eqJqQN8trSuuSlAQf8H6SjfiQG0dkCZO6ifcPE5cI6+fBONNpA8Ft21lkw+Oyb9ZhUmT60Ho0C
xBcCa3mdTkR45IVlKEpeOG+IXVLJEDeS3itJecK2UKJCQSJdMfdnEIugA938nNiNQc5fLHi3GtHh
I/npSv9N73v5Zj+tWjb7I33oxcfKwuGxbPy6pYXdoEosy+0ZEYi+s1JhrD3KtMs0BiaDqImT8T9/
IBvzbx8J7XHZs+nr+9zND71pIyvJGxvq5Oz70YV4bIKMypG9ZQ+DJGkwQTRGc7BaE30jEJxGrwd3
DNxD5LPw7LyE6JdjHOCfWc0jjMoVwZr0UeyeBLJQZGjQa0HoOegs6760rX7eu7Goz3m3sDPp6bBH
WEXc+qumbap57cGFZqapBNfa8Ed9V85sRbY1e6+9kHW3ypuQj4poRyTbNoiXQ4cHu35FKhtdCZ87
QnHdd8Oww80+XU0+DpYWm0nDws/W2zqUQhNcIcCdPeFjbUgfYx0k2ZRsEXuoZEtTR38yU7dE4J4m
9r2FnGFeZUHHbyP4pHk2UmIPE1/xNbSdhZpETVs+26MiqcOv7Sa90WnFN4omzzlS9KT6S4slCphF
YyB7s/PU6jBsMpG4BnMSGDs/mHz5ZDM8Tk992/H8JYTc004jdOJubgUDYqe09aMMLW28OHbPlcs6
cLaInmtdH1uJPWg9AkueCUdBAcbZYeSvyoFQ2C0xgezgem4QHRkEZ6SLWIeOYk04GtpUNNvZQiH2
XnOW8Idh4swzDi1/HA0EB6oGihtgCf7RZtdwkbLJ5S74LqOupxRXjDy4M9HyW66jM6y9bEn2zoyS
Pob2UMd9nuaa2zouIOkzxvIyPc3LLQmWixMRacP9IxHmHDUGvZWs7I1gTa6LukoT0rmM0ERkToNM
HxZFaIjMJ7Mg2LUTL2GJnYEDBsCmYFOPdrnFy5FsSq+xFi2znu5RSfbX7D6czaqcjDJmqwNmjLz3
rqYp8R+MMbCu1SjLTwTPJa82zZEDjWM3XGe2CF5FUoyP0jFzjUCJRzZVKCxHNfbhOs2Xmr4i2HQ6
2dr30I/VQfRgwJbpb+1sNvyNNwY8NmMbcHlVVvntjdlrD6eylxgCZ/3QOBbBVW6Yzg5dA9ewv9Gx
5d5lDkXC25RPg3zmv1b5G+gSfZdVJi0OH3fvuk54Rjrm9cOak7N1jy+N21MWRuOvjFhxbxGBlbRR
Cal95srwcpFfz0tZyFrFu840ZPfUxZ6+C1ni260xB1zgzIbJsC+Ye5893BdyFeuO8/6Y07PMY1t/
YnjRHAaSpfTFIYM1IT5x4FNokuUzDL6O1iDWQq4L0dXocAZi9c6ku9vtfTHPhvFAzO/cXHq7NdpP
k0bXvis5nqgvc8Ux8kvmmlVxF485Ykck5g3NUMc5zuNSRM5TxbXkTMm11Kai7IyihAvBDKo9xGWI
z89lVSG9rMGauH5/kAttcONIf+Q99sflpehbhA4rrZD4sZjX9n02GLi2mD6l/pMuw8G+yWPEKIiH
rKL+FjjKuk79kOIxLCs+0yiSXBMxmLT5S2u1CAhXZO3135047IvHlhXCIiw4nr32pq6E8ENqGyOO
tkFJIOHWLiAyrFB65qeuCbjnfdla13k/O/oxHOKm+OEFwrbpQU1NQlqgOdr2TcX+MzeoENAAHmNh
h4R01rVvmsfUdugRgPClv29Ag8IGNqNHyZLwWmDafvLGIV6SDD8HYMXU2qrq4QtGPmOL6jYlbl52
a2dI0qNTRjEePeKHVlUGr8FyrInE6aDyDnR+/IXClDdGRhudo+bOpQEgcuYQUyxYZOqjlKH50HnS
XjuV+WLQ6ln1AjFJMQmy/1KlwwOxX8nXsouDHzoh7kNYrbgh5uYyqLaZtkXZ6luCI5IXzxnFtmKT
2lD2OXcM3cSL5abVzhYm7Sayo4l46YP2U5SQtRjIgtMJWcXlVSaT8oudd8EqMrt+Nxs9LYBRg7ci
nJC4NiVvxnKuLh4dju2A8uyWZV2+5NGQfh7d8pMKTJ3v24YQqmYiK8ik7tyPWZ19Tjq//AI7sEt2
bS8wDbCBbcqimU+lERU7PKjZagTEvAjT6N6Qr1vfs+nIJ+FVMt3kcyd2YWbWj6nvL5eWrCAS1L1B
rP1g0NfS184qoRNDVF7QvWVt0G5K9NkHe0FLks5sX5PbF7ib1PQEaWcT5cCma+2RhmxV78OymZYp
l1Mfl0DBXeJZt3lcy70JFWBD9pF8QmBF9wlPm38UnL/G7VQFw3XTu/HnSKb+3ujmYucZQEMgmc8h
SALfvzbSvjmzYE8HWDzTURlWBFejUNupa8nxQw67boYpRz/X+fdjNs7fTbPMz1EYzedWtNGfonc+
tBUoiYAq8q/3M77D2fvXkqipKyck5xrxUS9pp4ilrascNiHXoCWMMaU+x7zlh3+uiz4MSd8/dQEO
YM0mjAfk56+f6sZzGqTKi04NkqJnHIssDLK3qTH++XM+TBTfPweBP4BWqr1F9fDr54xp7Q9dlMQn
lz45a6rZsmYvqlRPxywY//mHLSNfLqeFMuQj3cDiHTYSisBTWNK1rv8Pe2e2HLeRretX2S8ABxIz
boGayeIkihJ9g6BEGfOYmBJPvz+U3BES6SMd7+uOaLvVbZOoAhKZa/3rH1b24IUfoKWDv/31pd4X
smAkEFupxXWsOt4O0tvYdxtCcEn/cpS4qVZWmo0fD0hgX1/J1TDmX19P0IcIlgmhQrb3ZqgtvJrX
tijt0zIn0dP3I6gi5ycN7WqdqsiUTJPf3M43rTfPji+3eguhd+fhvS3WVRlbvd/11gnOJ9UV+ToU
P2yonMDVDKoKLMhPhVo58mcdTHv+14uUQaDNfdZxUTJs/c2Xriur1ecCVvswpGuSCsS2WUy/s45+
/ypwFWw+fLyKbdwD3ryARWRMVZRK5xRDnTyoFLKi6/3WVuefrkJD6WE3D5zxDq9xetNobY3vcmFe
OCkTJAio/4dlYmOpiwMC3c5qh/Dz65a3TIdJNrVPRgSdFjMWFsWoMCLYQukQN30zj8tvWrr3+xd7
OnsYXwszTC778yWrdIzUVDjWSasj57OAesp4dqQUGTBv21Ywfo3AkQtL5NdvxPudBc8UKDP46uNJ
++6NwIo71ZeGoNt84O2OavbJ3oEws2RwrH99qX/4iiwOqE3U4PgTvd0sXZS1XKo04IeujMRS1FeL
ZEJaWCsAvnZw87pqfn3Rf/p+2KV5ENtsID7zzQ49wlo3E98Rp8KBxlKVsCYK3Uv2NDq/fdMvKNrP
fbkPOoHJlOX6rvf+TVvHrjr7CdNaCaU0E6WNAaerFw/NuHQ3NYJ+hieKMnmeqOuY/Sl5M7YoOHeA
kBbNRc3AEo3BK0ZkJlXnUjH/93Kn+Z1z9PuNF1mJ6a58KRhM4i3VrErtKUW2yAovgbDDNIKEnM0a
5yWm3yy1zKes//WTEO/f3dX1m7oSKBKe21taTFyAl0SccSfN06h1Z8+kfyAdC3VlJzgykyZa13uW
ipt2KNpniLiL2JipPz+00mgLkjOHpd1RJcFURV+S/OvDgeEAzEl4aibP7oJj/kDb0Vs8M0aPt75c
PIpu3c7+FDHDeoIfqhRmr/47GOfd2oRUuL4NQDksUcThP7/zbSrXop9E4dGKCMFFw5MFqq1YpvOK
p//69v/TxcCNiM8gTOB9PhlsDh+vYgLJZ/xo77IK9T9aJLocW2/okn59sXePmm/mrZ6fOu44bGdv
3roy10QjI12RJ2/TWMZpz8riRaRL/PWFjDfiN6iwbJdr8QCfkSP9bWVUEGsxO407UUF0ibzT6eGG
UPNkj6UpzpDyqslGkBArRsaQTAmDv6JxzQ4seT0G63Z+SNIcnECbaJaYNyKtWVxG2LrmAGWBepk7
neAP2vM2pzmemF7d9RVS6/LfbsQXW3zmMpxrkD/flkIp+d2NW0p5MhZG2BNDoyu0POk+1tW/rrq4
FGvAYhQApPduQIUI1OjHGYFDB50Y0UDG98dN2t+SOVFfWdX8W/xwPb1+2BgtjjWokqsPmCcgIL99
StVSEgbe2dbJaWfrGw7p46mzIv/pAog4Lml5m3Yp7I/1PBu/OQCMt0vEWkmakDVNrrwOvWzz59fM
KuA4QLXJTgLPi3JBpu45mCArVLKmEWJo6X1Bzphbm7Fm3nzjx7AxCCOP04PRK8gcRLaqB30oQRGX
fMVrWuK5aCyGjj9fdAJd6cgMvbtI79xeaRW/aUrtgw8liUl17pn1vZ1JaAbr8io0DoO96jui7cdO
NTJAXzHf2dMMNCYj5sdXOcARFI52jFffNqbQZyJc826ji7y8n0Abbjqn1/azlTp3hKpoy57wa+bL
Y48The5ikEBSdKaT+ezagx8kVtdc97mFj4Rb4E29qbEmpIFe0hPKPhEi+7EHRHkiafHnGFoi8cC+
9RFTEnPJVlZ1Qc7PgvBRFOJ16rwcUFxDBRj6c7OCodgBJHejmvmzq7XQ2Rxy6bHa60i9PxD4QFdU
tQv/dGndv4vPMY9AXvxirWvahnctqQoba6RKYgGRi3iltqpu9vNj7GnzQzMvZXIHUakgfTpux/5e
wv8pNzCKeLtrUTb5Q73AaNl0Qy/aHRPh+SEnVeg6dpw6f4CHIF9nxuALCG9mL99Mpxqsc9eKFYqa
CFEOELjxg3x1+8VGqE1eA8RmRrVGZl2Pq7UBiAYOFEQO9fm8cxpUmBtwEJCrfkkAwr1SOeYW/iK/
cYAJBylsMqtjO2eD9mGuUy7d5gunlq/DHGiDpDClcVtNo90/iJTE9k3Ocknu6FfR6QnlYjgAg9A6
jmMn3XyDcEcLl6ZCKOcYbOH2ErOCqmqkkTDcKXWvrTES0zFB2hZxrgoYNXVXgGl5zSCX/VzQwwaM
Z0EZIQDM3aOo7K5AbWizwHBlJP1ZSzvOhksdAGbP6kO2B9SQOEzhTkjQEfISnTkTKUnW/PyX3y/R
HaJcmK0XCM4uBj6Mmczi0coM+yWNkiTaykHCy/7+Wjkra09ftTWTiwPWS0VCAEn3NslAYhYJU1BO
xTY0ergVYefYrKLWWzVISWFzXw25YuZmJocvkJOncTfDjbz7PpohS+8lss21kIgtajuvdiGaimxF
Yjvg+aAhJeCAgBYE/nL8uc4AyJiAXbnXtss8Isj1dM52KPd1eQXViNe0bDQmDYWyuLEW9mvmLvON
OL2XVcsHETrYya4pDEmytmjnP4fZNTWsQFw7zx+8mjiQsz0X4tHJssoKB8y31DdPY5KxhS9uWPdK
NKDAiaI2Jh5PTG7JecwYIKmDBLiCtWIxzYEZavWm+4nCPCem1e56TA2CIh0bfFWiCN5GyBZuZ6ei
k6D1qgCURP1WLR6QBIS3U6nrM1AbCHnvAZAtw5hN30/8/85JfzcnxRyemuT/PSflHeuT/wlfurpI
q5efpqXff/TvaSlGhGQqO2RJ4ByIj+taAPxtROhZf6BwobjRhUV5apkcr39PS03nD5pgYBo6N5PQ
OYef+ntaapp/8K8yS4WGZevMWv+VE6H7jtWONsgwER6An6DsARz6+Rh1czjkXSEz1JR44cMMQve9
IU+el9Mg6G6G64FVXAAKkQBDGyQoHysDZR1uFBIw05gcNnxzmct8W9t13B60ohZkPTRMnvSA2Bz5
WpLWc42ujkAtjK1uCCiDd24NvGnKYKZWNJQrYyrYQibIVQXOaysveUGLyaivfq5WXWSjL7xeYwYn
JZgqxM4iMawXJMvipoTvTdpBxZEQDMhQmr2BVrhDiqqtP3LZufMsVXdG2/tPA00zE8NmhWswoZgf
8JX1n8pUzN8V8FG+HtJmM7vsp0aV16eaYYZ3ohSSr9JjEFOsxlnBZTwrqssowmIoCPePgz5fmae4
RlmUx4YRU3ACqj/qlmCwt+7uda0NB3NMTJyKvPmuMilKpKlTdzilFDffJ8yNyzDu+7iHmReVhOtn
Uu4b8iJf0SFzB76PMHDQfjajdbY3mx3/GtnPVJe1bb+oeOXnDDEfwBaYthH5xdV0k5FmFiU1J5mJ
XChw/Jlvba2FspdDiy9w44sC2GvMXYZJN28cdNnMcdzkxsTs6drjJApQgc/nLErHo1lzjjPm5We+
w1/OBbYsmeE4G9Y1d/j7Ay30mDInhrz6ZAzrEx4VY2EeqZSfYfIxVJqalV49cyqXeCkUeXqvlQZf
oYZSyxY/JvzdkyR+hhxG9DUTkDUC0cuZODFAswm4ZpALl7W0x0ODKkT/1DmSjb0oF60Oxmn5K4nW
wZU+Vv4TzgMP/SLtnULwb4VFlEZPiyGze7ypfAtThlYLG1EajxXRIs9zwjSotksWej5bQ7RTTcxv
WiKDv+MUwmdL1kXU6whkk8tw2O1HVoPR4fEW+GbPJPwyEaa1ojxhYLACyrFk8WkIfzbRaFyUCDgS
gUZTUOnreDqZWl5C158vNQqOtYHnM5UI8qyp1KnKfNqX3C8Yw+E6znoTvJbXdUMYGNkhiEq0bKSW
UxRG8y5dBqraMocAb+qrrr+aSlZMJNBXz7PFJatFA3Ie13WiqP+eh/URYbxvHkubaaQnJL+sb/V0
D5jNYMsC01Hj6G8bSzTPXZNFT5clnGoMQ1WO5KFeX/ZsXaTROsyfzIFbcum0Lr1qCa0e/xDObOic
lv9E3iA3cj0DzbApPBbM4DKPLKrVm+jySiAoSvdOqrh5ClY0YA8bBxyr9ntv19oNx6QzIDSwpjpC
PYVEJ2gkFGOYA9DICzgDRYCZINoBw0v3RWJPY8CAlq+jU5F9n6u3+kq0wJiFBaZBLA1lPnJ/yOoR
j6OB14aiHjUC+n6T2QukJ+xM/OulXQ0DcBxnSdSNYCpaaMBG4eDKxLzLLjW/RioK+ymT8I1Ou3qg
DtJpQ2F42LBWNiaK4S5ATcD3NYlcmnYLap1k6/NS0K50+A4Ei8mOVRpo7x+UnJtznAHvpQrVi6l4
ly8kZq/KGcfircDvgZtqHfMc5C/DaOBR1zEx7BE+cAdLa62/me8FRpK3zznWawcfI4B91CfM6NcJ
KGxHJrVegsDmg6TBtXB1wCTEXPjCc75qQDTf4EEhMRePkb4szSmuXSbiZlUy7C8j5M4Zdp37wTIo
z8aJDrxIV1AkBYLdkrjAmsJ4lAVO28Zj7SQ0DZ1RAbPeSohHZk0Mvm01qQ3saBNLBKzE8p2QPROM
dVAyYWbvBCWmojfpOg4vS8HnyUpI6tvRX1eOKzBtPVlZx6834ki+xjmExTSxWd0XPfm69rrUFtmV
hZ37YUAz1+4ua94yLH5I7/nOoQFWZfI0HXEzpCMtLuNXvqe+HiPjJNr+HokXDYSORKFAQkKocpGY
63r0FbVr03pQBMwV6P2+pcGBScsNCAdLCbPpbjhmnmyhlSJt6baN0MSd5fB24YTmZ+EwcXtNRt2X
N64cPetpqugFwrm1u2R32VmZ6NCuTJhAPonUrKqnKWZY+sm+kDwKa92lxAjGZiW9/eKvMyAsEcp7
kQwGU+/qtUpm/9g1zXoYtLAaAxWtphB42wFpLjYbWUH9MIReTcBuMCdJJVDWq0Qd2H5MjF/QQFFC
BHGN1wRkmMW/KivZw0B2sV7llqR+cb9kxbdMx0OJ3Mtei584SunKe7vkEVU6b00+zOy1vJPdJmGL
Qf8zGXYWmm3nvNZV+VTHojv5EYF8U6A8ZsyhY3aPOEAda389iKRTFY8QeporzhjvTlSuHvHujuaO
1hMWjoD5CheNMdRQxOGIFcTH1G2JTAUS+LPFWksz6vZaQrsOO5xjdDfjHQiGUpTadOh7xcxsaK7c
zO/KaGUK1aHv95+qdtiRiNnuNMf17+CdBURoP0SGZeuflFM02kqYKJ0Id5a6ZFddBTFY/cOH1wcD
KWFDy+sYSxW6sifVzGmtLMSnozwI0eKdkVqNF2pWbu7yyhj9ALRipw/zdLKzJM9DzZ3wGTSqJlE7
5ajCPfgsSzKA5GDD8HcTH9q3tdx6c++ecNrhmEPpcUhnremxYxEfLUJ2zpruVLfpknsn14hYvQLS
jJN49TbGUwrpTjODH+fucNXNo3524ajBENbs+QXmZ4abTPmRjqstrguG6fdtjqxQ6xHN4eHR+Ttv
NEfEBJ3/JfF6DHcmPEIXFtm2td1043Wq2ykt8w/62I4bNffltvQQN+H8kq3aJ5mdvS7J1Jn75bzS
+1W7BY4v5zhp6nE6fSQqqNnlqdvtydP+E50XbKTM/RK3s3pIbFVtRNEaOzN3oQf1dncvdW6r41fO
1p7L+Ws2wLPKXCjkk5RnL02W+5Kw07B2hxK/Lc3aR/gmXzd+am3jVj62/kCP1jlURltZtvWZjpkt
ChgKxh7+OzF1w2kosRw1ZKcdbL+Wx9wfrOvaXPSQm1ZtsZ/ALNapCeRuW2+r+ZA5MnasgBWS3+GR
DVEDK9IlF7ccAoqSb6zw+9CcY9GZ6j6uzdCszOpgaLLbe+sJYapm3MzYcB3snAfG0FN7ltHcbrKm
889LZt8PaWlsIDPoD6jQvOua+JWPBs4U1+QMFAiE0HUkyBc650s/Yhm+iQxjOfVz1e4zoN7P2GbS
p5YDmkvWt5E/Gl3k4b9saje60+Kg5Qh3k3sWSlZb7eAOlWhQXPdFy8vPs9bm+Bq62GqOXSd3msuy
CUBDcO9c+mGv4zcV2sjvQjb/eLPYBQdRnPTHsbJfG1r/rdELuCyNvhr8VOKoss58iWAmthucZebP
kHoYamsdlWCqVxuFvGTbt5bziChG3LDzd4S+1wI1Z2q4B13O5r5MEJ1JQxF8NhViuk4Gjci1xkSa
NrCReB33rrf1B9h9hdjGdtEpavF2mbOHNBKEYoustIqDu8gxfmXzj3dJZrQbxgzNJtLGCgcdPDm7
oIb7skefr7ExEYxKEtowPWnYTWIx5zA6wUpGJJuu6elAknbrogc/E7+ZImjqp6eG8I8j3u3Y0xDH
tltId9gOic7/zNx0h1Gp/nGKZ48lDo5maafUXgs/NlIYJ18xvIuv47a8ScZeftISf7gqO+/s5BUc
IKqBD+Vg6J/9STpdwKQw6k9526r0k3SaQT+WueP3J60VizEc2LX8nembQzttM6iz2JjRuEW3Efp8
qtmxpg2x09p7jnBrg5qVZVOj2L6V7qOcE91i7t0sqxc7NApL05HfafoUh7GtD+azl5ScunCdlBN6
FzM7VEt2edXqGA7t8nqFAHW7BPTByA7amj1QgyaXCW41SQoRBxBnCNMWy7yTLpb5QSG7eKQWhW7X
TpTlvkZ99kPH/w983bfwN60zgh7ELkzbXNro9Z//MFkakqhImz7NDlENBwX/zRo+17J6Fn221MJM
yyp9qpG6shnTB9Nq2vTrD/BOBcQngO5s8V9IzfgU68Dmh0+AKZioF6OPD/aMp3AQVfg4bQZfRMaN
0GQSU2xGzT410yS+6ptoqbaNI6ObuOrFo6cP4saqc6rKX3+qf7gtxEwya6NsZxrxNuKpwri+TjIr
PlTaqi7ErDreruIUn4oM/k6fGlQ+Qwnyu9HGuHn+9dXfTmvXm7GmXK5/UYIzIP75nlT4mg0VNrQH
WzF4P2SiVQ0nTuuVGQ8kUTYGU+bkmY+5G2lHsZbf3+ndo9U2xq3lqDEHbgeSSw792kE3bVxlKGfh
TE7Vym78zQc2+EA/TlF8QlRc/mJQr+uueHu/Rj9ONVPzSJ5GA45gV82DxGcqbyiaELcAsjcl8vdZ
ti8l/ocPbQ9WcaEnp/XcPZRV+5sx33srT8EkEQ49U0zIQhzDP99CzW61ZaBuIBwNqDpwNFD3Hkjq
SQLxyMBjAAKkYDDQhtFvHpvVigOvc1BnQXAHYQqyWXsw7uyvb5W5glE/3yoANGslo3gkPVxEBD+u
d3fUG0SSbXJonJgKNcZLqRggK0+dO1MVmbL60CSFZx1VTdm6mWGK5SfMzMaHwRp9GeD7hKpTV3TL
38nPoqeNvTCgiFSjfE9j1E1FBBM4YOaP4buPiHKjlRFoSe52AL8KYPD1e1OalnBzh2VFASrVMHKM
Uka9Y7bMd2sd95Ku09hqkV6OyTakxeU3z8l4Q71gqcMeg3MBBg6E+I7SheFumyIO0PZmgnNUYNQL
eL43rK1ONfPp2fhRDxjeqH2ojAXwZC4TPpZKh+XD7DvcrdhcR/T2crHMsPgjN4u/z24B3fsCD5lG
sz7sLgOlGSacCA51DAJGqEcDCz8eoV98p+gybgC8cXI1skJoCF4vz/6/SPTvkOh1vvnDa/LeYSqV
cv0PsZ4/wdDff+4/oh3kNzqLZNUHri5OP4p2xB8Me7CVMuAW/Ad/5o//wZv1P1DlwKzziVQByLa9
f6POcbw3FBWojthbEHrM5mL6sHfe7C2pm9InE25+LKkFzm6MCSUOg4yFlhLCl91jy9e3awwLehHe
Jnbv3ArGNdiktmr1ccGivaWiWr2669zBZNEXvJJhvrLUuxQbOFdpDPubvFsM3L9Z6ldR6qphW8nG
2JqIUM6+i8kqn5J5mkrITr255F/gvk0F0ab0Vl1isllkbJAPSBNcDOWxm/MmyohL4kNjErMBUhgB
Dc/r/ljhm8jHxLo2mqrmxfSrZQdDEmc5XCGOCsKsoJWyNBx+CrDDofsgEM9rJ29FFgOlwTJ8HWMz
dnaT72rGkz7Sem/LIZ67LMBixX5OdB/1+2pQ2CdXdW8yfA4m/Dymu9ZwiXdzY2+KbxaKHG9X50rE
D1OsO4BLedlaJAaXqJUNOfb6RktQZx2Ftf6bMS6c7ue5y5tqTwEPowPPXZL+VEKQcCQkkgoxeWBO
2Fk4Ik4x73QijLtQP8VfaJDi29FV9ZbqrEgD6aqW+UHcep+XYe61bSWmecvIlXAEZ9lQvc/r9Bln
PNCwG9fLdBnmemweCmb8WC3gqTNFGI2Q8Q2duNiXXanjKO8xyvR3TTd6GemGTnvVldOu5ai+a9EX
sGAaF9fzIa1DTfnR/eio+WPe2PlnPSG82C2qJDSRflB25PY3raJ2h0WCCY1PcV/5mr8Dx0iPPR7M
z5mNmhtfUXS9blcdU7/qT1aE4FeI4iFBjn4/znRPgN2xG6LcJ6tlck6yro6zrx7x7SQvXPN9+cVe
zTbLdZAyY8Z4zImL2+pTX17BGZNkylhliCSo+FiPuHy2mkj28Vz7Xx0CDTh3oi67GzWnfYlHBL8k
gir9xlfekgQ9dfcJxJqfUnql33cSl2ZQ4gXwtHjMtMZ4drCmjkOcnb+m6GOfHI+XiqPO2mEobx3j
vBxBF2Ycd83pWxRJ72XB52TrN7WuiIGJ+5dukdtsYaQqkskK8ma6Gq3Evi1wbNiZ44IC30Hye+gY
xgK5COdMzoN4no2BaAK3InbCmPqjD2qC2aPy0YvV8lGiMLs1J7s+5GZpXk2IqG5QbiyHMm5s8ooT
QLWxyT63VZI980SL/TwP5tVQL8VhqCrcnYnW/NrgPxGFURe7p7Qzl7vW7sfrsodgiEJDjEHUeO6D
yvoS2g9Q204jh+jsqc689xfdQQfNK3Eo5i4CFPbS9FRhYH87eIO8Hjsz/QSNAM9JU036ucnH9NyD
ij4OtGofyORrTqiEQDTIUnomiDV76kanv+rtmsi+eXCzk764i7ETZVLewdmNjoRzTvt+0WN4Kb4H
+DTaf9kjTiGQatSnOcO0NPa1Y5U3Jf7K0RnpDe7Q9HXB5AOgMlg6Gn5zpWxdhZFvBk1uDa9DNTEm
z6vioMP2Ciq7wXJKSIzM08rdGYlONufstF+wXR+u9HZKd4WFI4NTWdN9VttERJDyfai7wbyHlqo+
D5j3fEVBN95zQ6LbGSbEp8VVgipgKje8J/2mLueMHA0r2zdW5uDMNNT5RwKmC7gpgrdFW5OV3bx5
JUOg3y9eOctgBqvczs5s4fDb9XeugCEYjvAoSE0aE+Y4tvHXYtCRYbsbDSxlzBx81HFY9o5nHK7u
mrH3b4zaiD+T1lbsCelodzMJOmOA0ah+dtJcP/t97t9odWncq3kcOCikYvpRr642xXxbtANFv+BF
hR4dYzyBV3IZRlM/H1NoKKemxowbNjw+RINZnYe2D7A/ZKvBoAXtIUN3o7XEB0eVtgECrEWhbB31
Fe3X3PGlvS4NBpllB4lrz5fcIYwRzsCJswSybVsbf2Zw3o+FtGE3EuH+KLpMPsRu797APUKhgk85
xByVtx9lNfg3s+0u5xE7mpemHnRONDE9FGndxgFvj3tdTZN6xX47UyEkGcx+Kns6aXE57iMpxhvc
eMwTntyr3qRtnyZMbO5mW0UbRRrH3kzn5J6TrXl2/KH+4vWV+5eC7MIgpJcI/fz4dcrnbDWC9YMI
S58JW5ErNUt7g09lH2o1nzP0NakdPZFnU8B4bnxpcEYpUPahq2QQrMFRSKz2KRqqflu7aIOIjE2j
0Hay/K/Kgn9D6Gz7CdzGcbZWHZdfzDj29hW94XkQkXc1ehXuGvPSHRPfQzKfY9GiDM63oLD64qa3
dLyvvFKec6H67eDJ+tTWGgYxPZPGzMrtm6lwGdeM1fCJ6FZmrw2DgVASqEUomTkN90zbvOtF89U3
MOy1ZxhSjmuM1eKrYuq1xySxnWdMDNh6cq22glpqGQFdU9/ghLJEJJjrXo1rcGXekM5csS1hs5Z7
hRJBFtne3u3ry5qYUmYFvoYOVSR1iB2L95LrCzHWqfmCAgOYNa7sD14cS2gms3k99b7FNqiMO8hb
ekhsw3l9gChPTLEHGAtHVaVrOJlxxoknO8YGmv4uqeq7OjbMj67Xj9vZ1Ypd29b2XnOyCsgewhJc
OAO5Uio3Wm02SFF1ee8S7fO1T7qiD0TfLJthGv0PwgY5rZhu7HT4NI94yCVWWGqNdZdHLV64xjj7
90VMxBG0xTpkKnztRd3EYy8t/cyg4Nxbznzye8PbwndqvzGZM3q8Wib/EPWte0BT3ISykCqsIiXv
mqVo7nLVtAfcF4zDTHpSuNg4Zk3T4i/7SHTuJ2oB43E2/Qz/FpuIA6/UhueSdL5dlDef7bZwt4DF
96aBbzzfj2kpwK0nDwZbXhxkfYa9TdNpR6cyJAJfy+nWCXW7fE1pH7HFJPXlZAzzxq453lTuxSxN
S+7KLLfvImrTnUg5rAdMprPd5HVutjHbhfpjZhO+MQmV2OBF9kTgZ3mLJtRqwmjRrT3nXbUbceDA
SA2zXy0V7sHAh/mWnh9el+6mzxRojkRv5VGAqOgwMDUFI8wBw13RifwI6ilCVjbCtLoZk7Cz5sxG
F1RTvo4SxZyWTw9O14HSgmEcHV2hp8PHmPcEoiyLw3dfKXyTLUYKxj4nTuuMgIVieqZSrXDu16cP
o17EH/W8Lj5aBjWgFcvFCm3CX26bvPevltyhWont6Ejw1IBtCEJ4dOA1Jxg+QNERy4luAWY2s1PW
+36L8k2kAyWmXx/K1ojlNxP3PumjA4TN7ZFf25K9NxL/AcGkO9lF0t4j1zbPltWpG7/txIZBNo4Q
YPWnpJqWbUzh/3lxvKsM9DZ28C0ajPQGbrvgW1qnMnfFn0RKGgFYQxG2ETB+4JaoK5bROCrNrRjI
JeamHTCSbszlpUsID3O1e68hNd3HpnoDNgA+3mJFXvfVtNfJ1Q1zrKlmWoSrtBDltsjijzwWc0ek
pBX60h82JrPQQCtSzNFT8yxt61lIC37h2JMHlecF8L/XEZFUcGPKyScqQDWBZ5qQGBiWn+KkNXfV
4O2SmOk9OZW3ibKMJ7NDMhl6M5wM5i/dDnjICBdtRs2dD+ZmqVUf1FaJ6AZOzJJm5rOCzgsevzSk
QXh7P7Ld29lJ8rBxKvh+LL8XjbRz9OPRI1p459DgXHeyDamfk7JIN2M8WeHidRxzMkmPaeMi/ZP9
EsLstkNlDVOwwvw3FTrunZ9n6tbW+XKZV2zTpS/pE5quD+Fmy+CHrvX/B02lKSV1dSVCkWdNf/gz
6JREFtDR4KXHrJS0ddpMyl+3eOzSNtkdHyy9ar+SZ42teTdg2v3ri7+h0a9+FQbRoQCGQBNY2765
+JJWnaOWJj2KmVzHJevwLk+LBKMyP3/49aXekOjXS0Hf4q+1+30vjkvbNHMwCeBSjUGcE++IQpOs
4vrbr6/zHhzmQpDBfZp+TDmAzH6+oXmtlNXlbnwcINfsELFYR2e4ZCym/V3b5YBTo5/oKQ+9fIFg
QUc9LVjja1GyNtdRwqf79Ud6hwxDgfNRRgB3rsq5t0jnoDMf7ukyYM9WyxkBt9qb2eqlYBU+9B9m
ct1XTPx4zoJMz8u1/4sf/Q4/wn2IJfg7JuPmJa/7tzzG9Qf/BpB8GIlgryvmiucPCgOsXf7mMQIs
EbbsrO4ua0b3JWv5bxzJ8v/Q8WBClMTLpXPEsSL+4/pi/4E+DcIhP8bsAqT+3+BKlsv1f4CGyWFH
g4QIzeA4Wz2w3yrCSFlpJE58xvWCMU287FMCWPtoQ2xgQBbNmbxOqEqlS+0zeiAQAdvQ8gz7yiGF
MRUHCev2OuKzb1WrlbtYtXXoIjQ513F1SDpzOOH65W5YqM5VPVTaByjtOPBVsXbVE70b0NM7H0Zm
1h8zz++h29eZthdNS1CkzFq8SfCi4/eJnQGlj8JzjMx91vpRyOcmStGOD3manB2z7E446TZkH0T3
09LezrLerBh9QHamOLQShrDneGjgC+ckrIiWkUjLJG5fB4h+myFrZFiOHRmIZqXO9Mo4mwD6MLH/
mmgO/IdCaltGc1gJQ9fZ22uPUcXGHgPX6hPZBhnoRE6wX2Ft6ZRvu1xZW9B+YAGjh0vnllBZbJTY
Zulw/VIQb69ai5my52NvPqQPbgx8Ugqi9prc8HE8VqSyNM2IeWR22ylfD1uZL1uUmCJghgcOrzfm
FpG7CT9QswG1hhm4r5AnpvnnRDA7ZK754Osl1lGRu/dLzAAtDFEjGp5AYaweWlARNkakg+NnIrQT
9QQwQDJFv34JappNP5D6hY1ZHHa25mxxe/hSSn9jznN5akB/rpouVaFpzNt6canbimZnL2214djR
gpThTdDazsGP/FOvaj30cqMJ0iXSnpQJQQVKgr2VdUOgyzDPOzI+fBqRUh0NpmCPbtYsR0kq1MZ1
aZXlLGyAOI2586xbAFD0KraHF+Xg0C1jm7b1cStu5sa6IkLvCCkFdrxttptBdlNgMhRPzAGzg5ax
d1Hg6JC1j7V0nrx5uc6MyQ3i0bF2WgUtQuhLsneb8mVB8UaInLXPiACFOTnR1/iZdmoN/5tF77bp
R9/esCYeCzkHzsSS8Lr43kdUvRviXK20KWw7YyyXPbGElix0+gf72BqZ+FNhyImnLSmrWv5lUda8
nROv2WZppg52BeluWSoMQgvWQlpl7caNG4QHi0WUKygQHq38f7noPmuyL1eL6mjjVJL0K7QseL/y
BGtQ5J2Tld0uMrOPneHE50rHGcL0vqxGqujeCLW0G0d7RAhRSkgIibVxizR9KEfSLPEp0KGtrLnI
qd896qvxNXh3/rBgR7WRcjnLvit2/8veeW3JiaVb94mowcZzC4TNyIy0ypRuGCoZvNvAxjz9maha
3ZL+01Wn/uu6apsVEQSx+cxac3k5jAMjTh1yh8cqsg3d3dUzhfNgaPp95sh1p69FtWMemYZk2RlR
OpjAMNzcOQlkECHwDXVE8cswRxk3rLbHSEPU+UL/wlX0YjMykMeETgK/1WZyG+h2w6LMzvUXkJdM
MDXywyrgnxvd2g39cUVpuxb1U6GZC03JqJ8Fchqb5s5J0b9qRbpzWg/SzlA54VjWxc4kX2DPWx0v
LsF//B+1C2g4BjUFXAer+D1TTopFAjWB6qBzjqyFIpf03NsWJezRZcAJf0b/Oscpll0sq2cMTUh+
nOFJpyqj4XXOHrSYwJL2oxPn3Y5ekKAbBqnBiseZSOV5CIzO/wRW+TFDEo269J6c8gGqRiaIlta+
VNa67EmsvEFbdckm/v/EHR0mh5Rhgh9qgJoaIWeMNcmjZY2U4nILhJV97ID8BomHCrExwLBsHt+y
cLVg8sYhJL582RkwcwkG67ilEkfeLoa7Hyvjo09oGxFZucn8qbefYiNNwsoF2kscs85PDbNV90X1
SLzcdYnvbJmbB70U4hyTYrvPS0Pt6FV7YEtFC+G28o6pqV/J7fngOP0lT6z81NvzO2+CQOJmkPfA
2jinEXvys++rV3BeRHC17heH/IJQxdkQTkn5bIjxxrUGedd6xjlrZBXYTVOiC4YdoMv7MoXAG5up
F9KVfSWkUI8IuEFEsY7NwbJGoufshTDAaSgvKJnlwZqlB5w49o8lqNneTD8wL/afF4thH/laN6uT
j3tyArv94JVohDxesV7XZ8SG2X1fOJdc8BCatXgOisnn9yySci9HG+hKZT9taurIGbrsZun6UyKZ
yihQw0GCMDIoUx4vadU578tifpvicTy6i/uZQAPk2UlJIqoxTMT4zdoe2THinEqBJy3VvZ4Q19ZZ
1vbGp9u26+NwsA2amvixyddmNznZHqrkFHCgkWqWaq+j3+ZMy+fPZtYyBi3HkZTcFc9Nlkkc/LFz
5PzNzinDy0OiccpNHrrwUZKk7JWGeSD40N4nyJX2BnzdcLZacUjc/HVSmX1aNe95GfqbvujwLmjJ
V1Nr3XNZl/EmVVoDq3XEHl8jQw6r0s9eixybXF7ivjhV9xLJTkRy7GrWv5fsVYcXmCEx2wQEW5jv
jjNFLmMCwHReM70b2PO7/BQ77IVYNLn7Ku+Ko5acC+TkKGX5kTU5IYfmsTMa+muINzisXswR/QGB
zcsiey/Z2X3D6V2Qkd5OIHxwYduPJLW7jgT8RIENxNhUvQuxtoEkawd1XmZaSq/RylXKP5I2/ymv
/6q8FlS8f1Ze3zb18PEXh9Aff/Ovyvpb+YybGkfPhmfZDD3/rqyFQ2UNWRdkIuxZQif+vaH9o7Lm
f8JjDheJhvk/lTW+ok0k4VJVA9SAYfO3KustX+iHytoGsKA7gqbYNCHiePTnP/eR7doURhwvxHy1
LYdDqVVoH/FV26Hdse4/utDfapKPE9KtNoLZbWKUWoiKL/3cx97asJys+GGDc+tm4tq7irD43nU+
rSi5dqSfedZW3C6Xpitk+ZqtVndp+lX/nJvJTOjvWKC0oy9xl6jSOHgOmeY0L+4wuMap73ylzrOZ
yelWMgDZpZg4KQuNcgFD5RB8TRceijEeAnvRLvq4tBmhGh7p33m9GlG3yA9qNCB0GSkBb2pm27Lk
8NTRx4x2sACe2/se/fCOxa6NHJVn722JDfjEDNk9anKUJ9VUeRuwgZmRgGsHAy0pXYdPCisSw1Qr
B2BxSbO9q2XNX2ebtgEnRBuNCCpSX7Bpy1eGfyKaCmin0diUOTsUzOw2Y9p6C0JtMAAyE4oLagK+
ea6yvo7iHh2VjbB97e/Jfs+dm0m49ieuCHmNIMdj+bw61J6Qz3rNunFlMhe7XG6dykQm9UF6KGV2
qD+nW4LPCB5HyMg0W+j13mGNw6EzWSlFzjFngYChHhtEq0b3ht0unKc1FD0+Kva7aTHmKazfRIKa
OomqEL5ipO4Tb4E1UUAt+Ob1dd02ag2GZso0xCPd0HxfklU/f/Zrt82/+rnovy4EO0/mnVH3dgW8
rIrF3hmyzZSNHdh9aycAWayUfHUhk704O/W4eaNkEafhUo75KbP82tzJsnhAZi13OiLyIE6L6dov
JasjwMPclnPRRAuSFhCLPOap+xA4J/q6J8m7OBRNehUZUp7BGS0es9StPHoZt4dlNyRnzxtci36D
qx0auRcfWcKqYVeai32qZl3umWD3HxujLT8ZQydM5mdEIQay23a3HiUFz0xkq0Hd++LcI+4M6F1K
xoU0LkerHj8gm1NDuDaWfa9xBW0eMW3yIZGWfkPgRLUn1kU7KNOqI5eXu2Vz3h7EKuaHGq/NIZ0K
L79aInZJ9fAmoOWGXtww/u0m1Fq9ikCO1CdFqugdT6fcCMhdty74ztdzzQSbR5nOTmNMP/IecwQM
FZk0ZXLnpD0z7dFyLoh5AT/ORfwB6aW/B+6oDm1uWruiK+ozzon2BT/8nV279sN2Z1/REOiRq5vI
1zqBBNldAnIRh9AzW5ttVWtIrkCrf23EQlVlF8lb0mZUh50FfE4VZASUDhmEmZMc8lwVB0hEMTnl
WyjHhNe/daT/lOD+ChzQpxcCqN+thn6tTTpuV4udC+JGm0Fepx3JFJhe7Q7jDN3APF3mzDTeVzam
GfZwa8Poq9TNR0YpI7vX3vyqEXJThQNXY1+s+XCipv0E7cMPZcbWPNLGpfODgtrkqTUnhOqGq5pP
lrckzzbSRx1tirR/HyqsJrXf9/wzWu3EyhtWHsDVoBvJq5x0pzlv9svQg26/A3+IkbJOvONsO1vT
XCsvGEk02mMJoNF2xyG7EX46PrPCKcKS6/Pcz90Dt3Xz6BnLxcc/FNoFVaDmprSjntm5Z09qgOdI
Mfc+z06d3vullxHb1dSfkUn7UakDkCRcgCHObmnoQxZdEAOdPw7IhE8LCMKo4O5+EmTcVyxZFoPt
nBmH07C+eHoOJ3e2E0pftyNvAhJMwP7S/NCUlOsVcmr6CGHlpEk49nuw6PTcpIQ8NrOfhZYrp9ci
7RnvmnlzS0lWQKlx50/aXKsdzrXha1JMGnP5bt01ZdpTqhvmmwF04rqKzL8qcqPvl9pu9qJMhntD
yvaGQA79iVXKWrCvlUW3b5o+oTnv9I+45WVkzWPzCBmc+KCFHQEsz1ELLPYNX+cVcUCtavc9jNVV
i1ZurR2FFaErEKudAKPIFNUNJ783SS1wPeXcGt2ahPwiTZYowngBw9LeeJOdnhtftvedSFWEYU5x
Zf10+YL2e3iyVdLl4LnjNOr1Bc19Knr20jP0TkEw+mmVyzKGcAS+VFVm7phG+4FpG83tnLd5SPSv
vIAjnR5KV6OHKfzbThk2JqclS2NSPbXiNtVFFwmjyz+UvcLuif/u1m295UmfBO295qT+o+XPw1F5
LMObOc5YdsYW3QlJtlep2uK1Yi36mni1vK/HMiarNM5uxhk6YooY6EVIa2Fg0+SHRaplF2PHY49f
Q5bELaWz82TLNJzqclUE6Lrji4UBesHC0teRxs41hJJFRK2e6vcdAiNz53pxc64nzSIvppiWGztf
qgIcPeYQr7FMruMwvVkzBaytwBYuc8ViLO/i9Swy4Xwy+OdrYRPX2T2Isil0ct1/XVa7P+rWyoPe
q3UgGH3So5XPaHVchHTPsask6d+4JinRYy+zIqxEl7Fr5B51Drbmf2bP9ZANy18Vx/wikV//99nz
lZXxT6LFP/7gu2hR/81GzK0zOnZB2yBR/HdljHee0EuBappFEYpv4i2/axct8RtudvBXZFGw1PlW
T3/XMnq/4XSHKmSBx+LPKZr/Dmn816URsRNiI3W7GPUFFrNfCuN4Im4qrW37RN3YxpGRrwUyMWCV
oMRUyLHZv/omQdyMF4kthkhz9soB/BBCoxe7xtRuOXn/ytOxf01m4oB+uJL/h30a785g9G7zBuku
nF9F3P7oSbghvnXKlUWGOkLHe3519aX+plnsspIw8lZn1NY2KCz//LXxHvzcNGBLoFtAlEzz4HrO
N7bBj0ptSmZs/WPWneIkfqs6knPHacz824IkEidyWtu9sLWqHS6T497Mlp+9CLztH+a1Xj+7Y48N
rF0X85yUSb8rYFAfYOaOxU52jfPgMmJcQnRX9imequEiWpPsAL21glWSA5ITJ7bhb/rqmhoLQTko
kERIFFm3BBTJbjSOZLQH3phqHcFUDgNnotvec+KRl4ddOECy3dy4vbXuJPryR2CnNS4wq0ZhMpge
iPLO99MQCg7GRNjFr5qU2o7q43lEwlLieOsYULlOW9+xwE92Wrq5ZWRjquOClDwstNUMcsQdC5yh
SRGTRNp42KZIFStjXt5qpC52oFEkXuC/MxGVy/DqTXBig0wvcUzpcMWRqtkeXiKzWPZTWjqH2Tcy
TILGtKWZG93jZlF70PssE1GedPr7stEdvCiuLiMPq+duGk2Z7ZU5e5zO/JQeISYlZFp1nVMSYp4O
z2JsUnLc3Gk8bYrMJAL8MDwSJ8oMVJgTpVjmCH2P5Tb2gjoeQAgEttMKDS7Xat7Us9SZ2iWZQUgS
zqMAG7HF15pr1pEhqYHiB2VGMNn2m5sv3g4FTn1f1HLeQ5+gMhzhpjNsHBhpJTqxf/DL5V4Okw1r
wdAOq+Eln7vUUHv4Lnt/UCril+qfHMOtHldjUSZm8jE/E+qWR549uB9Td2iPa6WvO79sB2CWsmHc
in1mhZFtIE9jHjYz5Wa1c0BrIygnPJQtnojfmfnmgJrSTWlBavMXa9LVVTRitgOkd9UXVPpFA5IY
vFFnZ3WFhgsEQ7Co1SaXw5VOHvHbe0oTLTfvxiIb7RbdUOVMT3DWs7kNOpdsvDAG55CE+RyTIu21
Q/G5zjEVeOCr84OhN9NnrNzEUasi5SEYAA1S+i0dn8w+qqwkBNOv0e9f+57t6TquGxPRzNWbM6PO
uCyUER9XzURTFPvjLPlVEAT3ieScvIykP3Rp6AyMtHbDKGtt18TecqsWUS9hr7uD2I0KO8/TYrJW
PpJStfHY4nrzM9eySiI5pgnJ1P7E6r7YtkkbAp8k+2Qq9OOKiZVHwVBfZDplbdQxOP7YN1hHNr8I
t/qsNyeYAcUjLex2GKLJDQqW8td8HdHMjVDM6Nd8Xk1un40YTPtJxquY8I/28ebrsPrXIXNI8Jbk
N6DJTEgo/xaMDk+IIPbYbt5PykDV7dsKm2Q68UPe9ZhotQBo0vi7njNmvQUlZCO2jWEVhK3RNh8x
pLMbwRO97r8d5azIuE4WPf5uyD0214U2qLs5M9Z3ZQ/+vgmLyVxpTeYYJNIa8SQQy0d7HDEqnj2V
6fxLkQAL5T5CpW2xQhDrpN7qZC6zHt2qXX8cl6Hi1kGIe0NssHPX9YJ3jL+u0fYTTUC+wY9bAEpG
eYVfQUqF02RGH/Qin7F4JniY4IRLsuK88irtkgYDNkpjE6CmFHA8dzCgYAxpdYG1jiF24h1w71Yt
ZBeE++rO6uScY5Ky4zEi5sL9gK5uWgIuTuGHZbLWImo8Z9EDfKmeZFXpTu8bOgSI6YuPbtTJmyD2
dOTGjBd2xdQ3v/dieDEJgj8pnLr2QeAZfBgJICojrQDAdPCwrVuB8DL0yUbDWtSy83gvEHrcpqaK
t/C6pb6kDLufDSziQO3T0f5kqxpdrzJFum8mphtGo8HCF/Z8scocMnSq0gvgedkHDF7L09x5rb3z
ZiluSMpDpYy91Q24gbTngucM1DfTJ8nLh/qM76ByDWrVvqcJa2DFsQJw6+VQT+bC6aecXEac40lo
J7a1n2MO/L4y+9d/Csf/U+EIAPJPp6p3X36XH/viZ8HCH3/0XbBg/4b5D2PLJrhh5b/9834ULNgM
Wx1cir5J3sy/a0cTvQLFjEeGlg/q9ceUGv3v1IqGx6j2pykqslOGlNZWf5q0ONYvxWJpjhpgkVRd
TMhGKr1dC2kYtB8mVm9ubRIjrAUtOMDgFAml5nXkZhbTs+1J59SvQ/xUVl68sh8yjVspcueK+NG5
zHDLrGAAPghErWQOZ5hS24MAHN+svqqIOHFxknPwjTwhvezOmD2TllomQ7Bt9wBNpH1oL7Z5NySV
TdoubltdedV9Uej1/TBN4yMmee5+kArFO7lM05nDxxuDGez1GxJzUkP0VAP2BxbtsUy96hGlALaD
gq03kSUHtI/JvdPZ66MuSvm4xQBgIubtr/Ew77TJxHEM2CicwVSEyhEze2FrK3SwQjyPWT5/dN0K
VkHfxKihV7BwHeOfe3jE6WtXFeMS0om2kZkoY++nLmNDu0sf7dnJd0q3FE0eK98LMBXGQ13/ggIO
CzuTS5fJE6PIUDfb9bkexiLUxfx7Mc8cFqYq6B41lV2QarBgqVu7/0BaDbOjDQ7zUmJ0u/Mmle61
IV3PskKBFaQMi6NSee5GoSMTMwe4cc8DJweIlVynIs/3bj4X0ZqCs+jhRR/1qWEOldbjpdYEGV2i
IjZiIBDjiZZ6BDXkF+GAjPeKEb0/kshW37qdPl3opJcjgi/zIw6l5pz7Yngiiqyc6Z+1YlcbFA5I
hA3vxJE+3q6i0/edcLUIen79QPar+TQs1vAeP2r5dUEY+GwodooOk/MrS1LtzsxcAgX04Y1rRZ2N
WMunV/eqNwpGtRdeW0c1TT7engJ0qm5rO82U8+cOdsIVYTEUyXmYQ99UZM3C3UpQmWOL+WSa+SjD
ToouDaiACUKZy7TYWYylHtj56+S7+93AJq+CVKQ3au9B7oV5ZH1UhvJuvmHkLdNu7ywpknCs9Yqa
YCUHpU/m/SyIGt8ppqaXdoVtWCatB03CATdSJ/m93iISzYpkvRbonam97Fj75DUmu8E46YUfdJNT
zgFrsvGmzhyXxjdNzxkLiQDHbx5tIL63TFRQpeZ8vjh+oe9Sqx9vsUHC2GjaTj1ILVnfdyVTbvQO
7XzT2lny7CNOv27PNubtyUEpt77PSKp4xAjBo9E2ByTOCmUB92TNs6jp4BWmhMVETj+4BaCMWpuC
zAMdYuZ5jCdEyBPL336DtAj0rIyOWI8gcK7ecYy0DMSw1dTU+zs1VvYu01pYHalA5YrDhk6oy7wd
gtjuWiVVcpWpZURO55gfyqxEsstve37t4xR5wOyNy5PjFGYSEoOpkY0s0iODyeo8rgoTVAV1JA6V
1tlqX2NRIj8FshpsC2Kg7zQ01e9cUbMqdp0mbkOr62JOkgzV+Vo1nyHJ6Ntws5pvzdWlF8OclRVE
4SjtXaJ6PLg5SPqYXVMyg4oWOQGsOQHF+3nuVsJQ0Uw9AD4Qr7KP6zFMWkO23b6kyNHnW/Rh3oxX
zUzQEhl7RlpJ5VOILg5L01kfe/0p7hfq/ZfErYAuDGY6qmOz0eHr89qizlnDAaLG3EaWMorpSeZz
4n2yEhYNNennpT7ZLxWsxc7dUVBoxV4bxyH/vLAfEwVuNSElDy6mIv9sV/9igLRBBHiQ/vcB0rsv
smLB+uMM6V9/868ywBW/4WHfgNzY2Ldh0H9mSK75m4VAFr+ihZn8D0/sd92i/Rv/BamNG9dhEyRT
InzXLRq/IWIFtExmGsBE4P5/py7Ynvo/GNoN3LA4a8k4wW3vMqn8pSrwhBpXmBn20cNtxcicsF2a
dfMvxjG/6m49lrd8RjSQJupM89cQhxhJrWGSjHwc85rOShEqEXhz3HyoAUbfVw6NGFFrG6qCXLT3
P3wf/8sYavu+fvyIgC/hrjtEZfhcNpIQfvmIKbFVM35V/5hYPqBwV/ZTpGbB6yIsf8wFXWniV60f
9HVmRv26ZF9mDZvlzpGOGRGURFIW9PjDoLwSDpTWncdtTdd7OWy2vERTMiyy3fVJst6OvYvx0imn
6P/jQ7B/B9XgU8Wxc+dD/gDa0KXVmtWw+kfoL8ZuthgcVBpotcydlpfOZIwWiwLKn1YtCkHSNzLZ
iJ25SaAIDbDu7/GigH/sqQx0BRaDAdK6Vx42ydlXxAnBEHuusnGASLgORB2zF/8LWMiv08rte/Ag
djP1JFUHNsbPH6GHjzLC2/GPrOiniMyGEu8CCmy3+ass4F8t3t9eCXApcRe2twXm/vxKNhFziFV5
JYUy80gxw5fneN1ZDmb3oNuIAv/82/nlR/TtDiODwLM2TiAC8+0O/OHLMURf15VW8npJJh84UUh7
G5l4/Pmr/C/Xz9Ip4LeRs2cQY/vzq/iU6yTnaN5RGoBciJz52pp+dix67/nPX+gbN+aHQ2H7PCTi
wQLhh2f+v4dCzjLJn7gHj8YqQP+4vYHKjntmWfjilsqkKBGp05MGNhSPxKl6l7Z0isjKcR2nY73e
kKTVPcjF2bzpymZ9LjIQe0qY6zHZ5tOIwpZDxr35AoqcAY+JfQk9Vz4BK7ISXgT9qbFj9p0de8Pp
XydnzY5//iHNb2krP31KEIpbJAMEC5o9397gFj98a9t8hEA5OR/J/xYBEonpBPe0P2ks7vCw9wSj
mM3XuZRaZJMUxprWzY9ltSnZRDvsi1ainyuyaUsdw+3j1PqrMIrszvYX64MLap11r7OTYjKehF9t
xmogT6F0YvR3eoHvm/kS0lcSGnHkGFFNDOShSPYiV8kHjrPi6Ay2DVLbsI8EgjU3PF3SY9XGQAQw
JR212l/Cxs6qHSBacejNxnuWsZ2fcg0MRk2RS7JtEn9KefCExIQnJ6td1bUFNNUFanWtS+URfkF+
r71rlWGFRPiOIfTKBkSOSLBKy6Z4N/Sb9KBGtFUt2tX2W4ygywJgA93dDl22ebBjK4dV4KTYhorW
iTR3tR5sVIrP7dhXr+ixi690edDeC90HdbWpGdguNzoB6SD/3lym3pFbGZBiISKc8oXydu185+qU
hRfRM9ZsIKtsuo5D3f2OhgxAY9fjhAZLmMbFF63QvFtSDTUi0DNm3a48V5XDu3ZEB2XdP81Kq++o
AXGGz/U0BAnD8gCX1kFv88t2PSMUL2hifE8LSA3GF1mZ720wqoE1p/pmWa8uVtwuL1pZMLmiBl/v
xKjB6Fy2Glrn+RJiuDIPzI2807ha5kcZO/19znWqT4M++mHn9uB+rH2dttwRioy6sTPNj00nm32R
GqA325lOAMiEfKmRsYcNEgG+GqZg/dwkx2kZ92lqPhhxNcJ7a9VpACoJuAFL29ZpfTYl37l0RPuw
yPI2i5EKMfIvMFuVYzTGBUOyirmr1PVza2xRgIllBbk/J091ntzGifMhnRf9mA6D/hiLdUGo47yi
Of1oECYYTdgcMQ06/juc4t7elFJc3HmczrVd+EGjVjo/2L5krACQHJSO2REQBEfUuIX/1Tnzyma+
0bzEPxT9XIeL5sXvNWiBvBkyalAcWmFamKDogG1t9BaF04HHEGrixHPqKJ8yqFKJYxxk32s39to0
lwHbZSixGRMd2uuMHXuXHcCCgizQjby9ro3ON4RIqLtZFmGd0nouj8LMdORi/FwcDSV9gY6dFL9x
Z0xEgMPSQ0g8pDExj3n9SSorecuREH/egiTeTCWnc+V56lQoHw8HMvKLJMwS4m+B0TjW1WnEAHjV
lgLwcbksiYns2O0FgGLfXVmJd9gaKz2p0Lmu84ulEDqZupGe9CJpd1bZWGG+sDwCcJYdhNPVl2xG
eUSXiXas4T+SookGGDB9d2ZvVkQOxmgMt16PglMv9nGulq9YsafmTl+SMoq33dqqmJLKBrN/a1Re
lCU8OcTKtsTQx3ZHFIOx4xPLs+tAnpzAu0WY+JebddD719WfrCvRQfodnvdujIoYhFygt436wqZs
ivxSX48LO5FPqQt6jhmw++7bjL1mDfKs6dQXpNel16KYqE4UJR/qBR16g8+8PwZx3AWjYOuIOKN4
LBOre8tzs4hwK09RRobivWZDlygLAdTf6op9C1nwXTP05Ykkif7zqkFqKXMgkbnkQ3Yt5ZdTNiwe
iH0/LovZ3pnpGp/dnqwtIMSkVOAsosdr6nbnS8Unx/Fy3YwdkT2akCAH5lGM85Lr6rbM9Atr5W8M
v2QhQAQUQl4yQScA2zpt9MBH0kCSBIPpMoQditzemT6cCsHBEK7ETRzawViPOhjt0HdHIvaQUYYt
ZlH8P6U8K4f7VQBy+UoNrN5lYOV2ZmN05xytGL2jbRkHoVfdIa41+2aQjfa48AIgy9D3gn52QTPb
S2p/AFOHlIAF3vCouyC7mASPj1KHAyjpu990jyx04j/hxXTNoc+NdcLnoZs39qwfho5DQUAguFNm
Z+3bTSBZFYYD6CRnpG3G6Rag/CxijUCTYcgCu5jsHcKdexnXvmKrlsB+aNWSHrj8bvFJWl6XXiRI
SsXdjIAQeCNbRsQ8eiSxS8cXP65YPVnzgve/Bm2X3s2TMVfr6dvj/Z+G9S8aVvQOJoXjf29Y776o
j59/Hlv/8Sff1cACMx1FH40aVdEfwobvY+utZP/eoBoMql2TdgqGrEDKwHT7u8iB3hXNLtUVBbHx
bYb9d0QOv27y0f6628tQV9NFYxv+xRqbDtasatmat27cu++WybLRhQlI1fZa6tGC9r+jXmzOuGo7
wTqrU1hlWNoTaFMeRqPvLpzOo/HGNre4a9xSpjfdjIYxNNqOOdcoreWdqSz1NhRAf4dkYQDWEqYW
+spjftsO+RBhcK7VYZwW8QgMlkgAFasrXFk4r55Wb0rHVbok+GC32GeVVRxdHsicGIUaA7ddhgMo
s7YJ2pQJbJgkZINE2gKs3VoW19mnM/CkIz7adYwINNZ/z0dwBSzoiuJzBzfgmiW2quDHVPM1BjZK
+juOKD2q2grEEAnVhXtqFmkhIhUj0lqGS/yv5haNeybxb4FUZHfLiexnO4+qapkhP/EGoZ/Hq0bZ
0VUVtYXXNg++lSePa16oa4clpc2xK0akWyFjwpqoDvkk3WPllxD/clrQBITvAPXKGwu0VZach/bW
LIyXoW0Hd8WvEuvN0B1jYWfjoYqNxHQP+Kkpcl1JPCC2QGxVtR4WtTffcY5WtaCXVtrJ6kUzIgtM
uhRmi2N5NfaizIPcz3SwLa3efFQFYgmJahx7jZ3Far4r2J77hBeXmfSxkCey2jOng0o5MvtwWJRp
aQ4tVCzaHv2h6KfQ7gcTfTNiSHcAuaypNGJw6bjNUe8nEd8YMi3jqLN6td04LHQhr9pwfeYc/1/B
8rxU52EYx1a/E0uVD6YMKFBA/VfYWNBBiLcEHYqxvmcauNTy8zARD4DXhkjqMn7458D7P23qbGc7
Mf77gXf/pa43ffXHOvv52PvjD7+P6azfSI5E0uV4LgMD/t2/t3XepgIDeeMbf6i5NiHTf05Buq7t
qDNMwflk/3AK+r/B1IRXJzzBubWJs/7GKQgLgG70p26V6ZxJkaIbFrIzlL4/d6slu10AdTqmRiK5
lmgUDboam3yfOyNGpLlB+skTR7TJbT8NDuJgo5fyZHkNCpm1kxPdUqlr9CL9UBKyzdKSdodaAenF
p1YN8XVynOWmWoQeWRkQ9GCtONsZs/fwuMQCwsgp8Z1qZo++BrMa6G6DNCpjBzN4PZCP17yTALbP
S96ldyjgdDK71vUlNjSw5xaBKDvp03Ht0qbqnojjmOuj3vnAs8Ssux/XnOQsfF9YVoOG2DUwPy38
OgbocTSm9TFz1+yLJkTyaVq17Hbmb97spcnHiNWOdYEsEYNgchFU4Fzw2U6MdgKPWUOsA5i2vFHs
/K5Zkw63auoxRsc5gAs9tsqgGdS8Q9yE285NcsWhgDZ/njnTNUmlVVaVPwd+G+tkU9jmiye5zEJz
gUmP1MobxAs2ClPHo2F0yc7wufJWZokzNJnqftBMZz84a/XAuKu5z9HEXVMCBwxmoCjWmU20Ye6t
SLKmFIAWgrohxC92W7si0Xc8G1j5yaJd87C2GS+4nFNjY731djI8ib6vvQMiO0KvDbIzWthYXnGo
Kefekctr7PPR9A4kEeRzqCAI3cLazaLF1IuQkfZ6a9uqf2Q74uU7hzzFs4l2+WuvYWKxKvHoqvvt
oI96au8DgvJ7i5jfBl+sYW5o3/G9ACT4QibCfFV9bod+5ew08pVDmyUg6ghIHSYt1xkwMUVfm9cP
LPSs28IyXrPJciKQykW0OOMC+yeJn5bR7naOZlfHibWa3oghLFhZPkJb1K+AVNwoJiXkhIzkUOQo
ZyoLP2M66k0Urw1qFV818TEHRrJnqVN8hcj6ScS+tm8sAlRYaJXikZscjQQLHNbZogrIkEDf7NkT
AnPDwvVrPzTcbSHm3Bt6xzRgPMI0I+3fVvKDghXIEZ2qIzDyeLzLPrXDZExwh48iO5cq1d5AESen
Fr7Mo1227e2CRersEqrA8i5dGATNKiwtmd6ZquO+4bYlHd1ZjEOLnCgY6zQjT9yKN5AKhm4PFcnj
Mg02rWYGsurgWNWSiBeiNecMnJWYNrGbWC1npD9Ok9R7xFaDW4Hu2vfGJ8Mo7OnJ7jdpQmCDwxfv
BF6OfEf+aHbjSN19AIYRp6+ztdJhjiTxgYfxG0Z2JREnvL7K7nxvMZCQAuf7H/bOZDlyI9u2v1J2
55ABcLTX7E4C0bIJkkEmk8wJjNkQfedoHMDXv4WgUi8bSVmaqwZVKimpYKBxP37O3muv8tSQQyBx
hZJ6aVSa/TT6okwPqlqiY/JqTvk2ZG1Y5Y6zihzuh4R0xPvuTWoWnXVnGX3q9DnLOjmX65kdnJIp
tlszmGrHn9dDi/gQbWQSRc+FkUS0VWID+g48LKK1BVZ+fTNOsxHFKyMZF1+tmiBEYjn1vE1TiC6L
aPZ61nNf0ef55GY+1MhnrpHfk53Wd9UFCjDBtLQMaVzxP06YHVK9srVyFet9Fz6UWe8w0G8ERyCz
kyaaWg1FwL879X+1UwvDYVf96536+EX957mS2bfDNPbV5Ye+7tLGb+w5JpAPi9eQrZqjzu+HE5f9
FsaHxQnhzZDIVvx1lz4P05bcZHbjRVrDBv51mKb/ZoGgt31yqpkULHO2f7BL/9ShPwNvYAihtCEI
9byHf9NRRpTVDLoeVYeBMD6ykcrIvhFS1cc5V/8wS5xuAZYi34BigwABVdwPM46BcpVoa6M8uIKg
HPo8RB31guQjrsAVRM5fhbsu/77v6g+boDjOc4wrGUO9ddO/+W5Sg3xSezqfh9wWtxKRIYvQmWyW
biT8uuxCoG9oeY0HjNPmLyYSP3Km+bKwW5b5IXcPVfcPX7bRiEuoWpCos+y6z0VekLmTGwOhbgtp
fwxn/zE09V995Z/GSHwqV4sgFAq4n2lBXYtXTnkurNKCaWFGx/szmXJwrv0lzjL6xwG657mLDqqG
TyTwG+vs9zVeqmsj03/p72MtRP/N4YXjLUlDhSe0DyIcnOdvXq8/GY0aP11X10YMhoXAp0Kl/P2h
qJxaGB1ROA77vhobmtJOSHQowQEMazxlAdme+sQ4enlpHdwpM07NYJePZV277L1ONqOLdlv31E2m
2a/kYLPMwlJtr4zRH5/Afv/iKQBs8uNDiA0Do4PBI6iD7flRw1YCHItSGtkUwThjH4hos8PLNsoR
jUXVwmFtIkNdUEROOVt9ZxsPvIPTSaMI2Zs63NqLpPUIFJtq+yUSLRR2psM8S21IFNg5nntM4iK+
GHSTVLO3cD9T5zo02ZIZTjMBIrQmE/L7JnP2tkhvjCMaVmLH+yUrrNam8WQg6L8NkyWHb5ZEE330
BlFPiOjncUCkD7XkUrIL3TqsEs468YbM3y9JYe+JcffDUyNNySMH34K4KTrPWrToumPD+MJTipCa
vQ9VGtBDf7DuxnJSV+BIYN7DDIVV4FvUlueFQOJiQkUztDRSwY7e+llDHNiIefG5T00I1ZL8sCX5
swnGYSBgrRBAEdoWEJzf0BpduuCLDEbaL57UxxN0fVRmxRCS+YdA6KTBDX6wO4bMyZyQbYsRpDyU
kz8+O1WHOBvRA+3rc2pBb0m+KQRZTHl5ywcixAkfzTRj4t9jWHvJOW8cz4Gv55Sz3uemzV7jP6pm
tl/O+P8zGL8RiqRcQNTkcPjjEqjRMiQ5vT2rcRqhmo5FolBFZWP7GQku1YwF1OEZNX7d7lo1wKDX
aHPHF74bJsUhY5xP9eOYlEybDh7h+3iA0O/R0jTWmC+J2Comi+cEoa/1wvScQOGo5uVfwPb+JP3H
mokgwsByIe+PWa0FFijlS3nOcKNwGm8ZejPQHBxGgwFvd/080vUogojgi2Y70CJCnRbT4+5xrxMt
WRN1QIHso6+KyGY8X39MATaebc/axBnuEQZViCYbogGO5z/ThWEZFCQzs27M8V7ju95hNRjWCqH3
tm9aHmAc1N7a6TISc9s2DcNLA8FbHQytorHfjJ5PLB++RSwLnuAM1eWenh67xmlre+XREh7vcbfr
S6MZx96wJahxWoVCW7zEeWLoB2V0LkLwiCTM+KJtu0Qjpq5P1bqJSJo91TUZJKuYaEiyI2NKrStz
9qdnjuTq8zBpdIsVxt3kVgEXVLR4lo4yQ/Vh15ogGUlqwtygwYsJODWQoGMPNte5faiXDvWYEE1D
O3pCIQ+Ocelhq3M328PqYDOECoZB7UNiLS47fPAPDgjhIK5DZtOmNh0tO3MItKZV3i5Nc6ZSzgpG
rnGDU7E7qbih3QYww/7QWRle/li0SgSRn4yXBB8Mew7YjHR6HZP8Sq/moyd7XCEty6ZTJO5FmcTO
sdZLMFJMBqcrhHAFN3zU2gq7c4Q7t567z34S085vNdIN1jzcPtRvGudrHwsRAALXxf9BkhkJO5r1
rsPDgTuxeSkNN8XzSn2/bxSVNX9QsOZIfaHTTBkjktjg/6xYl8cT2xzPshlyytg7WsguPS9jkRa5
jY0Y/rGYYhjGbrQYf+yBtMR5jMPHc/BkveQrgvYZic3M1MtYIa1LbWdJ+iSCKdX09D3GGl6sc8Jk
iONnl6ArOHi1v4QE+bBk2EarB8cuNgAkOVLyNZhzC/oL4Dhn7JIzeR0fCqlp82GOrd47iELCFw2M
usWSLA2J2d4U4uMcDTYD1DK7yDmRXymtjm6ZTcaHCNqMG8fNY97Jl6kg7o1H0HhsC7iZKXjsI9Ni
1nkbIcKFX9XmB+a3DCfzeIFt+8q9R+2QuetkUAcbofSwFqoxAt5Llx5pJb2tj/XohvDBsd/OUDML
DGDrasShtRoKjLkW6lgX1aVlD6tChOWxdDXrY24I/nzNjiXf2bFvhh99TyVyhYI4rLazBxxpZUZZ
D/yTrNgrOpc9l64Ia8aQdvQ0uV61T6wSgCvj9HXKV0LOXOO9nsywfa5Gj1qk7pBfCAW/NsNk9qBw
hslNkrcWi4WVRxIFdjvRME+9ozZO/iNyNkbFyxDp81vyI+MjIj2dmYem6XlS2kj31hEsHh6lPipp
icaVcRTncMzGMVnTU59/zzmJ0uli/6pV3Jogz33WwQKhFGYmb0IzCq87WsUZhILVKFDDOKRnFuuI
c+lLLge5n+KBdXCwI6Jl6UYRtluD7Ui9ik9O2UyKQAAdva0FH+/YCq2CO7GPE39C2GQ4Wy/zlLLg
n5dA3BjkOcLFXx59pefxbadKDwperawr1ff6zj2HyspOaz+XImPnMAT69cUxRTJuzv7YJjbrdHEO
Dge+Rypq3tkuFQPDBmf39mu9JZs3cUolEWoa25crWe2bnFzJc6RsN1D7FhjNN8aMxuWCwTLOZKQj
hYUu1ImIcNSljxXIbJiMmvbAb50UNd9VDUuGewkIzj1ZpEjBDa6dzqoKCEfREl2mPH1w3SAaLQcB
WgthgCCL6T7UKvvZQeQBpkASkQt3eMQVBI6CgK3eiB6UC8OVdTN3rqxZeC1NcVTqeaUhBcCA+NrJ
xt/FvaLLxe9MlXMOUDVHxWPBoJKdvPFJaxJySfSNaNtlW4nZbOY3SYhuwg/JHc9tVFZBX3ug48Fn
deV9uNxRBrrcpr7gictbbqOGq4UMeXPWmQfa8MYTYHhMZx4NjW6JxXWitLx3RKL198NbNyN5622g
BfHpdCxS/eXgHzVTsp2yRKMjgg0qpD8yLr0SWrLjCZQ9wuNzKyXMi2TdKYI2YHyZu+LcdHGXvl12
7sQUzHFhEk1YJCemSEvHJk/n+prb35zojMVM++nsjJqfXGhkWa2Gpe9jLR2gaOkFTUtXKO8ZiuZL
t6hc+kY6DSRrAidFS+Iu8ljShYz6raFHxlounSe59KCqpRsVLX2p8tyiogyRq3SA4W1kVCTd0sWC
2QSlYuls+ecmV9cM1Zo3UAWsCq+lbF61fLrxl8YYzzWFwdIs87tavyHPEscWnTSnnQpCU2muURuH
5P3RcEuX1htdWoWO0LqxlrYc8QnlHXebfXlp2rHzFTvr3MjDrxd49PYiP7/uM6btgkt1oy/Nv1pz
+mfEBeJYDYSpBIjtKCDHZpcvjUNnuBX0Ean8yo25tBbRbtPFYdKWJKvC9FO9XJWuskjw09L5C1op
WmNWzyu8tW2iaOn96vigqAiGOtDYgYGg9cOygsSLsoP9itWwY4jVNyakbTE19XWbEYiGipXVBg4d
T+Q8EDuBRh18w+2UqTTB4kFW1N8fo5ZT0ndH44Ve5aIxdUlT199a998cjaE+pz47Xr2vkYxT9OPG
hg0d8iT+/ef8dPpBOIlgDWEwx36Lg9v3x0Psvl2fVlhI39KfeheZRdNKoqKsJXjbsZajy3k5/PvP
/enoz+diVrIdh5OpxUnx+8/lSJ5DyBjr/ZjmzkunFXJftCNhsIrsabmpinI6AQVkLQYGQZX7959O
3+bHqwuZilMxLzi/xDlu7ZurO7Up3RPDqfaKoAhCOz1pPmBIqS4R17Da4xDhv4nl4liyVN7Y5Fnc
z7/Cv2KCX4kJLPvvO3Y38gtput/1695+5A8xgfMbvQxk14DfhSMWpekfYgILoK/g0cIghxdzscd9
7dc5vzFq8/k5mk36Wy7U134dbAXMqejV8fTDzdf9f9Kvo237/cNFbby8tiAKGODZnv6jJjlr+zlT
vZ/cphn2Wj8Qhj42Kxllzo0f1pZ1ZzmNbHdVroNGD0Nk+RBih8Qh7gkI13hszgNoF/zQUnDSVT7F
b1Nqm8NKpgdOBumwHspsj2tVV7dd3uifC71WGNNd9OZeII3Y01cm8zza2hVSOG/YVb4VbYq4SS+K
tDReBVVYtfLbxvuoLe/XiI/kws2sBkFVhHOtc/OTzQRrF83VvBbostBcJbi5gfX1/aqhn5Ax7qgl
Uwxhae9cXfvooWig2AGkVuIYBLE0gGKf55RYbSs5uJwZPqjFZGwxhnNWsnTik3S9DGpMNU63mAZC
f12bqpAbUfONV14/d/iZcR+tqfpRWDBPi4YzVl85HxM1dO9a8J/p0TZHbU2YmHuTSJ2GwATdK0Gs
ucjUqeA5yfkI0let3iUTXrqOUw93YnoKp6rES+cjqJjGMLp3LXCT6DUnBiYTv/4hccL4clYjSaxJ
YtjMS0bEm6UYNr6ToWLVCUs1ti4aNtAIiajfTxIPehQ1FEqeOxQXWlvqnDJtQD1AIGcP9rpyeziP
Fo8EiUSYEN0xbuc1MU2tXDu5Oz2DUGicW76JqQcm1vgRVVw8rhO9F5tWp4ICVRe/uhKObBwl2b5N
rH6rIuGs7SZBmVnF7l0zw2jgVJxFa3PqqrvMgcEMCykEftkYd5rtK8IXCipOy4UaKqXtfFaA8Nag
mfsje9IMrXmqihiUzAQsYNuUWn3FyI64Yr3sEYVdILBUXh34don+f7OkxsK5BB1S31pZE1eHuUwM
a6ULvHKMQjz2zlVftFTOYQaeeIUb3vOQYyBOt9bFzNW769uIezUbg3tP+cqQxkWQWz9S2LsNckWo
W1PsQ5GSOvPeANKx264dwhmwCwIB5jBQQ+crGndi/pm7mbvKvanQrgYsay2J7GN1bDUvuRpK4sac
sFQIUWNIXBn9is1EvTwdxgj12zKPLAm9yh09RouYmxXR01ZurDpyWiDIzZHW7YnJcLfIq5PbZKRh
HMTNsEyZsazxZoeeS3JxPSXdGkUMZ8I6JE7yasbB2jD9sURQMRsS63pYkHR6qcl5laK9xlRakrUe
SOKI3etxLtSRuB19JzO3h4ctIuZIhqUhg3Np4+aamxAWVOUD2pMwj5nc6Q6Jrbmnnky8pbsOim10
YektB+8une+AZ3zSZr/knYI2iMoIKpF97CpUAFtICUW3jfqpesJDo1srj4Dmh3n2TOisYS3LHX+T
s5evlV23ZyWa7i3ixqqDaUNRDQA1mM4u12MTwTumuYOoavkK/+id3VOzi8Ru5/shM4d6rxgbVvQi
p3Ht1Rqu9bbVr2fIbXcWcZukzVl+WmzSiNXM7qnnsqlJd/MovItU8xCTekobx6vRUHSzycac13wS
BjUvbDe5EYX0MbhX1TZiwL02EU7faRj5hq3o43zt+Kl5WTmlvxFeSnarltRgYK14NB4wWCZr4uhN
7nNmRelH2bjpS6p32ju8CcMzfJtBgk6xLN41axzWFJhiUxiO1h0gklsBZui03cCVi+Qlf8AiSVlb
cufRc9QT8efeTCUFttA2aYFbrl2DcJ5y2CFgskGtMVSNAI1IJL4lMIc9jgFAxCHW2YiwDLvoLaCc
dY/HCcfrg4EU+BFR0HvCX0ESJu1IweKXurl3POXeOTZCjqgjvrsz4+bgwiPUN4ifzU2u2WEUVCMh
n2XYWse8MOmwF5IJzLWSVXVNErOT7rymEk9NNz5F40g2e+ckHOKMJMwJ0xz0jtMnYLf+GrEYc6LJ
aE/U6qkMEOOO0R1D6VDSMbbyaZ72hSAiCnuwpUHNuWhaVo2j5WXG9t966r+ZgDLXWSqQv56Avute
4m+rqd9/4Gs1pZNmYOuUTGgiYSot44+v1dSi2uTs4bNunMspzg5fqymUmotA8zws/b2MEi4STV0X
lNOcXGBH/aOx53lM9M0BiMMI2idEo1j7mA2izvn+gFDRAoirCVwLuZMExgeeqqdpiz6OvmLBcBBX
O/2CIYrqy9a22s/GNCW7ESX77dSUci8b1gdgJyP6mJ5pV0K8cDxN9i0mrnaxiaB4CNl/hNKxKu9x
d1ihOmnuRDB80KPS9K13cTji4duD3E5RmMM04hyeh9qNX1hs7ZVMZesHJlhO71XU0Or6vWLkOA6H
yEW/ER5CdyREDCRDM9zXAxf5XisrFz6BhbtmgzMJZjjX0hJUBYg+MXXAv4nqJbKyMCMISoDFiU8v
LFSfKk+OYVHEu8Y1ZxEodAYPZWGyRLN+4+AxKgKAeu0jwsrkwUstSXp5Ead3ZCQxTJXNgTgqotyr
sH9hAAwvtsUBjkNZMuQhDCnwq2HKQbSPs2uWFylllo1fmkIWZ6BS+tBcmm9aSoQR4zGOMhSV8NQV
bM1Mi6Z7bTJ6xJd6lKXRNrRq23R3JmVYj+PkLNikVREa9CaLbGiy8eTkeiKva8qNkrtAIJ1ZDId/
V4T/ZkVArLAcp/96RTjF1ecv/zm0+Uv5+duV4fcf/P+6CDJ26D7AonPMtwSUr7oIJBMM/WDJfxVM
fLMu8MAzdAbVwKvLGvCHKsL4jWT5Mwr6Hy4NQv9Jt8hyJXSLkAQiUnTxY+ROQ+tLFj7ZXBrnHXbR
uLr3M7NLNrTsi01i2k+qGIZrACIJc8v6KY9s7aAroEtVTzBVMcd4V1qruPOHooTmrz/SL4ySVZ03
KeoudBW8SuIgDRfuGeFbW3Ki1cpr3WOdDxmWL+M2pZf54oviGsHuNSq3HSmD4bqTNumginlHPrBV
03l77fU+OULnB8Tl1jSPy6pZ6Zo3r0YbhBiK5cvK128doyXcQKqXZWdGzAv73UKGTVv6tSWjdV1Q
+23cyju6Ytwp+AxBHZWvfkawnjGcwtGOEQj2W8vMriG/3lrpdAmLvg7IOl9xFnpBWVmtK8Li7I45
x2B8qlznqZnabZVjLZFFLN6HjbVPpOcgwwBVULULl0XzjkYnnrIhf3F1cl70SJ10mV0vV6BDGbi2
svw1rfEst0CAtyIn9FIUCJn7BYQ/qOEhEurklaMTeIRcHGTuf6L+93dGbO2jCKhzb3JSyBk1a6rl
wug6kKTkwox7k2A65mrxdFK19RSL7AKa1Its0pdqto8MLzgIOVa7sfhCykpeq266tSiJt5PotkBL
oStZ2QWZHKSZdTHRACbDVLPiQpkxyXlMKEjHZH6/STK/CxjPVJddjUYt0pZrGRcvvcHAQZ/mbNWh
EmP0TPCaxR8gcu8Wd9htZ4KfiFnBPby/2qBf1m6lBVDMXkXOH7ON5DrLxkuUtBjhKw68acI3rKzp
EUpMuMo7JwfDLLR11vJBQwLQLcZldCXJ6aym+VFaTYiSbXwodHs9TqUKylh267BKXkrmyZvcHIF9
zJeDGSWI2mSCWN19Skb9o9eIG18leJMUkThmt5/tXu7xJzwwmNgnSU16jBT7CF4/p18M6Fk3oNYj
VNqpppjlnvsJiFKwdfEkjHOH6dMsiGtt9ccyMj75AsdjMUqy9wA9G+7w0Mj+wRrz14LzIZFvFcTv
YnwQIYl0WUL8JmcowLOOBmQKpUFwvu5G6RxpyzxhQ0u3oN+PNViCbbf8HN9zFY8uj6JwnhJXTnsH
Pc4K2dyxNrX6AxgaP3DTeFpLLRzuhMNjl49RGBDbQ9wb2Lw9p8CBOE17OLSF4y1+Te2GwJR808x1
ccNhdiIaEqk9HZE2MLVcfOqM9sM0SOfK8LKarvxYJYQAScY66RqrrVi72axeQrfC6RnVJnDC1GrK
x6wMH4uRrvV6tlp/6ULTTInDo1VmH6TAOM+MczPGSABnkaxrbP2bBg8obXtao+zAowTBXeGOd9zm
mGvxbUkk+IaT02OlQYRpCayAemK/oMqQn8oSUUzJ8X9DaDRglyld1bPvbIuk6DnoV+Gt0WGQikoe
/zk1P1VGhZyhKTjMDzSORtPYCpczFr/FMjvmMWxCtNkjDU569m6/G00euilzn1zNOfZmow7hIF81
JS8tJ3sLL/s0/m/0haTOnHS38j9lX9xWSdm1//c/P/TJLG8JB0DSZvHqUzH+2IQlMc5imJ9Ve4u2
FjlDTbcc0o+J3XAcNJy3futfftpPOjo+zWdDw+SmW4b3o44OYWxfOpNb7iNedazMGemyIsaOzYL+
zWb6J9/r59b2otpn4GUi4afd+IOnXrnuKNKwrvYmXlewexBoWI5TQ+FJR7xSHfgr/e3085ff7ueG
Np8J2IPmJxQP/vf7ajkSpR97YGPQqtrxxm6HBya5eaAJa680QiCX75vnQMhbVre//7riJyoqMeLI
hBDTMQlDRrVcj2+a6bTK1Qzqsty3hRRYIQvvdsI6uCwXl5wKs73uj59UO8K0VAQbpEPLe+sT5iNj
wofp50S4+/uIEQp0vr3vFwxse9ILPHWpHJZvz0HQDlBv1VTpdenIbWEPp7GIHnU7LtbOaB17uoXB
WFX+zib99DlCBRfQsp/Wf/9N/+QRgjhCIBzyUZ2K9Icba+aJjzzBIjrNbLdWxWDKn2+LWTa/uKJL
OMYP44klUBARnWt7NJN/1GH6yqCV6i3Pqp9bB+Tlt5ORWBsdwwYCYz9dt1523UVGcZcP063b6cUd
sTTgx+fotRlYl5dSJc0oIAxzvIw0oKa+6h803zkKOexij+XeZnBOpxL4dDOanPNtc9oVkVkv0hfI
2LpsT2U2Po5MF7dElVoXJMIV+N86HF5l8homhHyVWc5dHL1qx0HnNazmR4+h5Nyhvh5rsY8nex/H
ZRJExbz0w8ZL4o3ywOznW3eCB4OLySCJQvsgbQK5XIMa6+9v2J+sMLBwSNFbJK0mvfjvn8zZ1arG
0kS5nxWR85QTIysbBjZnBaNt//efRYX90z2zdfYp5louurTln3/zFkhzSlyCycu9nQ0nq00uiupX
C+b5TfrmTLysmC7MYwvSCbSMn6SVCHqIuNb1cl/5Q71tk9EMcNuR7Gl+Igdo2nVgRDPT2vuaeVSh
H2/cMr/QxvA9qd4fPQeSPacsyQQ+FXtQT2yyPqtTPRXXmGBeZ0cBLg/pKJO7S0OSgSkapLm9yhNn
M3j1Ow/TycohpedAAPsUMJ9XEL6Y5WK5qbemxO8uML/vsAsSj2Umr3bJI9gk2fUwZheZTfsSjCYF
qoGs3zbqoEQ5FNBOOlWlSbyvmC9/cU/+5I3lXvgWnB5Xt1DlfX9TFmrcWE1FuTdyDgoDZ+MgAYu3
MrWM7wwvdQUbNSVGzzsWQH4xJEoSI4zihnbpo0ejesOkmeZ6OCt6YJyx+1h/Umkt1h4xxCuiEo5h
7xJVFtpHtDjp2pasRHWlyDdMp0fdVJ/mVl8lbnI/CqpDv+ELS23cZbH+OFGIreowrnek8O78Wp0i
21mAwjyfYDPCVesMioYrvs4izP2dac+Pfi2Ht5Cjv9w6/uQlYc9Y/oOnjPPeD9dIRQ1SFTWUe+WV
a0qcceUqfh1L71dhHf3ijhgGQvsf3xOPXZhlDdWt99M72VhiwhrTl3tptuXGcIiC9ML0ImSn8g3u
zwz0dDVPHJAA5HWrNKUCjPJrJ6MA7KvQAfDh1wFI1YYZDKZIZEkdjAbvI4b0K23wbnKfwLzYX6ST
ZSWgYLSfinQ+jTlGNHfZjHnMIpG9hGqpUpUZpDOR3z1EiLEyA8rVzQAFd9txS8/HSyYpYp3Y/EF/
kYxpHT9Rq2Fbh323yiEdHEYURedDUFiOJGZ1Gej/Xj0kHQdJDzdcMDcc9exZPcguIo3CIrtCDDBf
jdtGS5AvUK0ZdPiTxYS3/IVW8HeQZvNA1j1wQku2m+U1akcbz6h6cGjtIo/JNN4n1KF5Q7Wkh+k1
emtv7db8aYmXpkltXrEubK58e/yEyH2tei4wgVnXCRg5ej2U4lZuPaXxcFK0DQNRgYUpmVoNEKax
QDO05AXuuvyCQzFmW3aWJBp4MHk7HNVdQ6X9EEPzu8gM+ziQxYIbfwqWgxHI8GSnQJFcghw75p31
ZKJC+sV+7PzJ602tYy/4KrqEPyHAiKVLG9PC39W60ydoiyegzkfqCy6ezWu91F/no3bV+ca2A0kF
Yoh3vowhUqkWZkHKj6GoWWddmW58Qke9QQoXkVbUBNjQy40/9tM+N1qNA1pGwGEEShpyTfSpAc10
XUs/Xs/oGzfdjGitZC0PZhf3pMYak3bT4yAot3QpappsSR+MERDL3KOyjjgYsh/GgrxE2GjL0IQI
lIEVFNLoSZK2Slpifj30/cmyEaVUuTNuQBXDBFKgkGL1AGgbbbqhzUzGpk9OO9dbCffP5XRA6qpz
HNhEOGT2D4KW6FLNd+7X/fVfDcMvNAwweA1qib/usN1XfRf/J3iBpJ98H5P2+49+7bF5v9n8q2jY
vbH6eMB/b7F54jdUBBQUFDDkDSyNtN97bML+zaTHDnRGCMcyabX/0WMTtOXZ62xeia/N/H/iPPKX
pf/beoPICWYDaCIYDnDe//Ek0ycm5Po0qfbj4IIl9+Hp0IWAPbOLoWBuob9ZPRju1LvzE4Fuz0zK
5IhjsFoPUHO9NQnDBg9qIt47bTzdVo5Z3g+tE37AfYQIEzVuvXfVbO9rCZB05aNSuoTSwuaZlcwn
1cjYet1hjQeGLlxfXFHnx0cMvZwXkcUKqJ1N3mwaP4nmFSEzVHkZw7QRH2BavrZFj3DLhZy1zbTW
uolBid9mRLIHWkU/YKM3mrhgDgnYnltQQk8QMeicYWzJgqwm59rUJJTPzmSc2RdC4L7F58GqqZeb
MW+GZ53Rlr9Gfdh94VMMdItWSUZD2JO1tPLqJon5F+fT5qxhBn/vyCCjfoY6gIV4n+hUexsoZcVr
wg3f24i7mP/aKkLnmYSfZ8dmBc4M1b6vZw1qDDyC9j2d9fZ9qYAMQmvFEoK35Eb1YflQt15107Wk
11yOzRjZa6unu0VUGG5RDMe5ETI7bjBdznHt3Y0Zv1fD5sE6ZYRhsWJOT1CmlY7u3ZzM9Qcj8rzb
MKeSWbGW68Y6JKsa2USuqq3rFS3bmXsY66K+yYzGv7XbOImvUrDV+5brtx2A21/h+Wx2cxyrq7j3
wZyetbmk5VT3htF4dxrnCE4pJFIR7GnvC4M9iT3GeAjJ7jgkE3dHI8LtQCRGdZPJZtDuZ/yqG8dN
DQapeHWbHJ0ze7Npt3ugEx3fmXwyUSbNR8X+9SyBnL+v9YmBu0/ry1m45kyKtAJcbBd3aFHV5N+N
yAbIsbP8e/ao6G4UM/EW/ijpMdmD+EADr13YZAxu1x2hFy/eTARvBl/3qq6FG237SWfKPqZlsoeg
080H3BkcppKw167MUBtUoEhv2Ah99MqYIFOf5K3Yxkm7ilTdn8Cg2NlVLEb/tvY0Q6wMOkPvStzx
1zGRuyoKUIto+oo8LTqfgUMQlNhFkLWQ/2tpylhspXEh0D7bQDefkXMuiR6+avAjOCLk/ixBHUzb
+kZtcP552wj8JMkPaNC17qJz6l4/5A3i1/dm3frdhc1/5Krk8Xlyw0i7nxRJfWYWXrtFMVwmQ9e+
j5viGPoiusqpKPxPKZqfwQTTXVSWdhEVukuWG7iQd7YgxSKZ8VLozJU3IS6Zre7wfzuhg1yaI/WY
dGay1vy4ukZz32xa9rC0N+J1AnMYIn5qGh5IoFg94iePnD2vt/ZQAtzeVVJC9iOKuKgD3TOgWKVY
LQA+RxCsMVV9tkt+h/2kJ7CEh97s11M3LsQwPT0Q6GWvJ788VbN31aVtSJ6M0RJbXo0XKkn7jQtd
g9YychTyFnZ047TP9sxKQ/ZtQErTDk8iUVGJiVoXLMmR5L/7bm4jkqDVkrJhPxpSEi7QI5Wap766
QWh9IosSi77kKEwKChJ4i0zqIUeY79UOM7OyDfC8l5d6Wbdf0sk96rMZPsMNVCStNvl9icj0Jh2q
NpigSEE/aIdbQiDFtqlQGaiENGjLmY9J4wG4QoAbxHGbbycjM4CD8VMG/QA8HrKq15k3P1ehS6s0
d2/mWl53Ct5YbcZ0K0Uld02IMi11NP1aylDdOG3uITGoPhIi0OyQ9XibJJzCLap5GAKh3QYV2Vx7
CGqIroZBW7L/jMspn4ZV70YflhyHdWRw8sncqVyDba8oTCr5XqWN2utF1L2j39PxYChtF8nxtZdO
vpvidNpAHjMeBsMMP4jMhipDjLN1cFKrwDHHKeMAWFBl5LZb9mWJlHyLTwF3Vh2RUFcjLL7wCDsM
Rk1z7/o69gnLZWtKC8wknW0VPBXO7B6ntoH8PJDMkW68JulOiOLCR7/BWSLsIiRorY+Ps+/BCayy
irMJaJyn2s0Lkhw4TIeJ6W2LtvN31TzUzzV8mve+jLRNNxC5ValyPoKkqogZVkhc8afcCf7BdeuM
2g1H6UcX25ceGD5w9KglGAODuEF839hlxoU9ptGVnxWeT4/MboK8S3o3yEyqxlWDJGNtKTDTNor+
YDANcRQhUnFkJiPqJQRUUFBDb+fWbnahSehtso5Q7mm99oicu33PE1c266RX9aUu5JJ+Xd3R7NeP
IgW943Vc6T7nMbDUVh/NNhiXoY0JbwvBuqWh4HHTL4Ip2pe+kPThYjIAyKcPFdmQljNdlLRJBMCu
Buw3cpR3FUDqU+xnZPZ5fbSp/QZPcWh+0Pz+NUnK6AmdA1FuE+ye1rLflZatXfNOZYEpsoXzyTo3
T034LpLWjgbrh9DpP3lmY+/myuqAl82kUyXT0zRM/hqSobl2XfnS/D/2zqQ5buXMor8IL4DEvAUK
NbGK8yBqgyBFCTOQmBP49X2gZ7s9RLjbe++eJZMqFguZ33DvuRVcxMnUTwUJj+AShPyZxC6QsVxD
9e6Z+XFCpd6EYl0sFhSxcY91s4uQhBUPteHc1gn5Loz4xqgaBPY0wWKcuOu0m4HzGtV6myxDHMmq
/yIw9Jk1BKUU9QXTGIPlxUT8qJETmEIGaIvYksO1sNutmGm9cKCrCxS3XAS7MvsQRfGsCYf92dzq
31PhZscm89yfGJUex8n4FdN9eF2Gz1Fz32tY47vWxrSiCt09+0u8XqQ+WnBK2nf0m5LQzvEMyj7m
7JQymuoW4VQyEXyqlupkThLeOoLy3DFesnkpLiWf+QBGvLE3EDWQ9zqQ3aTnB7iS8twM6sla035v
rGnNZhNsXZqvXwNiknAwx+aJsT2Wh37lvY4rc2GeQtohbq4hWOq+2pNPiEFB837EifhmYBl411vb
vEMjWob4tR4Iw+NzZf+oRGUgGB1ZtBGoeUNW5G8h/k+3mkPqgi+mnm26I2VShsRZzkdPImHoLWlF
GfYZEHhOeqBicR9xfiQ7clXyPfItdSdqNwYu15w7funkzh6yVL9Nl94KbZfM7JwNHspCRdS6keNK
kvkLpkuHrSrqBTlnNvgXUTePY4rHL6cVdEk/tB0stBZX+kVre2fXO+vrAM95KzZbo74jjyYJrdnf
JCi/UF6QeV3hVdT0u3ju79YSIEY6IPQjYT2X1Xf2ooRu9+p57sd7aQx3g1ZfqdaykG/MpG1AHkKG
YkENOCaE+fKY29BSCYdCWceqyrXsCwFb3sWpWmjuSC3F4sLIZcy13ouuLv4c4/y38fu/Gj+T6f+/
a/yeAUP97PufP/9eV4GOafuqv/R8nvGHgwsdkcSfCPa/NHy+TrSLbQKlAxjFKmeDRf2143P+QE+h
OyB8WF3RBDHC+6voyvoD/vmmaveZpYGT/Y+IUEDk/6nj8wSufeKjdbYPuv8vlGt36bDizHZ90ogL
MeRhogLMp4gI0llAXKTOCgwsK/NlEGB3q75lYNUTCQ3k2D22lZUxeYn7KqJtNW771nIYuetF5NAz
7ZLE6e1w7lBNJo76VuFYakEH2eaHn9TGSUi9RHllU9anicUg2v0aazmcJrNPDsSPJTvslG1oxEUa
ruTMHZZJ12nvTAvXq6/6vU1VGpbIibD6IWO1ZOt91OicTqNK1r2eOfuxx+msD6xCpzxL7owOn1C9
ZOWzII8p2641/FMI/ptvqTG2B0E42Lmfyq1YE47ziaxXpoGqkImgmEySa0OG3UuRDx6RNav+OM4d
yOXSfZhGw7+iqmp3XpUk3zEK4VnlFjuu7jjtioyzNs717tC5bOzmDKsmm+KHRjbuqcMTuifylMuO
U/+udv1zAsvYblRxD+GWwycm2xZpghcRItgEY9HaTx1xi9HcWnoIK8e6+GRtn8Z+1Y6xttIqFal2
Zv4tIRe3KJURru56EDXX1gFPG7WetkWfsx8iJNqKBPGUlwSg5sGSRrUXrWnzXfv1QU6iv7qZxpUy
imdHVerHQrcd9TPhgrFb9A9rwXlMIkW5d2A/7DSplkcry93PkeNL1st3vcr6gyG5dccpEQf8n/Hr
5GXNnhQQ5wuJeLGwHRD5NQH4xKBMkkGs1FBFXlVOu4yRwpHbudtjGQU6pW9hquREBok34CvFOP/p
dfX8K6Gp268k5HiU6lUd8dzguWDgV16WXL6kYIleEIMvH7BWdRZqq61ftaaYbjyNK7HBSZEGmZ/K
SCa0zo6IvR2UR+8c6059ZxpTc8U79JIqjfE9C9b26I1NgdCuhYCINeBOVB1mvRYpIoIiC1VsRsfp
HkdtzJZ91xPfHPijVRThOqr5TBm3z2uByHZVnblPLemhKSRbjs5DVMdl9KixV98mMt1CDh2WYqyo
ETCIYbdLXIzPkKqUWKt7ctaOPlSmAFx6e+0c8dGUrRtfWrNU6Y00yjcn69zHqrEPZAAa2qnPRisW
h3Kg4HPBPMy1/wM/eYuOKl7WOzxn/X0/Cq/6wbaWCoMwb/Cqw/hiS2VuhMaUuqgkIdKKe8an3WhE
SVn75xmRI2GBcV8uWN8d+SiVVuUYDJcpOUrLLboXUc5WoXaEJSDG39XgEbG197bXaxhIcuKuOSh5
36tJrnuSmxmdREQ96O9r2s5DqEstuW0Xt3LfdOZkbRf19mI81Mof4688RtFhZ6sfcMIRRWxpbE4p
Uvjk2gXJO9XIUqWzjAJExebs0wc//yRYe9GOXj2R2Wc3EPGDxhsJCP+TpbBVAtZ1JnEFTzuYjwJp
LJ8UnbC7k5EO+hTU7azuSZW0vhg2DMWBoQFSd7acdMITYdVM0Rmz+BFwa/7JFQ81Ng6lY4HFX1Mx
TSjZV+izzA6cfZsDrUDRH5C0hDy9SrLcZP7s180dLmjROCBU2tQcbopytvVd00woUlzlJhFxjM6d
wuW6ty3mSLpeTnnQ2bzHzA3i5RlkkLjpHK3vgqLpWj1cK39Gx2I619q32lOR+Tz3yo43Oj3ZxWKE
rjkaIj3U7uQdGjK672tRXtYEaWDQGXZD1pOd3sTgW/bNPFgpcznP3STsmWx3Yz2ipieGdEODHkBi
5duzSviUAWw+6pLG1PY65N8ntwTi5wgYaiE0Di1wtLpG40WutTe5jK4dpm1k5wkKcNO/WQAPBGXb
GbtCWQlbT9qEYF3HUg8qojZ+tEv7yR3V3TJcdTAUbp4AUgo3QHWrPyWrEe/hkHgvYJn7BwtdOpdD
XZ5KwDN3zeBhvtUW/TxhvP2xCsdGzWDsehf5GkdnfKz4Vt8K18h2kAC898loVQPMQchjbrfqxl3d
9com0guSlmQsOS851bxJM9c20y0gjz21nYUmTQfAN5gprNF8Im0+p4a/Z7cPzBB9XF/W8mV1m+G0
ONN4MLp6PYBrtTENGQy+1h4TyFySGOIycst3nRLeTWZuEGo8aTvGqXXAYk89Kd+yA2EwiUyI577H
iEAmNvLHyMp98G/8AHvZI+8LjNlKORpX65tJHjd3IVj+j8kTw9VwV+Mn85Nmbw84HgojNo5O35pv
ZJpL2IRNskNSnewhjUgwCkN5W+hz+zryHF5p67t7GxLmBblMHdI+5Bc6sezQmul0WzT2GtooqY7k
an9vPSu7LFaavsWMZ27j2PD5Jr1DJVAR6zF6sNmbytRve4VVJcx48u/t3FUHGJvdB2oJKJQERpi0
sA/IXFQVWJXnnCraLuxPm1AvL5rPmRjWQKpKjwpg7adUT95Yazk0FHThJT3rFspooiEtOi/QDWza
dUwoGKiTK4lhCxmL/SZi7hKc3ZpJmBJNMZtGY3jRxDh4OzxMTAstuBi+xuy0n5QDHhPtTMgIYcmC
OhHsy6tNwhPoBbBvvptOArnp8VB307BrUFZ8CEUtryy6rMDVc06CjpRKNIwTszP3CTC/h8sblXiW
pM+9s8js4XfR+t/6/v+s79Eo//v6Xn30/1jb//6Kv9T2vvmHTSSQiWeTsEX3H9wUOlW8ubHOsEb8
psH+fX2PA5q/IuoFcRqasb/V98L+gzhHMmfIk2c2S9DRf+JNNSzzn1Y67NyBvLNYAHi17ZbEJiT7
O5kK/bAGs51P/oyF823SLDfgmv7hKVHerobWRqlmMJZAvPLozt61B5vzzZny9kk22lOrd/15xBlJ
MuJ2yjWjdlpi04kPU5On95Qd2gcOcnylTqO3R8uLUZhSoSX9fe3ai8lhmxWUBiRrGO5pNTpP3CJ5
1ZuXvmwFrBitWBvzIAtgz1dPdrqbhzouJ0XOhz8NlRXEcZFb+3VNdIY4cu669qX06gH+oluz4zin
vnLIbRSxP0Ruqlv9Pi0tIc8DOR4l8w5SDGkaFM2LDyMjpzp2m0W8WkvSUzit6CWxjFqxgoEq3MU+
gSe1iZ4oEPfkz5QIGmYpw8XCsIM71Hzkdex9JU5OHbYKFh9t1KWNPqF27rdrjc0JMY4DL6E/FKgL
bjzdXPtwdHyuzNxgYjVjjer3EynQU7Q2qOh2ZPAcyY0B6VRnA6CO2hyOuaa8aNY9+51gHKx5ZpIS
Hpk9JcQj88sa82vLgOKYi/k1bzLzkA8z4NrKT47FnBA32FZJ+papjJJgwZMLAeXaWN1NCsTkrU+q
OgQNfm9WChdrPflsvxLnx6DiGVjL/L5iTQ0FWcWFMk+JKl7VNNTB4hv5mUymzyRr8OvGxfi0emNP
Na1VB2r4V2RXTcB8ZT7AQXL3nqgP9J6PxES9wvz9xeJ0uFmJRgn8IrmlrHPDahzem6o/V1NTH4uB
SGVMoTtckCLogXneSKkb+w71dZpUTVCI4lXqGhkeTHWiopp+OlntXCtnje9nv4G/piuNQnvT0Zjx
rmB6crAmi2E4gRoixy07TZMKEwP9uzWTqRuPZXf1BtIrsOToJ7fJsn2tVjsAH0HHuTmls1FMhwo/
6aeXtuqsWDlGsrW1x0QuVkDqyU+yrps7WxuemM2pJyylJYkwFOiEBGbHunCcYMzw95jNQpVT2+N+
wMp+4lxI910n/D15pUylUs0/TM78s7GL6sSiCiAtZ0eAlCSrQ1Z+nw1NL5SbuoqSBH4WeRM9ZaBZ
ETc2LKG9amCJ9KmMgOpmgSfUs2HXZHaUxatWxqd1BX9V9WhM7EF7sxcwxGah8nPa4l7QELn/Mke7
+z6uxH4aSHAKanVustbZYCp6cammYrxx4PTAIeu8dmdaq4b+3kHSOUGbsIPG9XTSs/OJ2RXgJO0o
Cn18ZEMKFKm0CnmP66yqN7J9ditRB+8ZaHtRTMvPmgLKDHcaN/ygG2tyyPJGIKeBvB6i7Odf44NV
EBEJjHUsW9A38TTdIyM2MCbysUj8Caeup9Ty1UoO1ShxreU8DlmNHHdeZv8w8NFSobY4ugqBXdIT
AD8ZfhltS+pSMsfstdU4pr/Io/R51mbAdQz6WjnfImfq3zGbzey6UosoEmOq9Ju09issGVih01YT
B6Bd/GQFio4ldw5u2nBKkEYRNjo7AZvZP0LIdYNLtGYU+2t5YB6aBcJbvynD8l/dTKrbMtc+eKTe
xJrpsNCKBtAKmzqttW5zndyVroT3V2vZV9x73S4TMnutuhywiUM85xUNzgRje1zN3WpUaIyq+KUt
gQDAzTJZWhILczb8ASW4OV0ISZWPOG20Jzgs7oeAVbRLCh/KSeV3OT6OlMcYE5iI4qZWe5Y6+tXB
Nx8N8cBWZxgGLMppg0Q9q/fwfxaGGjy1yHWdh2qdzH3cgu9hQZlCS5ruyxQBTbb0x9nAKxzE6Ga4
S1YvQDFcPxBD/V6PiJDw1/k/OtE/uBRBM0hxczqa3vDNWXIUX7quRcKcTvh8vV3ByhfCnCEHBKgA
qnJt0G6W0U73HmMY6DlQS7EBkj0ONgdnmsF54C232ewVd6umT9cl8wEWLCOkrlqJQPVQZyZX/Eb3
JQcsGYoCTcAGzPMxkEZ3gJ6IhtIcrv7IqYXucsFIwqpDB692wjtsB84MFgFq5OPorSIoPFb+DeQb
dqoNYXtKHbSl9U9w1GI2Z4ohluNXPxZCcCJ9Q+OMhqbhTyqAPFf4cwIE3/2zn+X+zvRQiLVW6e8g
Hp6glCfM1eUv1bovgOGaiHidca/3MguZgUAltLASEFKU7kf8GGetaL/Yc10ZJ483hirByszbVkm4
9R2iU/0CKrmJan3J93M26FgGbeeo2S5BspJgBAJSs9BLGK/hwybhtcjpUKuC8651vq8r25GaKp/2
ZfgumqK4sWUMyZrsVqB+JK3LJSfhqZxAJmZWGs5F8YuwdH+v5Pod3kpJ3AV7M0Z3dnwlSiFmV5pz
9Bd+8rkF74U6GLb7uBBxmLKrvZ0tb+Jyhx6PcZqkdvsXG6Wf1pCV+9KmYJiU9VZ1Y0p+cA/CzeNb
rZ3VBZLV2q9utFDx9RirLA5RqBlzet/YZf7gi0aedE+sFyCWvA1u8X2sYnyNE08Xp9T05i1kmVmD
+ZRlwOWnhOVyrnBNjU5WfgoihMMKI8ZptCpnn0/uEtZY5vco5qoL2ss5GpbVCidz+ezTeEHj6LjB
7PMa5rQoIp2l2Guvi/W+IBGEN5TBDzxRdyTgai4kL38iFeidx74YWNrW3nPr2nytqS9P3RifiPud
Q5RpCSyFcr63hzh/d3PnCQzPHDZlcmuJpj9CfUxMTCq5xCkQ80aj3bBeUCHMobLZHSxQN6w1dgQd
lZtsWb7YPNd2S7R1JgQuSSNYrquaFTq/50BgPr2bjBUowqrco6ts7/tc9Pr7qKsfuYyHu1U3NaKr
p3Q65nIwIUk5EyKXXNWcrHKYAjslw40ZGINE2+YToVePrefbjxglej3k1NQoMYQUIU7f8lffmR4d
dJ8n/E7xXzTB4nbOQUrD5pGpkdgcWWIRojwKrnmc8k8Yu8YQnfwFG3T+rYeU+0mc8Lmc0xj0RpMm
YZuYX/DrbNbsmfhhJLlWhSuAmSLQslGd5My4BLtsSjiAshf1Qy+9ciebsX9aZ9y1MYfnFapXeSBZ
/H516puYFZALLks06ohKL+fj7EzuV5y4gDNF78LUsrM3W3bW1Rgze9dVcxnZMESQD8uVZW2LZqQZ
zOaxMy1cugtvxa0qhIeWIm6gkg1yTHZr5w3VjkHdcld7WXlIjC7fx+487LcRVSR5XcxHHO2QMz6p
Dkh9szdOs+KNK278Vs5Kf2J+HR9JFctOuj1T8catc27riZlwhnGgCBYcjq+JyPCwTNrCXG8l2wuF
OQ9Eqs9FJAlZPjODm8K0UkYRKKuWgLqIGlj1vnsYYE+86d46ftmoZo9e34DCz/PhzkrS7qUx7a7g
+WvIwzGBnRWVDWmJ6gqpczeAFaR96OfnhCAN1Di2Nfq71ZcmAulSLlOU5TwPN2xFKmbEcem8zLG3
Ot+Sgg3sbiINlupntHweRHJkYNk5KHuswnKYDBXp++TO5FU07vhUrjVs1j6ttWtZq+yd8Xe9ZztQ
bWgSVaLoqWElenniBZZFNmDQV3P1pscqfmAoUx9VxfGKJfVprqiNWauPn3VVN5D+Xbxtw5rcdDUl
aVlPLRi2aqqeEaKiltddcZhBoV7ypm/3S8UstEnaMpTaWiKx6qS9n6F7PiB267qdvSLUyhGiRlNu
jJeqXsfAEnl9BCmb3AvApcuj5+Zdc6eSVNk7P1F662CdZ+lEsVAhgVh6EqpHgdDni3IzYxEfFG47
W0/NkEC04RhbGmZ1/TH308oPZsKr15tSWVro9LkRlausO0KAUs5R/EVkhPeOeRxSx34T3uZBW+dE
ukfSJaTxCf863umMzJJLNm2x6XyEuxxfTzKDbSG5OyyI2+b0IYjsMg0aTnsiCB5VO9ALGK12WG14
QtOwaGe0E/LU8ZncjYOZXWRuZ2EsRvdXBZDjh15vgpguQ45yYDvz3Bd+nL1jU4a5Y/kzKgJns8Ss
6xZA7nk/G1LLjw5J4lpgoOgKW8bir2QN6FHmcDpHRH0U+55p5IdOYX0zM/INSvrjxpX6oeHbnlfR
Dg9SZvJbqqzqcZ4N+7zKbA4FFJydDXoXFmRamaRZok4n+YHqoC16tvXwXjqYMLeW1TLG5zW+9FSR
Ecokn4Q3I48S7jqK83aJlOiGaCzdE1qOadfQuD8OSebvu0IXHzaEkWNVdJJsNk4mQvE8CERNesgS
c9p1zQbwzCqHX2+fzp+lr02HUlh3pkr9L7hTdxOvBHuxLpD9iOXYGmVLKTUmF/yMHtRG/HKIxZx2
L31lRy2SI3yHZGMFRp5hEY2rNMKblNKNaMX3npo+aHy3OmpZbO60mZuknp0aWEnJllvTtYW4RtPc
N7HFFMt3tbvBXJdHOafHESniVRVoZWzASh0VuFZG5ZKmP6V0rGscZxkHbZsgV9N4dnsO/lHmKJdS
IvE6iNod7lUunXl5YBLv304qKSK0eM6xcDI7QoXGgdk35DToxr3nVWCgesDvcCWTj95F9Vk3ZFJS
2LXebQF0JWQ2WERGGZNlSZrH++9JtzlvvOMKjjcRk/17a7psWRiIW7Yy9KCR05euuFg97Nynpdqi
bGk8tyHqMOJCIHRiIQ8kIAvG2Tlr+UFoQBqRv4oXuVbfIODfpAlY9rX9Ior0W59P2+eNHJKIeFIg
xco0I/KCRIABLT5jI2YD0auYeFndCamZDT3Uajh60QbWHBPQUpeGnQmflt49GHrhhqJjtlomSXHP
/EHXd6OlRi+apD7d9gP1dq6zTmq38Y/yenny27aMVuihR7S9+s+5pkXLh3w6VtYw7matFQ/54DIR
kN2PIVXD2a0y1hde4Z7ZW+/SdJGQeh1AGhhtzogfJ3aDabJPsvaTfo1SbKlxA1hrXp3qUU7El2EK
fEM81AfMe64mauBXSqnnTGvb0O0G9yZ1kB63aqVwbNJTPK+bjGbUul09jd99o8UHv5hBmovXWuPI
yyc4PdIBTg7c23sD8FMFzLURsOrexFojtp/XpgBLvBbipl7SS6bV74N0++PSp0+dAyCNk3Q/L1RH
dSLrp7QRIMpJLjan2vrq7bKDdYHdUWrVqyJc+ZeUlbbuk9oDx8PUg+JbgUINVqd69JYBtk+T5OC/
pRd/n/QRRZOaJpzE/jI/toaxIonzYtRaDCDmvd1jsKL4Rw5jlco+FKPpP+K0xdorTZv9Tz7FUMS8
Lh00noQqcvSiOyNzCeY1SxStTrzjVyXdKxGS8m5yLAprg8gT0LRFZgSOACQbTR7GhmjUU3kLBcI7
8R/8Fblpv0QiHq284fDwMqjmBIOeF5vL1TDnH3EhWY0XWpFEgD9RHLmAWO1SndfMLXjUjdeOKyks
jYHIUrHNAmWNZMUfXUCqzkaOHqjyNpgafiYrTHrBkeCobpqPoLKOJEp+T7z1jP+ReXwmUW4l2jX2
0VauJcTRvHXP0piG/WwWbuQWTnmWNuO/1tf7sKbUD6lMRRhb7aVLpgcIzV9snfnEx4uNqLd+aC1Z
7xjMuKfaKkTgakN6oHdhgLhW2t0srDewZf3NEGtkzXUO5sXSrA+pLpMoayoDXiXNWWeP/anGzMPk
YmgY5NtfCP/8h1HTGcPFcwYbffleJGhKxbCYe1aekCgG8zO2J+Np9ogMdRS6WoyuzfzT7t3pibOP
cGjH7kJXb8dz1zKMAi+H3kGzrmXnacxZsoxkLL0ojr5TX62hhGq2mhbO72z20axiCEVOpKfFueV+
NOC77otskR8E3zXvm9O0IvZmXX8UZGyp0FgK7aOBC3fn6qV2zLnwuoBwRnX0iry7wAIUIaqTPN0R
EIB0CnygWS3LJ3UWj1Yiq48M5dRdM5sx0Kh0/KFlzi+kxYuEPa/155Yx9MOqLIJsM3euQ5npM3t3
e7wXIrXW2w7fKGx6t2oOTEErFBID+5R1s7Mb5JC5SHkztZN4CtigEw22zxCo0i/E2q2Ba49QLS6D
Iyl9z0tiv1Ah2E9tnAD+apfhyHOAULzrUeH53uvsOZzwaS2eEh3xWJ9C3DH6+KNSkA7yKvYIaBJI
CkqadO1mFhQ1FxZwhOASpX1DDTGofeJ0DTiNzBnPVs35EzgDyWOHJMYwx5AI/NrMLIyapgLhW9Pc
UN7NjbRD0rC6105a7U3bEvULsN719WAkNu2wyBxmAecC8QYkH92iNdOfofIZzs5rx/VtxO4Z8BjH
DI0YULPEI8j5ao5yvLh8eloW4fOAzarOLquUsttxYQHrArFNxUTOU2CIAe5vN2yVEKfMe1U47ncg
xR6P9pgPR+kBgWw11VK0eiQiBolWTlinTfVkj3Jg+KQXEgzDAr5bCs1/LX8Lq9MkT8gWjxMFB3lZ
HpcCg2do8qBFa6vYcrk9jbcSXNGUoJXcTab8RbpVHbEieFg0yvq1d2BFY4fY2XKcD0kWtw8qmcRb
nlOB73DNkKbV2cZ93zbQArFbeI+93XGfcpY19+WqTW+alY1nE6TlGFRs167dog1vxCXot3o1Lwch
8T3SvPbmA8oC99Fnx48OkQivG01LxedSZsV56L3pSYjNggevmKcUHlFHTpft1YKakWxc0HVoOIAK
c2MR1okXxexwF94y4d84kn5nlpj7xWLvB2e2+U1XOdi2Lsl3qujvCQ1lP8iKTkRbcsOzvrrJOUcD
EdYlOb0lALX32Ogp1FaH9SGTjg4nKYYWkuuz9m107GY/a9y65HtymfGR2tHsZJGe9PlBaujK4WdX
N12s3NM060MkWYJepEF+IZW9oV8aDJUvQ14PilMW0jEOBmLZOyvmOBm0B1m08hYjr3esUiOJ+mmV
B+gmVmjKgk+J1s3D1cN3/o3prcYlNstnnfru0jXtvB8Hqn/GmS5TGi19RLI9hZ6fgLRjlxEmsq+u
4+D/0CYDZYhRxUcntQdCSlfjioGZ+Ikc22/WmqcmNbx7KDGkLCz2dHbIe58DQu131kDXMVIxhsyb
u3Of+uOVbJTiQs7sJyQqI5piYAq5t3wkSwVGz4JlGns5Y0UjrpiVdcurlpnx3oWJGknQWZHGB/2Q
Et0RTt0iTkVPsgjZ6PUiGLStu9RUxg5hkBsMNvZRTV+79wxjd0irQAR0p/BAuwYyTc9tmAMbflnu
altM5aOySVtbUi6b3N6E4gh9iovmtrvZZn3DjNWg0mjSvYH8PvCJdSCzkz/X44feVMvdPNTMgafi
1e/FNzPhsEYwEWXYVXdMSj78GsmIn7DwmKGXk+tAGiuBAM1eGIV1nC3Y2klOwImkVbBIhfaxbgdJ
st6ZaYZaIm/fZN/m9yQLogoTRwqr4TCt1vRdU6xBhKl9M3VSHfWVCllhSz3IiYsaqfZH5eftwzy2
D7hpyiXQG4+r3dgawbTU7hAlLqQeYpxqwQ9eYHl8WZo7Xn8zNDvOfxAnK8ZRC9TLMKOlTSp1maRU
wIDat/+urf8/xC80kv+e+PWadQneu49/2Fz/+UV/dSLiKrQc/oj98O+oUhbH/2tFZJmNCxA7oL0F
mmE4/Ksy1f+DzxKrZF03HUcYoJP/pkx1/uC7kenlOq4nBPrI/2Rz7Rr/okzln6f64FvyKliG/xNf
wZucpmkIKzx6HiNlgEkNnGPdt+mal/aSgS5AqfF9qT0yYZhvpi86HV5o6WZzk6XJeGs2DomOHRsJ
242NOOpgb9ynC/jAzqnL56ZeaqbVlndq4+E5JgFoE2S0HzrnYJftGC4kL2DR61cx4KeV1YwoY8Ig
+GXHdXPDBNG/WIuyP2q9JbVECXo0U3KCBez2/NfBabSfhXLVC/6aSv1Ezuu7OcFR1nxLPRB1WNa9
ROU3el5I7+BMGPpwZMPU4kYeAZwMwjB2Im20Z82y0R2ipJkiyUAqcHEIMY7aWEWuMNWt0SmGh0Xq
fS+LErVXP0web0sjxBHARnLJpUGTWDgbzFBshFFvnu290YJ8jfvi06rW+iaZM3IgvdXa2Z1VfOty
nPq2EVs7DaNkWDLOfxUiXzYpIQo4q98MylgB79ln6e7ht0kHDKL2PvQl+1n4JS+p3qcIX/PSCtp1
at1X2WMkozZSUFjXDk8iQY8xkVuxv4FM3NUaxF2LqbTda3hdnzvUQR8j4ETqrnKW71ZiIXYnYPdZ
UX/yLpNGTzBI4xvPfgGYO1jEbDwn2UC0SCm3meJgluj0umZAl4wRaxsH91R4pqzpnzzKcq77lEE8
UU4tcRQzu5obg0XbxlrkP0uyLEl3paV0AmAB/P+WtOJrbBNa0kXWijwof62q0B7oXXPL4x76jb4d
JgtLEnkbAFQTZfuvbIOg2uPL91+NkfyHoCONAUkoksRnxLf8GBWRBIfZbUZ8ZoMPSzcd7A+J5bQ/
WAMeEJAr/XrjM7Lk56yg9IvEgIWZWys/kLu9KYxjrfxmKIj/OLOs4QXMyNQSWgTc/1Caydsq5wrL
bRJPBRcNsu985ykAJjuuNUfcxlM5x/t+AIt3GuREGkfCiPYLCyJaOqxSrESxrkBxbtquPJTMc9uw
0WoYAAG2Mf6CYpJvr5zth/dWcBrBKgrewW5W/MnauubJcirMnSrl17L2ZAZxNZF0pUl+iBjz4b2X
TQ5pH/yLjjsWaj9pjnmaS1TKwZ+ZAPmcxK8z8x8vNC0bDYY1i2k9dJ1hfegLo84/c7McHY5/C9J6
CthFdkfklLb1kORgQQtzI1VnZgYyAT+RaYatgI8WJGbJj7VUqLBSxspvlCGL9vr7VXpgNpNjuVis
4hH082Jt6fAp09D43fpdyaKsLHr0d70z83tGmNCuT/jrmgLW3vYrFawveU/ybZ4/LH5z48PAuFm6
hv/tL1vkFyUUk1it+R/2zmQ5biTLor/S1nvIAIdjWvQmZkYEhwhOojYwSqQwT44ZX98HkVlVEitb
sux17TItkwwiALj7e+/ec6domxSE8C7Aj2Hm6lNWKCeu1E5mujFuIhJdvtPU5ImMbW1+poy5KR9Y
mpttC4Y2AJKNbCC+rEyG5eAkTb9qPDHtsJn1Z0Rnw10Xj+ULRLCW/mTR4rRMwzwzFp70ymPjtkvq
FxeDmSBMa0F96K3bDO/lcsS3cmPrjn+4xPZwM2nUmqZjnGGyNSS3qLp8oeioOXfFxHx1PMXbmEb3
Bl+UQNITWKc2aupvsYbtnM4HrwX5HsO9azN2cYTiwRaqV1wMX8DR1qXG1TFqNJHowBtfNr1KzZXl
5dT7fGU0qgbPchgqe863ioR5QnjzwjXXMF3xRooaP3EQxPIKazDf7zjHUCnHYQVpEWXygVl/SwtX
riWy9GCtNZBvAKFRPWRKllfmgKamSN0wXIKsCjCGlfk57eBIYxskEG7hJKF45ETnbCClje/Sycy9
D7txF3eu8ZZazgWMNDgbgsbiY0VX4d2shv6htazxqsyQcYAZZxYcaY8AG9UTeNh6hWWL1kLqudF2
NJjGiEFLSUFEupHSx9joLlboPNCndwDrGJLNPq0PJA87GKFiBzkKzCXzZUxiehk9vmTma45x1U7Q
G6GtWiur7+fktaEhljbyJ+doBdWNslX2Dm8jxAzn4v3Cn1bh5GsG9wZN9NnINDGsgROYONndrjaO
KYfc6gRlG9+8jrZilh4z9e9WyKnKa5BrCHW01r/LO8VqMjoIYbSyPVOecMTt4ds1Xo3IA/WAeSyJ
dRKPPtlMT32Yqnsk4neh1VXnUaCI7oPaOPtAie9zh4Mp6X6Ne1tht9vBXSqph0L9cyD6gWwt92EK
hP3c1qTzFIOFodXq88Lj/SjTcscoaH7xcdWWHmDdUtzVNV4um/EIiTt6qB/7YqJj61eNfkLaUNCI
h56dxsoAfGKqgc5vgzsg7XWGQqQd9198BKXpksGAheMsY9a+G6s0bZeaIdN1Z1bF0h305kGgPnuJ
BJ0qtkKTCOpYUrnqWnnV2WSxUd3FXwa290Oftu1NI/Qvc0vhukTTTCnfD6W9dHK/OeIJi1cd2Zv3
I3SgwzjExikx7OZ7Jwf1ZfSIrXxFX5x2J6D7fnAgGjm5CtKEHkylPotx8k9haKCJAqqD8sTgPN4Q
QJ6ScI7aWu3b2tRulWrwdgi4o0xXs3cQQcOxmj2yvjXS/o2a7gXDhr8KAJDfeaVnkWTWB1SCeYhT
UUf5dYOoPrnWfbRpK1K1tZNE8LtyZEtGUJZiOJD2sKdGzL9EbYPqqSgf/bYkRUlXTw1b4ppurjU7
VV4MEVzFhPkdtdGSn/ue4oh3blQ0x2oDcxLZEHUgg1uTYL7r1lE4Mmh+JI6AcKXjkV44RTmQPBA2
kit0jSUNKDNdQXFs6T+M2o1N1tpWj8JjRqjcTqTGs0+NvghSm4aBKCTTjGZu2VHrGZCcWQtxyoRI
e9kpPEbIgaygoVFVwzOTGP1Bm5XmyQ2kfecyx7wvlGTSpjA0cj0hMeTTsNGcpsNBRBOaQe6jrVeU
h4ryzjCHckmjx9p4TZbdo3+C2xVz/NgIchNgNaZg5stZ3Eb5jSCchnV4B43T3CTIAB50pbrDWJv6
M4HZLFD4FK9ZgbpdNNRRvWoy72TiWNiWeRvyr0KWB4y71Tm08Ngs8Wv2a6KuEYyHfWHsWxm3J5QO
+kr59hXaffdYJMH4qNepj8Ysa5/CNvzMaJkun2W4HCiGLnjskGLQAxqY7Fe1ubfLbNgNOtN66YUu
5iAyyOhSxT0eiAyGHgPKFqwfCZoWb0LWkFY+WNWG7g67I/mlhMg5WbotkXw8MY6CxVMO6h67srMh
GcqP12yHuEHjOlpVKRN7GukLfVDGOURUVC9UHMrVhMLzAHxVmgs9HNvDoCSNFSEG/POsp7ANhtBd
Oqw3b3HV2t9xV/agYW1r2oVek34rHafaecrz1+l8tMLxq3DCjmA26VQVSwI7bbAeVcnoqUMl07rt
dV8aYuWPabMcuwrbl+OIQxJn3c1E5Kf5yP4GxC8HQtktM2/I7uImMpd1YuE0JWzQPjO0M9HHa96s
+og5FuS9/JpAnQw29H9p9nc6Z0E05MltwCYbdOlwpANer5E6egPyFpfOAseAa0FyPCvvaAafGcUw
lp5MuljkLLwERMScJ7+PCbgKwk2VtOPRqi3rpsrDSi2YA2nkiVh02Yq0OQxGNW7dPBruDKupH8I+
o81YHUp3GlaVJ6rbrC7qb4Rp69uuqdTe6Cx/qwL3iYNav3HIN+kcJU9xNyI9srokSTYxHMeUts4E
qTbypmlc9FIx3ivSnCZhJuzp3Jp6+XVIMtJ3WfJSZL8ofRcmXiTcVriSEgSgqKdms5LmYVvSQthT
jFHx7X6lU/FQtmOOvUn9YXbKNBa3K3+wtzhonHOBK6q8+KPyi1fKzPXXpvfK68HiIAeTt2qvkp7m
JDjVMVnTGQ9pJMKc0p+jjH9S/UIxMb0raK5siPlbkJy1ROjwPIUoNKWp3MC5C0RZ3bH7XTUZO2j/
G/DgR37bnOpMk8UgMVAaUtpU5z8qugMkX6MIONc6Ssmrfk5FtKJQPEyjU795yoi2Pwje7/7A//yI
bbUQxP9MBdKlabiWwL6qY2T5CNXDdjwCLqqLXY7R7Yg8tXypWZhfE63BrQRi+1uY6lLeBJ3bmldK
ASEZl7Whhdk1KhQivlDUeGu7yqW6zVRn3GSaPZV7JTB8dCHR1F1ScACUU+5zbMvmUMlANz0KetlM
94KkURC6Q6J2UdtyzEQM8FpYXd/cg2RBTD01BsycZW4jf/8yUU/gmnYHCrbAt0zO+gG1SMKK8ZA5
ZvnSp2P9xiOTf3enLr83PbqWi+YSb2sLvYTxI0kbCaiNtHnt1CmwDM0/TVrd1hsvpnDYXtLRRv5H
dSuLklxHFRrQumrDLV4utXBmV8bNr2/CR9qkpzuWLenUIA/Wac58uOkJJ2Tfrhk2WeNcL1tEoAL0
NVLKtV9/0PyLfkJAzR9EPBvHANr+4uPT5SoquIrwwx3zdm5x6aK0afKK+8O7J1/raE5GC4qBIgS7
Uvnydz/d1UmkRykidUYXs/H5x2e7JFXAYTaHnisuxYPdA9SLqmjk/DiHdg4an2o3DkWA1meUbb/+
cOMjqtDTgTUIHXCw4Zi4iD58yX1sEQLpq2KHE5rf3vUBLkByucRDHteUzdKwufhOjqDDUTAi6lV5
O8t/AifdMYY3Hi5/0H9cOb9z5djc/x/u3eq1ef2v90tj9OY1e/+f/36O6m9FXkc/pcbRkJx/6h+u
e/sTEDPQvSxYfxpp/tHf9MQnVOmEw3E0cy+0tX/2N6XzSeepl67BfxF0H/mFfzrvpfgEM8mhw8jL
wTPCZ/0N1trPizgpBpSnwJBYU/ltc+TCzw86ndUwQbNsHzi8q53KwKNZBjEm0zjS2WkU7cQfvqC/
WMX/6gPxDOiQ1kh/sQ0u7Mc3K+GqS1Fm1sG0hLtCmR9tJ68FQEbm6C4Y698tWD9vGn9coCNtvi9E
5jSYP6B4vdieaipQeXCK0H6NPT7AjGPjobbodf360n5esi4fxa3mXiNPJutvTrT58dIUyrqgTQx5
SDJi4DHuqB3ORV5gmz7ZTcOE+clJAH0o/7dpmn9xlTxJFk8Ds3mwwx9uY18l3ahrSh5qQbchdzkB
LjQrZ67XBexAv77OD+vT5UJ5ApE+0gElceNjS3wo0joDVCUPfWHzQYA/aaX1sc6G0DUOfaPcjMtw
D2iBVtiowq7+LI05hHhIiXbWRe4df/0X/fvl23TmbRuLG11/9oyfv/nYCDHRBL48uL3kci9tK11L
ou3/87Oo9i0TKZrBg/PhgQpik0RmqG0Hs+6Nm1aSwewQHnBuY/G7XWh+YP61B87fs02sGqBSy9Et
8Iqzp+4Hz1zUlATOFq08dH74/Y82mABS/ve/OxYhSLx8GKvUh6dW7yg4G5HKw8RE8hC7HVuLa0N3
NSbUrL/b2uZv5+MlmTR8BIcgvsKPhHHXh2MwAZs7xAKu6crs+EyUJrQdL707tyJQG4gTL2nkDQx2
G6xfHRzEX1/zXzzB9O5Y9vT5VZXi4wPjC44xvp3Iw+A2Ym8SDKjhCvLcY6nVPKGVx2kjSQTb/Di1
KHQvLy8912jLCqJ2v/5r/urplXOoDJ5oy3E+0i6T1ANqgcj+UDP9OTPy6heX1r8slbf++x/F+dO1
DLoN5r8doYfSVYVyKvMQWXy93mXmoaVzoJU7N4N//WE/L/Us31g3OC8SlsM55t8f3xL/GHi/Utsz
Kefsq2mqfMnNtHyZLi1gJCXub55l4+cleP5IJG/OPBPkaZaATH9+Y8pkksImPGivY/HaMgugC1ur
mtinXhvOUU2SFXC1abgL3RiVX0BnORsgyztaTl46fSVochXb32UFaVCXktM8CaYOfgjRZBUhaPrN
l8Rs8qdXwmLjhxUzk1MpqBiDfgyIQEwQyyEz5b5O9Yw5OP6uIrK1DSKupEXDm41DQCI98mo6tXE5
2muDX3ZSVHyX/i1/I20Q1l7fCpq3ycyatwEXOUP7ELEL/WSNlRcBtIHdweg5LRqBJ1+r0CVc3Kap
r8f8mMK0i3OMn6NRJBh3iLh6aToHjnIgoZXGfIHkc8TjHX5WTa1xHDNdnAATgLz2K2Nn1Ba/Gsul
InfeC5FCpgpN7gLroElAY17xGS7f9AXIWlWzG1Z2EmEVPjAmY2HBE1JKo3wZ8S9MW81Hj7Xv6cky
SAwytRqVkYf7BHrVG/6f6sUpgazvM2M+lNNJvNNEozHP4TQcfTFGj1vmTKaNS6QnTPapQqf8kjeJ
/ZrgsJ8QBQvrdTS8+u2PI7bdddZrNibiWzn5YsegsDorm9xw+toIQaNAApmtPfSxPbmjGRo2hl0a
DdaDnB3z0geJbQ6Sb9SP/KdRimjrmyZa9xptjVYI46FhDMVAhY74mbbv9CQ6iKClJ7lPl2w5Y1D1
W0IQAmI8k1p0qn1aoy5wmae2xECwQEQEBNbP+S1ZPBoPU8P3BpmFIuSyyyEAnZkKNskICFJUPBcC
qLhGB1HoSoZ0GhdkW0/OHmuA2mkADO4gAHpHnUHJOQE7O9CE1jTCXDFJ31QRzrkVjT3r1UEPNy3G
GAfNkuH3iPlI9x17X87rpUZEKsYq2VXpVjB9rpam5SSIo8lwf7MLjCk8wcFIAvDkGjehlqFfHa2M
yZlfuBVJq4AXmJFeqCNGDjOdIQJyr5ruLQVuQ9ITtAPm3obLXtQ0DuO4MWVfXjRoX8xlCcbkenLS
KVgaUWa9gn+1Xu2Z+ko1pLyUJquh7gNzErsJi4CzEoEtv+Rdlz+4KPWukXelqwpZtrGINVx9GyPS
1T5KC7L00nnMWafDwCB2Ql2s1779QJZJRDqT7dKlIVxyvHGp5VDqhUgKs8Tzlqi2sDhZmqSlOY0P
CQhx+pqw8GgvzxgGnknEuXqdnxrIuTRY/TZ7LyzVfHflBANGOO0NmSfI0mmvo5ZsE1am5ZSycPV6
Sd+t0cbysw13td4An7G/EZyHg6TJ8yNBtSrYUNc6mJvbko5uXOQ45Nvixos7nGz5VIdfAlPDxFM0
5TV+erpR+egfjLFxqq1b9/YL6RxAynO8cSQPFntTZjTih15OX2hUJWtM9RM9lY7b6KIpXSZJn3+J
mXw1CKLp69JDd7bzYZR+xVDVoO1Upq0rzoAzCjXbAKAg/iqERZrjTji3Sa1d5UjBrmIF52+02vEd
LWUPDSDSTgwps89R0pFxOuZIkPMIanCFsxhZ66vTQNd1o0lb+cTpLttOGZusLPhFrnZD0JHO8o8p
mjmQQj+9mnPfCxrgFWoPQJFoR4JivvNlf+Sk6+6Yoo7WKo9IPpBo/8H1p56/onseXiEXrUHhISSY
ihEHaFa0jygI0Vx2eb1p5wyRPNS/pbiJPntpJIA4GcOm1nAktCl/h0eY6oldiUSvieX9aMuqhxWq
c0edQMRHdJn5nd60JQzIhodaszmRvY4+igFNxLwSdU3FsC7KBvctgVQcsBFcMPhmtW3eAqWzIBUT
CoRRn3hk9abzmDK2jN3ddrAAjkQhhremqPRukTk+w3BhaQXqPzncpUiuls5IV6OpPfZjt7XwLuHY
QFui0vm3GUMJRCDCzIUGvJgxhWRbagN1VI2PEf5mNxkPXSl59dvQAr4wAHPeWUYCk7TksV0WTseY
Oknz9EUUVcB5LoSEZJiFKPArhDUYQisO3fL7WHYSu7cD2DJFJLHOY9m/Z25fBUhuNeuZCGbMq6FX
71IEOeEiH4KoXSCQCL/WXfMal5a5tmQUBEsgsVX9Ga1mq90DlSao0hWhe9Mho13aqC/XYd9X0A3s
aUN+UPk4eWSSLQBN94+dpbKzHZTfRYozGprFbdKIZse6CjRSeICnJKO7t6AJg7cpivr7oHW4c7zx
8brqksBbyAC0OJkfESy1Kq2dPRRSwiaGHs0lWEXWcWDhddDviEnWD7IqxuuqbsyzDeCVROwMY/HC
5i6QXAuY4wlxwwD322hwq9BovUUDkd5WzPzOWeRWS1UY9TfEbymevcn8St5bd2jsEvuv5YsIGoFr
wr8NkZb27dQzWK5SlgvPt5D5u3I/9t1XHznnfd8EycloW9C7UWB9SXo7CZaKIQh75RybXdHFh5kx
RtdqAICueT3JcmEX1K8iAuRKTxPIFK3vg2HroNpkQygTHpAxYjSdA58bDCH8RSTJJsU9m5sPNl4t
Qh/MCZNk6B/1sZ1OTYin0uuC/qVNm6pd63Uto/0QDYO1BMMDXcD18U/f2IPel1svbGtswrl2jJ2p
eCTXE6+eliAVWAjN0RMCVN3+pmeH/250VX3dlmW3RRkyHmijZZh7vBDfB45f8ypkcdviHTeiZcnJ
QsMX4nSnQHQ9SKnYtwgzY8l7SYaG3KExtY5DJFhGmXsRmFCVXd6voK+1PiSfQlw3zgi+YfQqgMVu
6kgWRAOogiBUauMR40dGdCCvcGKhzU1tdBGtE51rrGePrTHWTy4ij3U3kD2L/pJBiwP/QJJDPyMk
Ymdllr2Dyt6fQhwG+HQWjU7aG7xv/EqSr+qum6hT8nRyFLNNP7oVOvovXfXatRU1ZrCIzMrcuJqp
mM2UubXBbAv8sBCRV29bnt3vZHoPz6VrNt96CxpibxPDvNFLu4UUTfRGuoyL1IFA7JrFd/DaFTK1
ENr0zmnK71aIJbCOMyLOpqhu9mY/IPUuCoi/8JeqcSEZF8AdwwqmAUpdC932GxyDM29wGvFPk7E+
w1voubukNGLuBhXTfSbHrkA6FUzxLfIPRyciJk9vc0SwxGqgUDiFmsldo6luYE8r+3RonwZYGbip
LkXNf3qhv+mFwuWcq6n/O3pi99q/RtGPQs8/f+TPRigyFjqh1Gbsr2TwWDbdjD+FniwJswiUKZJB
s4P/hYb4n0JPIT6x8zpkQesOMyasG/9shBruJ48uKP4z7KpE+njG32mEWj+XjuRMUxXDLJsLMDpa
0p2r9B+aLbrtpRBnAnEPeqgEuDBlNTZ55DxqPn3N+IpAncIoVYxkE/EQhol2Fh6DyVxyIsMy5KJQ
rAe0Obqf9isYj2hMNJzuA3RuvG/8HltD5bMgZyK6i9VQYvFmy0KDPiSblibFujRi7yg04hUQBPZw
5ZNxW4gxOU+xOe14R7CeGVr7PgdTK0ggvbzV5hyGIU+ZAIZ100M0LcdXxwyxcSFMIbwhDMAAMitU
08ZJ9WqP6qD82oowfm3gVd4B/ETfiSjsZVSTWnplgGvPHKfmvVOBsRCAJK8CoRsnAttORqNFGBXS
Wjy24M6S1Q/Py1+0hj8woi63gN45LhRP1z2Xsu3nW5BNUsaaX9v3kzK9KwsYzLoU84THY+RCUiPm
V2cRicy7wxErjnmPu3hR2i7spChBWjCFoNsdxyquvKntCHO0whvRyuLNiBLtOa+s+hyO2oDbPSYN
zGpICXXDJn1KUwxwuMLLDQqU4tZ11WOTEgnIPPUIWF+AaRUQVTwm9Hb19dcXPTO2fuyI0b/XnfkB
pnNLyxgR9M8XXVK2AZjE6SeLzH8x5rsfFIXx2RAcz9jG1FWL+OcKjmWzlqjkxCLTmmlTm/F0PbSk
rpYELaAwtvrhNsBaBgXTtO79kX+qwIK9A4I2iOIT/W3Y2sbRhM53Z7n+E+Wh2HqYXEkS7bulnaQo
mvIey5mmNHasmWAAaB8zfcYzPUs3DvpkvuV2e+wZme4avIy70aXC5cBMUNXAmHogrWqts68ykn5J
Sy/eAwLpvxGojtgOcdu3UrHZXo6bqqEf4YdoEMoOGlHUD2deyuTG6TRepjqJdok5O+hihR9D2VQW
8WQR6kRWB/npA6FV0Zxq68TeFqeEWIqIWtHJ8+FMkDoZpZga4mvihavj6KbieWzy8t1Nq4yAiV7R
FkFsVu3m2mmTh3W984YyOqRNo1/74TjcubnRXVsJ5zKO2i19liqcYkwYYYxbWuJS1KJmuK2Z+B5N
Qb55NLnTrrfmdxOU2Cnr+vpZhnX11QuS4Cil8pZ6MAy/GcZ+WLNmNbrwsISYiBU97qU3a9d/WLOA
wvs+JxXtHEJ1PDVem281o06fSI0mBMdpObx587OjiukbKBkqN7THWKL7MXyLOcfflFBm9+jNqmen
wkDOrFXfVm75GXxjskKOkj1mFb8l6RTq9rjDkJhy74/FzPvXm2Ba11YwrEfSKc8D+cy4MmlYoF/X
xmsZ+rgRIaJvOob584JKLqFCQ26soT+JdaS3Fb8TE8iNSorpdHlsyxjeF7Kf8VpVlnE0ysKH2OXq
n10tq5+92CCDRpuqGyBkQIJQzjH4NxFXfsUvtq3IFUFYB4wVC1zb2ltJiLKzTtzQvXV1ztm/aaaK
n5vZ89ePatR15smDwKHgzK/2D19/Xxm1FkzKPwtV2ozpQV/Aeqi0+3jyuAIDnuzSrmrtIR6jjjMN
wj8EHioPh62rR2wvJu9guxBp5e/dpCtfyfUjvcOrehwEGLL8FyVHLkZHGHZVRa22+fXa81cXIOft
lf4/+7K45IH+cAE5LX/sSYFDI3Bq1sj5hpuqDIJNhYFAzUwvILgzYNZC/EDvIrQ0/OB5+ar7unUw
etv/zrtnsjCPxas5OMbR7glcDAUhgqibXP8hdYBALUKc6O5vJgmX/fhfk4TLl481xAEsKJxZ+PLh
2e8zrBGT7K1z0VoW1FGK5O88zZC1Va3SJ6KMpmt41MNt6nT5tsnmBpLIc8RkZdTtCYuFVeQJdZVa
vboqnEp7aMCSbr0elM9SIbW/ndw6OsJzHe76zAPi19R9/b1jm+AWRfJr7fftlT5N+LqTipZyK/sk
3zpIjZZIQ8hZF/ARGjhwz4IEqJ3mau6+jjjzg/O2N2ltBpuSg/YLNhC0433nEz0UqvWUOzkhDSjE
3o2AIgrUkQS6WpfCWE9m6eH8Tb4amdrhJs0rAGpleZXKzn/JHV51zgTD3eXV8z0teFNoFLs1gw7+
PEIZ9tOgxBkv5diustjs0OZWVBEIPTfYd/0XnrzuXRLaxAoyfzWx4+/ha0Fc1Ce+PnpB4lxGRFWO
IksedGxtaKMIBEHeFX/DYFJcwY8eEC6R2gFWrgMElYpjOPT1ynLS4Qb0IHvJrx9iDok/7aA8CZ4p
OTMgDbIux8EPxwbW6qyFJYuUEPO3sxx1XrDFZW2GM1Nt6QWECOx8LiCcgAFwFCtfbdFMpwn7e7IO
shrAbuXgKovTfUWuY08HVY+SJdyPKMPLlm8aIBq8rohCvo69nj6y/DdfRS+79zZypLaiY5eBxA5d
AmAAFKXXHWzIdYaGhOdAMvRYpCaB9xvSsEjCwq/R7txAG0AvlKRZyexxQPRo8lfWI+HJdI+9ytZO
2EXGflW3evtW4dk78XyFIDaqYjcYE56MuXYErDMfOef7SmRE81wPyc7S6MAh2IymtWeOz0aJ89xE
lr7g7yGRHs5DvvUCycMaC8IomPA630xHZivVdcm+MGJ9N3npCA4ZH8x2qvD/XAtKKW9JuE34xD4Q
PdVaPHO8yt50FwVEy2d8vB4K/KSyg13IuWVYZtR+WITCMnzTmFmfSaSaDzhqKPY6wqitRkL6SmFW
hH0fts26ga+rc7kJS15a1HxRdQ9IC1gbQS+LMRSTP4+ppFylk5E/BEFTX/k6WB2SU2Pza2j6hMMG
hl0mB61p5uOPN56CJiq09RRU+teMIQDCbyC4q5GVfYZXTMYxsHooAzwIgJN7xjuaHMNiidTc/Gzg
hGCArdOZiHMPM7ThxMNZcbbcwVJGHlrDdvku7MS9cttJW6ctPmeGp74xS3KmHll/54HktCMw2MTW
LHql8RRGaFOBawQKVwSNrQW8Mn2F5Sj97jj9mT7dLKzi2Oov+gS6cNon2Y2DUf1OkCNKsz/Fxl2j
ODxdXqT/VLa/qWxNVhQO3f93ZXt/CVVcvSZF8/pjffvnD/5Z33r2Jw6oFxGGiTWRl+Zf9a0uP+k2
7WZJJDDil7mQ/rO+ldYn1D9wec05Q4Mx4D/L21nng9jRJlrdo0Cewzf+hs6HmvjDKunxK7D4GGSI
e8y9jQ+HFRSEWL/8SjtIaXQnauFsPUllXWXplKydsq1XOmz/Mw2pbusWclobBBpdUaURQpEU/cNI
JiKaB8Hwq2pcoj51pmF+DHIjZ8XAUZeH66QJQJKaOwkaB52vAlgn86e+Te56QVYSUFiXBh1DP8OO
B0KP50DaDE4fHB9AJfAFxT0aPxLcSzEDDoPsBuZl/ZCbANpqGv4rUNXpm661C17gRzLev5tlg+Lb
b5kVjM05LmxrW/WWpGCJ2+wcxVO7h1BUHUYnJNR3qLJk25kTjBPM/sext52rLBiydRxPzV4q39s0
NZ4kgN2TTfaGruNMwXqCOHj0V90wlOj/BxjiCzaZcTfpSqfcgTRRWpV11JW7S1PWYR1GPTM84zpL
0Nb7Q7aKOZQuArQG6ySc28KV628anX4wD0yxZgdTiypI+kVEel6Q4HLhZmWHiQn0xrE0Z58RR8zE
DAxXK51yM6C7Bf6V4wNbWjWNfhxu95VFj42T/RORkOKxJ1eancXpXnKjgHVVV95KH83Cvylxn2Mr
KcKIo3qlhYZ+6HKfPmyuzCRp11FfuNq3JB2YWFDst9BlWiBcRN7lRT0tdatgGKrJZiaKMQE7V2bu
3niBBxyzdytzoEHaVaT2CoQSwrGGrZPlBJ1BN3FuhyxvzhgQdKBokZaFDR692uwW8KUsyB9KX3IG
pT9PEUXBzyADxXXcyuRGGyHUaQQUD2SqYPqkWaGuC0yFWgjAsWAHsxb8oho4UEm/fMr3RJw0tnop
hG+xZLM3JgRh4XQiBUARAhf3J79Jsm1ewR3DweFMXddvPD9ktd9iaFQNeWyjGKHP6G2t32uIj10s
Wl5MM2gpgqwdxAbVjktgH1r4wtKH6z7Kx7Kin+rnLTxZ3XiG+DWcOIRMGQPUvBIbETGUgz8GwQIU
jecvtbZGhBCNnfYUJlaUrMTkADzkLDpcJ/ifXbBVFRmAQTWtCvjSZ/ANVMisJBUA/6QMn3wU49mN
Fo/CWGblqJOf0dsdWQJO7y/JawALazAe3IPBDHdFnmrraHLMYNm77XivyOlk+2VTfk7g6SULq7LN
L1UoxSoNsuC2Csfq1q6g5DZdSZpwCBWODkGpXzPD5ITDvor/OZ12ETPDO7tW+ZM3VLApHUYUmDXB
VsxQKkNdCbJWrkI2Rw7gjkYsdc00dxE08OIMzcC8pxtYC5puSmDNWWYzLowuFOtQr5tz2zn5HXVp
sKVMpQfWWbdMNIMHPyXLGG+VsBYVldgfIuD/bIi/2xCpBn+5IT6/181//aW1/4+f/Ie13/nEZmfb
Hjg5hvGIXP+5I7qCLCp2PclmZMhZH/uvHVEHVw/xwaERiFLJdugT/yN0yvnEKBapH1xaVFue7f2d
LdH+WEKyIdv03eg4U0XSCPmomgxGibU1ZsKLnLE9FG5uMe0BUXgwRwCM5JDMc8vWNM6YCCgJAhIT
gJmveLH7HSM1Jn6+3zob1Xjqnn4mUC0z9Z4iUoHA9wItMS9GIpyAFSvobC8aZqdRjelRbdq49WeT
jcSMRMRWai1kYsEG90ZCl2bfUuXLPZlScN/VCPc3yNzgkfQ5wlcZUfpLz44/e33/RLsHQxRBOOPj
xMtDbyfFodtp+qqZLVQcaY19c/FVDbPFCrwUbqtJ86uzReDOkR8hwVRBtd8C2j9FfhnXDGrifqdQ
t1xP/ZgDPMXUxXrbHdA+jg9+CVgKJy7nUa+m0+ZN85XjP64ZjdsR6xqWMduxuhwr15jdByFoVQbW
Jc4g/jOUKePgGdEjoZbAil3MaK4cgSbjV9IqvVgFWPA4WkeyuU8QFtzB5DVPPmo+qI8Xp1sxtjOH
09WmFbk73sJ1OuKjZnucjf0RFCRfoVnj7JOFl82jQAe7qfncJkm5I5Hk6MymO6MNb+F9EXwhRl2m
K4fFZimtHtxgGkzy2OBig9icQ1VzaY4gsWp2BBU1j7JGCrMoo8lYa51QjEdHE7NenVvcD6s9Tq7Y
NXgHSYW1Vu1sJ0z85snPR33v9epxTEa59Dg+fFFALvdGiEMqGzlkISOAVdNYqzQOgnNN0UiCj1Ok
126cVTfpxd3opVnoLMqssG+DtraB9Wr+zPrsXnzli9NYFfHaCmxONlP5jpQA6QaSH3vtV1FwN2Fk
3A8eVqHYNpcmoimCkjFipgZuyjbHXGKYzWeyvSAisjRfhRcPZ3/xcw4XbyfRY/UXva/IzURPcsK5
ah3ioDLvE1uSYm3lLSauurKXTZfxlfVlpq7b2U06yPZGKwXaiV5/R6H7xel7kmEhmFZX6E8Z4s+2
VEJhjXqVqdF9gaPRPjC+J/ew81M8Oz6uVqpmHK76xe3q2+xkTFv7/guEg0JfGSNCsnWtIekgZBPL
LIFSYm05hHhFed3pp2421yazzbacNSDLwRiBqOLC7S3jBY34i67ahdIZYysHdBSos6ikf+rgR9sC
CcSmOXt7LUy+gV++66D8yNmdHcBq9gJb5M+6twQulOzXtJbi0Ba7gDXn/L/sndlu21i2hl+l0PcS
OA8H6AaOZMmWFTtzJVU3gmKrKFKcxEEU9fT9bZKqmLKTqvQO0MTBIeqmInmR3Np7jf/6FxIgy9Dz
LWPp/CX0QdXiyNAXCs+Q74Pv8fJKuwN7QTeyszpm3rTM0t+ipls5E43LmZLPA9HKfBBNzZlob66b
RucDLc8lvc+0Fm4Xu6YfWjsxNOumXKm4KFj3YAmAK2Dsd06xdHJUEvMuN/XVzNahMtxGK3W2Twv4
jmyY5VTqKJ+MLKrNSXFaxoo9uiG+3l7vHPrfVvC4zs0Vc3Vdpa7msRHAWH8Md5+BAtRkkvbV0vHt
uYHTOklXtUqLHC49yJvAfLtNIrh6LYgHrYqR285hZ0yDfbS/DXYwDCW0Ul0fjBzkuBp5d9WBMeTT
MjidPtD8Yy5MaCfuaGEe/VoxWLMMl6Wy866iME/Die8lzgx0WDQP0qVVHz8z+8q6SrJcWxyZyjoz
+dYyNJXkTg31vT8xjdERNxsnSrkyGd9sL3bWga5QO9u/1WHT+uCYDnG6lTJ2zYQmd1qnp5qJZRAq
T91wt2MgBU68cbSrJcw0zAzJDlCdOAEoiJKEE3Tl2Vwg5sWgh3sQafUf5Rbqh+3Btudb0zNCeFLT
EpYS8Bori4nRVJRg87Ri9SrRlHIBbVQ4Tej7eeWH5e8YFkZIFeHhJj7tK04pNKQnONmqyprCw1U8
gKLXwxkZ0vyVERG4HDz1vWdbzo0+YjiAr9jpNIud4Dq0mV9Ma+JNnsLZpWJgZzGzRxg8NDrcaFms
LJRaDHl3d9uFRfZwBjRKWVpFBQlbkjnzPIVdqQQjtTzGtk9PevhuZTFfwc49+7pKAQ1NwNr+UcJ0
LfiwIciOUnRvBUbsiqLFfrF3mVc7CTxo5ZWj/iZTk+koYRLK1OSI3m1Tz7/3mWc63YWAzsnYu1cm
XvJtXexXc9iflnAc72cwfOePdNQzOIPq/ozcE0QROmCGU2lsF9nJ/eLQtbzwzOxx73rlrNxVX6LI
AEICVHMGJ+rHRM2AcmW5d1NWcDhAvnd/UFfvijxmfnGkQdRbHsy3sK1F82yUM183eAe4cvS22gZv
jqzr7erIyL9MCe89OzrNj9aO0akwFJrKxDrk1tw80WdqwBof02JaFtMMopKPxg7C+qpkXd/tS9+z
bk9BUZd3da54yUzDcpLe9Y+Q9haKLiBNRpXUygwC25My267c9PQeDkl39LnKoci/8qGOOAleOEFl
sYsJz447NQyZWUkhqoZL13u/21ESuzodTrgyOaPU7g87yGSm8OXoEzxwOCMUFaqFGvp/c0Kos3+t
Jdpoe5UG2emTDkf9pyhRjrc29GfLch/n1/t6xOC7A/0ezKqqd4dbxdpVqP4wZg3omrwhVUquIEJj
OruRta5hq77Cnwtu4WUodTg8bIhIT6V/G8FpTLHGpELrVvMaOuZHZu+Mrilbm2/y2tnPCR/VuQ6b
cgxUFfW62+ssEOPDgQwpnvcrQTizWQLBLJgCHCR3oEPESBXgQO4Chq8KKpFqgnU7VZPESPVllpbw
BReUZ5gtpNWlyzjx4KDMzRzbNnFqUOCA6CDMPQEsvgU7wrBPsv4H8vqiVzukxr+AsMzC8VvBnTpR
SES/Vs2RVUxBW+39+c7cu7PEcU9wkuklNOLEQ0zqCAAcHgMleOtss/27wA2qfOJatc/UBebc5f7q
OM9oJbo5qdsjreq740GZKHVmA5pksuenkF6mq1Xuqq+iwIkEJ++x/nzSfWMOUfy1zhQFKOGZRFqL
1mydv/dX0zxhVIXnjypicz+HMvM4IntSMyJIeEBQe0eAKxaGbyifKN4JkjxltZ16JZMd5gyRieFZ
2RXKFC7r4jPK+wRMPreW8Bp9MWxQ1LVtKtGEX5SO5BAk63HiwvU0q4oyqCdZaWrToqCZdmpY2+h1
vM/hOgDoyiwLc3uXmhUT0mEof1WVtrmwwPqBmASO8TYPs3JHDTEOrw0xatHlR7t1ypyu9TA26sfj
ytn+7uJzfyQQt5cr6t+QhtQH+1VOOsu6Wnlg2e8ixdSnWm1/LiI9/1SvyCdbnmkQAQML1kBALjK4
J8ipkET5TU+NQzWlEZ42XqAq2BLNvQuDut5oo5XIDvvqGn3q3/rVSJ3Ve8P6TFI8B7OXgZ2cj/b+
1rkqFPB1XhHBHRCD3KOZHeShVcWTpLZ3s53hU0c6RqXAfhyWJ/tQMezdq97lZDgYBVXRI29CAZsQ
va9r6mv7iZYkBthjZtlMUjWlzVg7FNNITA/RV8V+NgKpO9cOiv2oAXZ6RR/K6d7Zn9L3aUWn0hR9
HjAHR2VYR6yEnz1VCT2Qz4F7C05ydQtPiXKrpKs9dLDmfqnsPeutfiqqKYDiZKGdFG5wEpzktpHO
6thW8f0VJk2bK4h44DzZoZqjeF5ZqXkdhKN4cVTwxVM3rD6AEdXnIyWbFek+eO17wAwDwTQQCM4B
lMThigPIYbGhec4PaD4dUrMp1RZmwgrmgrohMaBasZ8wgYmz3nAcwJs4CyMGeXmCAWHbkCHYDS+C
YEg4FEn1SHoE2oRUMCgcKJXp80rwKvx/QvxvsfpZNER+LyH+qU4i5h73cuHt35yxXiLhbdLnZRHa
k3IWMfwZ66WqfAR/79eE99dUOGG/RshPXZcGUZEu6AJ/Qxmj8myR7tKJ/h1V+5HAv99WR9epYioq
/VYmEBqDuP8C6bUqK5Xh5fvqvowevTyk7vflyWq8AGQSqfSnpenLG5Duf4oLyI56GKVHbuAEYGQd
krbu2j/c+y6TKh6/f6umB7B3L4BDNNJpOqbHhP7hoh2xVnM1NOmIgOKAEUmCTwNCMMWiRO1ojGj+
PQ+OnvOwTVZOoVxTsc1HJ0guzNqPbxUdVRA9Uk8UGVAPR0px7etV5inXoKLLjU9vgx+9KjMjh+1H
sdLTIszdYJV9cAKlXtKgn6w+1PtiTi+feZvjMrwJiECZeMQIzpghrjFoN0fPYA/XDtYIG1gddBfi
mzDab3fv9y74FUBx2B4bKH7iYNdBfmjMciu124zW94/1McQKr/Yl1QDIO6o5M1BDPVraJJ6vTBhR
7x11Z1a/jxJmm5FUjeA3w9pP4RYw9NfQgaanZVDACv2+gvvMiGf6waMunk4ZZsOcOSZDZX5+/X9L
a3TpT9HLPmu0wdtyk9XvNjmQ6vxcYRKfvkn8uPjA3KXCL+of/dL3BXVN9H+Rh2SfCrRcrzDXPFTz
MN+TEa555vKRDn1DZ4Q9QRenXGkuYCJhEkPA2Hw8stUx6T968AXmUFxoKm74ZJG+tQzff8N2Pb//
ne+9QcsysHj85z+gXkTdya2C7oxJdQKVbRhT27d8ugoutcaG4pQO8uZCYw1rFaiCts/0cPwfb5P8
uT9/YCuwCC6ZVFNQazQXOJGni6Aq5tgU/aMWe2RYb68Rlsu+vgH8mmyAi/Vsf2PM69PXd8yxLQ6c
63af/7f2wENSxoXQSEzw7BFrYK3/3jm4kPBVG+guY3JpQKTQ3m6BC23gumNFFRvANdo1am84IG2A
C9TuTolzoI1tC7YPXKwXF8GBscQAU6opMJM019COA8wL+GxSdkE3xpqAzMIu1L4jhubpaVBxU1kk
E+AW9SYulMWwdAKJOsE9IbUKoE+YRM9r6uaLq2C5Y0hhKNDBwd1cwzsPePGSi8BWwOrB90S9vbku
FKMwjkBwTBC+7Xlp996AlIIDWk12EdB8DPq2tPNOoM/m6XmwzTGQJksQsLWLNLhFAPzJM0sdB90e
w0JPwVrtNOOlh6C6Y/p0oS8xOhvZ3HBAO4HUKbtXahEM4RHTn0Umtt3uF4tgYz50B8UpavbDUolw
EcpqROEkKjiBqmDc6h0AGLmAyQtIQnsABqcKAfKLjiqpHx9dCFkL3E4kYJrrwkFSFWuskoSBoa7V
OAPa+xqnUvb9DQuDCCIFMOaLm981BAJFV/Achrb5VfqAZF9fc8ZA6Ik39Qv1D17HcGCh00T+TVyD
C5FAD4rRHVK7nxCJ083s07N6v/AEQAkBW4KshwTf4H5+gtpWJUlFBqCUIVFyCTPEdaH6HR2IM7GT
QQq1uQa3C0iWdBkcqVWwAcDZkP93V98SODgBtAkL2rB2Ff5bgfL6kSz8FU30mf9QPE3Gwxn3DMD3
w4kzZUx6XIWRTDAncl2cBVaB21hQAJ+XaXAnQswTktQIJAxEOkS0JHfXxV6wxnhClGrpT2+uwXkF
xLeOdBJVGxMBWuRNjPYtL7wCVyetoih0onafD+5EQDnwbFDVj54IogMso+OSSW33wsWJsJ2xhdsA
zLULDoZnIyxVa902Ce3o4AnQxOIKokJxXdgIl1QzHKSE051eaDffgPxE6Mod6TCBvaDZEPQKbuan
YQJZVDqCbcjwO30xPBMJGltaIWAciAFcCo/tJkDPPl0FGz8J+0npt1uF4alFF1dW1jhQlXZYAIvy
Unv1V8FVSSypDknGbjMMbhU0QPTSq0DVhM42zEO7FZ4pBI5KW7bv1GabpRmQQsCVkzaRIm8gNIJ5
ETjZ1thWVFb5XFEYnj7QwBxLngSRMyIrxpjELm1woQ+oq3BQMBrnsHpwppGOSEP2JNCxSXKQ8Ig6
WnNdmEZqzRbQEx0CxqH5yppuqdKeAYoAGhKYsTt1x1v2jAIRA1AVyDK6TTI4L1HQFEsfBfKEpE4h
YX/ZV2ZU6ZiCS0OAPbhdABmIrGcEVAtmf5Ms2sslVjJJcPETNmpfjeawssisgYCESWWSiBshn4bO
6XwWLtxEurBJInAYbEH7xNUeviEZRdrhZDUCChHDx2wJasnNhYbtaQRzTB5FAZ7TlReHpxEMHk5y
LwBBAstI8Uy3XnQTiRXG1BZVtSviDWkTkOeStooKXjA1tS5l+CxgtO0x1HuOiCfb5eGoDEshCJ4H
WbWoswnoHaO40kVMF0fBEatEXhXcQbsKwzsKAjQiexTwgDQ4y84ws8ukokDjCSI8AbxornbzDehE
UBTtSj//eQqFMgMAVIYvCM6qnj6kKxr+SaZO6e3rD85N1pmZIW0bTfBFhALQbLZW4SJYAH9Er7jg
A/1agxyYQoCItD2f//kmEB4CsQKIiy5uvliFBoBkkzygg35wChGNKL0LVAAlDLdC47W7ADP79CwQ
Mur4DZiFDoU2PLPwwnSwH80powoAG5JHA4zXXv1VoMpClpGSrDvUuiuevCBkk/KWmXZm4P6YgvKh
uS4ix9ZDEmnbDr/c3vBvmYW/8aU/Ue9T6HsfG7y7v8lfQrx/6wtnnPfzzzuMdwPkBr7a+6KAv7f3
btHe4v//1SvqNTj0Jx+ecenNfbo/717w+a179zq/1fkfb/xNts4etozqFvD+7jHbqXb/G66/rKN1
r6LYVPy/Psk//9F7zie//18IzncXcgWGUVpu5p+SuC+4gYjKC96t43ydnx9R/Ix0aLL9ZCVP16H/
R5LFfu+pWwybtOwkTLL1Y3J+SvHULX5eXnIcbx4K/6EsesIb1Jms8KtNCIV4tnkquUU2SkvuauS/
JH/8QnNTGX3pL3uLG5O9y5xV9x97v2eHyZGVfL1JMq//yKhEAfeQlfxt0vZvNwr+qeq/d9QXj+tt
bwN2+BzZB16EoR8nfv9EtnAHadHxo7++0CIthEBaclL1t0Vbk5cVu3yum9oCr7RgBJQPu/q8vxq1
11ZNZUW/Skq4mS+XuS3Gycq+W/txT3t0EHl5uYz0WMePT5ejqxnJi87z9QNzSjZF0dvTXT1CWr7/
sPW9db+Npm0mkheNLcgvKDE7DKa87Dz3+S9N/d6it+iunyE9KbNL0QI8Ki06iYuLzd0VFWQl32++
ZOsL74nKsijdyYs+rPt2q0uBywuufrlZR2kOlWTvYHadnT9D/u0myzc9TQUOWgAcfobwu83Rf+iZ
sQ5k/TOE/5Zku/NjNvFBm3GXFs1Qhu0v03WWYCl7Zqcr8v2cGzynw0W8GB4rK/711u+veFuUkha7
C/FI+lFNB3+QFp1tvMtOxaZsICv4zSaOIfw+rC/CBFikRFpeVvy7bfK4+WWRP7NtbaZXVvz7hjb5
pY3YJdR/zg2eb8QzL7OkC/uB1d/k+aanuboEqOyjf9gc+1ElIzxESk1W7sdivT1LETqF7j6RqZQV
++smi7BsZ0GN5DYRLi3ZJ7K52N4dWFNW9Kc1dif2ILfsP3eTr5IW/lcUqJKb75OfPyRx7vefvc04
Sj/7t+lbvvvUL2Wa/qRKeJ5/OlMgvPRn/eSa+MZDuFln//o3AAAA//8=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series layoutId="waterfall" uniqueId="{D496C977-8297-4C61-A856-384C509C781B}">
          <cx:tx>
            <cx:txData>
              <cx:f>_xlchart.v1.8</cx:f>
              <cx:v>profit</cx:v>
            </cx:txData>
          </cx:tx>
          <cx:spPr>
            <a:gradFill>
              <a:gsLst>
                <a:gs pos="0">
                  <a:schemeClr val="bg1"/>
                </a:gs>
                <a:gs pos="90000">
                  <a:schemeClr val="accent1">
                    <a:lumMod val="75000"/>
                  </a:schemeClr>
                </a:gs>
              </a:gsLst>
              <a:lin ang="7200000" scaled="0"/>
            </a:gradFill>
          </cx:spPr>
          <cx:dataLabels pos="outEnd">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cs typeface="Calibri"/>
                </a:endParaRPr>
              </a:p>
            </cx:txPr>
            <cx:visibility seriesName="0" categoryName="0" value="1"/>
          </cx:dataLabels>
          <cx:dataId val="0"/>
          <cx:layoutPr>
            <cx:visibility connectorLines="0"/>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cs typeface="Calibri"/>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7E76D9D3-9F85-42B9-B0DC-31A9BC75AA1F}">
          <cx:tx>
            <cx:txData>
              <cx:f>_xlchart.v5.12</cx:f>
              <cx:v>sales</cx:v>
            </cx:txData>
          </cx:tx>
          <cx:spPr>
            <a:gradFill>
              <a:gsLst>
                <a:gs pos="0">
                  <a:schemeClr val="tx1">
                    <a:lumMod val="100000"/>
                  </a:schemeClr>
                </a:gs>
                <a:gs pos="100000">
                  <a:schemeClr val="tx1">
                    <a:lumMod val="85000"/>
                    <a:lumOff val="15000"/>
                  </a:schemeClr>
                </a:gs>
              </a:gsLst>
              <a:lin ang="3000000" scaled="0"/>
            </a:gradFill>
          </cx:spPr>
          <cx:dataId val="0"/>
          <cx:layoutPr>
            <cx:regionLabelLayout val="none"/>
            <cx:geography cultureLanguage="en-US" cultureRegion="US" attribution="Powered by Bing">
              <cx:geoCache provider="{E9337A44-BEBE-4D9F-B70C-5C5E7DAFC167}">
                <cx:binary>1H1pU9xIFu1fcfjzE63clRPTE9FSVQHGgBu8tPuLogy09j21/vp3ZAob5LJhYnjxguqFoFRZusqT
995zl0z+fTX86yq92davhizNm39dDb+/Do0p//Xbb81VeJNtm4MsuqqLpvjHHFwV2W/FP/9EVze/
XdfbPsqD36hN+G9X4bY2N8Pr//wb3xbcFG+Lq62JivzP9qYeL26aNjXNL67tvfRqe51F+SpqTB1d
GfL76/c3eX7TNDc3r1/d5CYy4/uxvPn99YOPvX712/LLfrjxqxSymfYaY5k4cDjV2nYc++uLvn6V
Fnmwu2w58oBxRrnk8vY6u7v32TbD+CeJ9FWg7fV1DeHxUF9/Phj64Alw5ez1q6uizc08dQFm8ffX
H/LI3Fy/ujRbc9O8fhU1hXf7Aa+YH+PD5dfn/u3h5P/n34s3MBOLd+7hs5y2xy79AM8mLeroens3
Qf87ONQ5EFoIQpleoEIPuKMYpw7bi8oTJNmPybeBC0Q2b18kIt42jf4p6jx6RlCYOqCCS6mJvp17
8hAbQvSBJIoqwon++rpbELca8zSZ9sNzf+wCIe+PF4nQaZGbbf6M8HB1YDMmiFb8m2rcN2jEBjwc
OiUZfwjME0TZj8q3gQtITt+/SEj+qKOpeE5IGD+gmlHqEH6rEGqpMeRAAhMtxa2TgUbd+rdbjXmC
QPuB+TZwAcwff79MYNLtl232jLrC6IHCxFNp70wZnPt9XYHzdzi0idpgCHtM2R+PC/QTYO4GLoF5
oW6mAC+7MtFVa+5W7v/u/Dk5EEoQAWO2188ogMccKBUVdzfdOZinSbMfGe/+4AU63su0Z6fRVRgF
2/xulp4BGn7gKK60cnYe3lnojQA0tlYaHOHrS97d+xahp0i0H57vIxfYnB6/TJNWJ9u82YLRP1tA
A2y0dmxGxO3cL7DRoM5MEyHELuBZaM8fT5BoPzbfRy6w+ePiRWJzeFPUwbMyZwrmBYvFNdlr0Rx2
wDlnIG47aOCO7vOAJwi0H5lvAxfAHL5Mzry6Sbf9tn7OLIA+sG1HScp2SrOIN5U44NKRnBHo1vxa
KM1TJNoPzfeRC2xW6xepNB/MNrxbtf+7o2H6gFGmAMyOAyyyM4SAOSuHUioXLuYxOfajcTtqgcSH
l+n2z276V6c3Q3RVPCMe/IBTwhDaf8+G3SfMxJYHxHYY0mmLGOZp0uxH5f7YBTZnpy9SS063TbO9
Ctvmxphn9P2cHiDxAgcC9vX1BRDuw6OgLbZAQOMgAr3vWZ4sz36AFsMXGJ2+TC/jFUhnbq+fU3uc
AzAzIWxO98JDbHEguHKYXDj+p4iyH5nvIxegeOcvUnE+bZsQNQdTPGc0ow44IUwoBwHL/FqmZ6h9
IASYm81vedvCtD1Npv343B+7QOjTy1SbjxFI83MnnJGudDSTO3wWEY1yDiQCHs7uotEFOXuKRPvR
+T5ygc3Hl4nNeRg9oznjNvRGCMa1ujVnsFr3vY2DBI2tmXDoLgsAUn3f6TwmzX5Mbkct8Dg/epHW
7K60+ar45xUsdZt9edZwE+7Ghjshc6L/PjAKJQIiqZZsF83g+n1g/lux9gO1/1sWwK28Fwnc8fU2
fE5N4geAwlb0rmK2sHCE8AMpNFOOvbBtjwqyH5vdsAUYx6uXCUaaRnkRPSePtg8IsOCgareMYIGH
ow8IdyRM2/d0wX0FOn6CRD8B5tvIJTYvszJwVtQmfOVt6wIYbe/MzDMkBsCUGRRCIM389bXgbAoI
OYI5Uu4C1UV64Oly7cdpOX6B1tkLNWv5dfSsxWjkb+YSgNI7lPQir4YCGwo4ji31Lr+z8ETHjwu0
H59vAxfAHL+MzppfN//cmppbJXrwyf+290kfIBkgFFLOewmcRlaUzNGo3tWtF+gsepJ+LtZ+jBbD
HzzJy2h4uiza/zfWjYG5YdYp2RUKlszaRo0HVQKkP2+t38K6PV2u/cgsxy+U6PJlWrfzJAVre9b+
AXghh3Eud9bLRmbgPtHWCgo2t6ipXeS6jICeINF+hL4/ywKb85MXyeFOYDzaq2R8RoaAuadq7txc
kjcBn6MUoXc+Ccp1n7w9RZT9oHwfuQDl5POLBOW46J+RsiE5bSuoiuL7G9M0g7LYtiT27vrCqD0m
zX5Mbkct8Dh+membixC9vq+Om3SbX9+t2f+dSqPPRlKHarFLBuiFvqBoIAi6o+cGta+vhb48Var9
+DwcvcDp4vhF6s3boo2aZybS9oF2QAak/J5Le+BpCBgBQSHU2Vm1BVV7kkj7Ebo3dAHP25epRifP
3XHjoBmdK6rVjkYvWYCD7A6INKj2rQItim+Py7MfmLtxC1ROLl+k0pxuo/zmGa2awL6Nuan23qTf
VxipDyiRhMMl3YKyUJhHxdmPyW7YApLTl9nLcbqtx+f1NQwp6ZmVCRDh+2goiVIBQZP0XaS58DFP
keRngNw9wxKT1ctUk2jeAlWY5yRm8xYnTdAVuGs7W9ovfkA0ohh0sN/p510b5xNk+Qks3x9jicvL
yNA8kBpb006jppn/LcvobpL+d2o296dT9KV9SzMv1AZ5aGwZoOgn2DUULCjzE4X6GUT3nujB4+Jp
X6iPAUJFWz8nQvDtUqGVdtcaYC8a1OZuW6WQQrtj13sQekyin8NzO3KJzcvs7Di7+VJvm+Q57RoC
F+xCm9sHb9ObS2z0ASg1eNud3VvU1p4i0X5svo9cYHP2MonA2U23fc59nXNbJxpqQM520coi5CRE
wrChfKN2u3Lhke6naB6X52e43D7HEpWPL5IKzG2RR9usREfUc/ZCc3YgHYE4827fDbjYA64278tB
Ry5qOt/U6iE4TxTrZxg9GL6E6ujFQvXmpm5uxruF/L+TA7TfEDTaasF2RYKFeVPoGQBzwO782wBH
LyKcefk8LtPPQbobu0TozYtE6Ly+CZ61qRAlHJSf0SQgd9P/UIuQfkZTISo4bGHbHhdkPyR34xZw
nF+8SDjmxfm5qJNnVBcKQDTl827Or6+lWRNIg9o2DN8uIbBgak+RaD8y30cusDn7/CKxeYdTOJox
7bbP2uUJc+ZonCqwi0HtZS0NTWsOc5w5yXarUOAM993OU6Xaj9HD0Quc3v3xInF6fzM868ZCgj1Q
zOGwWbcKBMN1nxegW4BBuQDQbrP0AqBHxdmPzG7YApL3f71ISD7e1BkOfLhbuc9AAjiKaoLin6U5
w15DSaWW2Izz9bUIbp4gyX48vg1cIPLx/YtE5FPUXBV5Ez3nfgIQL0y6YDhW4Pb1UFGQtUFdGufa
6P2H1zxJpP3g3Bu6gOfT8f8feH5+3NC3U5lWW7Ndfz3O6d6JQ7+++vXpccrUYujOIexVq1tfcXz9
+2tMvL7XKTV/x27g7vyAHw7N+T7qZtuY319bc0MugS0UtqQUNG7OZ/c3t5co9shhkxXqpbaDQ3I4
zGQ+d0H+/nqugBMFUohskdYURdXXr5CPmi8h04eDDlBFcnAQFfp8Nfl2kta7Ih1BTb9NyO73V3mb
vSui3DS/vya4R3n7sa+i2jhKhKC84UhsBMMpSRzKX15tL7BzZv70/zETK8qqbYezvGd63fV+WLoF
i1XiJarv/pSWGN/EQ5cna9tOzGdT8O5DwpuhchudV5/uzd4+aVDfWkrDbU2Vws5m7H+Ws7T3pOH5
WCY6bLszWuXkLEim3HdbVcjQGzpTaLfreftZdaUVuXXmmMqr4joJXH9qFPfACPJrbYx9ju8I2xVN
U/JhEpZDDkcp/BsyWmTY/FpiitDoB4mlko6GmirbofZC4kiFwHY0Z2wQQbCSw5R+6DiS5BujxkK4
3TiQeBUp33EnJcfIHRObHWZdPZJV3RXmOhyahniRVYpVg2PSOtdkod25qhZJsA6KOHyXtPpN1uiw
WaGqqD82YXWSpL0Y1lFjydOoDrvs8NdP9SMM6PSzFYCQWBvojHn4UGq0gt4q0+YsN77+WAQ4WcPl
CcXSKPN2eNcPtb4sfZLC9X47Ym0P/PNau78WFUGzDQ7r0hRrEf+bxbqHvrCHgJdNkJ/lzkTOSBK2
Z3lTe5Hjh8jL/OpOUJ8f7qRtipKeg/QFNj48vFOZ83Gq6rA4c0qbb6u+qNND3zgjdZMyXNtVm04e
s0en8GIm+uyxRTMviocPioUCV8znwiOsw+L2SANHYZBn0ZmqErHN4lZsE2wxTA/FlDVrWReFO9qA
/rBPq566VVKoG5Pq5rjXI387SFbbHuvjIvFilWcfWF1Stgqdcbwpra5c2daUKU/ogtdH8D1T6/56
9siPQGEHPMwGIlaKpDWHTbsPlC1bkQvhW6ek9bNtVJsmcImVmJy7bBzz4E0fRsmXwNHl22Gqwo0s
+BB5lHTqH6OmqfDGMFAeL+LuJqqZuu5EGSpkC34FMRc/gDwfx8fUHFUjUhMKvOe+lLJ2IrsODTuN
eVX62lkZHU6HgxmY3piubb16qOw/u2wUrRuGofJqkh82tC4PU15SL0mr7KJMRTa4Ku2DT32cFcdj
Y4xbiqr8IJvEWflV7nttEceRGxkW964fN/lZX1rNeWVNbB0ERMeuNfl55tEuzI6ENOkFjYN3wZiz
wU1bVZ0Zv3pvaGaxlewoJjIaKWwDb6fJtXsnfpuGwvns2y1/E0qHvJ2CodNeb4c8w06hMTq2nHrM
3H50phXphbWa4uGqbCpz2dqWCt0+M2rjN1V7zH1K31ch6ZNDX1kkcqcw8b+Ae9SdG+WV9XebqWxV
lg09Toq8PCaVTq+jrpTQe5Yll5H2B+V2FQ/e1H7deiPm4ZDgzMTzqs+GNe/rakPIQLp1KhQJvK4P
nMrraOivs4bVq7bU56FvBfaKkMIcwdXQ3svtWLqOUelfQ2aHJ7TW5aVgRhy2OrboppHZtHVkUa8b
e4inTZc4wcYaBntLm7T/pwnKUngTNXbr5gHtgs1g4gLK0ffrMehaZ1MXfrhKDcuOcnzU1ZLXBSY6
65QbN3FsecrvlasKMUwuN6nvMWPl2WEtk3XA29H+s2eEYwdTbadujJVkNsz0ujkcmBreymSaUv/P
tq9MlrljlI55fR36IaXT56a3BpWFrq5hyosrOmaxYbXbmrYt7TOTmCwZ3uiomg473Rr/OKujqHRj
mhaXtrLYcTwy1notMPDdsbL1ALgyx1nlvg9/aNKkr9Yy6QPbq1ND/POwsqUqjpJR9eFqHFJt3srG
MKyo3i9I03stfOFGWmHsn3dQHRl4lVM6WHAsabJNnka1dtMKzstfD10kPctHx75wR9/OuVc0fpZ5
oW57f9OnKs3WjQ9WsBF5kE2eMwlYzJwmvPWysLZSt2vGoHnXRFaWrYsgcv6x2k5F9souqDmMuNM6
Z8LyA/9NzpRRIvbyoamm8aixYd3CdRmEKlv7TTdVG103ebQZU5mNR3bTZKUn6JhGnhrEmB7WURVZ
HmCln6wym8iKMZlkK/xnW+dpbFsNpjzPP8VZprNjVmuTrpPQyIupNYxtYqug5CTsw0blrgppaA79
uivzSzhj9iYOJpps2hISrAuTBtPaIcOkPScey/40c0YsbQuqUq98Qto3NRMiXQU+C9qVyjvAGakG
/CSfYjbdpAnTcuVAgGzFxiysjokd8aMgUon0aJJUbBUVkb+aWj8RrtXXpX4X+33MPRZV8eRmZTxZ
J7af8g0p/UBAXK3KNRnDqTgOI9IH60TzsHfnz7lERzrH8glY5Q19ZE2uGSLr7zofi9FyI+gRPSNT
Hk2R63TcYu/HtKftmSz1WKxyXZlT0eZwSUGjEgzQGUL6jR+FJP88kTQP31Rjlg6bphdTdEJMYN7z
mIqtGPzMdx2Cxbtp80GxdSOnCMK3JM5WKauSxnN6fx2RqPqc9j2YRRzE3WUjZP+lrEN21Kk+8NdO
Imzq5o6P7xFpEQ+bvO7I2TSUjP/ZGEHeE2PhE720GsczZFTDuqNZHB3VA6X9ca6Chp5HltIfc7ua
F2ccV82hSpuweTeM3DieXfXAJuxzCFY0MLon8GD6Izq0sLozWMl6hX3EQ3FsGu3Td3HdJskFdXLN
jwce9+2pGcxMPsNxeCcSSw7ros9w66KYps4daGamQztR88PPovewT5CrzMgZFzmeoq0EpipMimTy
dNJBdco0SKI/81pB5esWrCDANdhUavLwvCJ8rHOXlaENuPt6aE8zKywbN7LbatgMtrLZeuwqOhsN
KJOHJ4IBGTSZebLJs48+Tk9943RR5LhOKBKsizGQ2z5nEGOo4/GCmcFuTgLQ3PikKPMkvnTgLQ6b
3CZnlQ6qz9ymsnJDHkb0TeEEuj3xwyLoVmOtqh4Ed2SHJcW0eraqxqskTcS7oW3s4qiyxy751Mss
aI4y38r+GSc925CoSsMV4gCHrSM6hs2mlJn+ZNl+tsn6MqhcxWHmxroPL6LCNCc6S2KxErSmAcwe
jkhwu5Dqj3VsdcE6pTnUZLJ8po95XpDqJoNBHt84BEtq3c8Wex0LCzM6dFO3hpPpqxNSt1R6vk5N
B0/LOhvUu4r/rnWn31sjaPqbSZuaXJsmHxs3I0R1x1FP8VVDRsLJ430gg+MSsPSelWi5mYquM6fD
qNLLuGsq11HNEc+GThxNvQQ4iU2a6bBMk6I4zeXA31rG5sU6rPKsOwnGvgw9RzRZ+B5MpLm2dQ4z
AtPZdG4SNn3j6r5zKniBsbpMg4pEf5FiYk7nTmBg44fSMEvjyxq/XofKSoI3ll/2X8LAtjovVY1M
jiNtkz+HxvKnw7qtmmgdTS0WaURNzN4NSTqJs0yWaepWZWfLU05CPngj2E2z7sMSqPVOHgVuPakM
tqNp0jUZ2FCvupQ69eHkVFj9CR8CtRr90W48v2xk9akXI3kfhzXWGjyd/oi1njXvcp0TGFha6njj
ZKHs3aH9TJ22d4ibJJ36IGhe9ateBIafcj91uovKb3QN544VvS4jBjQROIzD24iZpHir6jJk7+hg
p/LYHwqN5xoGKzhNaqvsV1njw2aAjbXmNE19yF/rJNg0oZOEq36w7eOx4tD7UUoVudwPFU6VASvd
5S52Mc5tAH5VlGMdBeHuNOtvv/7nfZHh369jvr85H4b9/TccXnd7ivYvP4XDuuY8RLP80CzNt++C
MDvp5vTFg19+SKX8JFlyeyj3Ty4+yKRc3T+K+i53OScaKEcM+Y2+/5BIWWzw+p6B+Tpul0qR8kAr
eG8cv4HAAw2ZqLvcplJwlA06z1FnxtEPAicOz+mSXSYFPekMZgB9NbvzH3dpFIL+QkZx+K0m6PzQ
OIT4v0mjsDmW+B7RzXecd4kglkPIjGoenWORe6FrSuI6h8cQNw7xTavXtOSllXp22UXTRyHaMtly
qxbNJq/GZuQrQwcRDp5V+PaXIK95bnkFHRL1RodibFeJtvLqqNdZ2pwiAimt0S2SQZRfRGLioVhZ
UqYx8wLEZuRGDcXYXqThoNKt44jSv2IZq+RZIKOqZDBZyBOkHi9FnZ2HxDZ9vgpSUSdI9PQiy94S
NVYQOcgyMp7QjOXxP1bTFRhzD9Ld0r+fa3qYVeASFWiKOEzyuXiD6VpmFUgWtaEMnRu/L/K4OjIZ
T/lRyrumVkdTE5io96aoxDnVqe1H1H8k6iaocj/ACPUGNm/zYUh0Y++Inq/fwwgczGmkLaPrmCQs
iTxTMMHAzzW1qnhTD31QmxUCxoCHrsWtqczf9ZyNDfUIn2TP3hgZ5k3iFkXFanKGbRIVrv16jrCE
78sIF80YchI4wQQh67wsH8o4hJFFw5pZ19KqO5uugkkFqtqkDjfMdvPaSPk3mJFvkMT9pm6PYzPf
l2t0puP0NIrk1PK+ZTsWqrCYcx2A1TXS7Wykf/4KETHmiB/iqI3Ocx9/CsAgUi5wxtojGYU5YXBP
fXB7ZGKwUZ5qhPEUOvTwsQPRRZY9hOzaUqmqmCd6W4otFMkyx8UUqfQsskhBTllSje1l0tj2FLro
dkkxKb+eiIepDa5sQXF+DxK1c7skaiULAIyM7HhMcv/K11Mu6sOiKjN/XFs+MnDj4ejUA1D59S1/
fHh0L+GvBqA38OtezkUKMVShn8ajXV9z2UPLNyORE5yiqPu24Wtkv7j8u24x68i5SvTb/F2ATNVI
1kaFXfaPLASysGSYABwFAi2BouKkCZDdBRR6ioUujfUFvUQqs44GE84KkQ1FiL800CIcmbgXZeDL
pTsgiQepRGSH7WVWynj0covU+aXOwqzOV5UoanqRdVHefPn1nD3M7XCFbggbu8NwOjkO/oW2LGwJ
olCntqtp+DLUpsYisNvExmTZQ8+EBTLLOuuypAipoDSmL+YfURm0/+1kof0MG9UYdqU7yOXBtD2c
LKeijRkbWXzJU2HBhsewXlOPpK9tRnHCfAG73wQtDlLNYpHDotZlVhNx5FggrIlbhbC2s+VHCNdD
wintTviQlEX2iFkhyzWG7b/oPqXzCYhAWM47He/bvoH1eanziX1pfCqtbB2bpkzbd9VkojL3+mqs
IJylsg7XirHKinHlJNNoXfZl6R+DcKVx4GXTZI8nCFyRFnZzbUvfeK2wrfQCpD2YkOJieoBJpFY8
kvyNDYqPb00iv6+qR9R0UbeApUJMoFG0tHEcFw48EQuLgZWZV13elX8rUYhYeKWNBqfK9f1W69oj
EzIooeuPt9YzbTmutV/NSUl8B5eG3jBZbdqePa7QfGnFcWI+yIjQBH+PYjYki2WRDEioIDAq/0ZA
G9XVmiFXyE8pCdl4wpp2xHRov0unj1k4jKNy27Duq9CDwe/lRVBNvnVUZzyePtZW28gzJ5IzQRh4
l6X6MGnFDE/RMI0lNHZKdBdlHSfTxylFPihx7TSdnVaE2QdARa5DvMnAVaePTjYMwI6JeMSPZrID
46xK0bBmI1U7Y5cMQQSCUX29vXYCa+xdpxhifEUB8gDJIyufuYEpRZZsh0bmVbnRXU26S86Kybyt
68Sv3TTNapp5VuBnw1HA4Vw/507u84+d3REsMuUE4BldlRegKL+2DUsTjtlX2EeNmJEriZ63xdJg
PjLQRJfp3xPJmjpAJG4rhMl9ERfpMWurHobi13dcWiM671RFlW5mpfDdyzsiN9iEfcb6z2xq58XY
t3w2f7RRCZy37Coh//aRAsIiRI4F2fJTBcOCdfprMebjzB+4USS7JVVwXOjloxws+aGWT6xrK0vL
7GPG88ww1xStsG6KKqxgjcKkycm69lURvesaJ4DFKUNRoMjkGNoViFNVn6L8RIPqJPUdeTmwOnVG
t+mJ7C6MY9mRV4lpKE6wiOzQjW3uIzTlviSzsoc21mHRhWAXx36cmFnzO/T1nuNIVlWOLktqNnSP
FKqWds1BJdSej3SlX89CREzw8IkT6Yd5XzXqQ9fmNkisqGsKEttN87rlIFn8CBmMAct2SDTDj8B8
ZbaWLOclzdq4p/6lP8h5SdMqmrL6KEI1ZTaR1dTYZFOlXdlEh5MYE2id32czpyajk0E7FamgRo+A
+LAii/2BwnHgNmHVgCA6aBamumJ5NhVxTj84JmTQLVMGswDGYsgS7/QY7WkjZPPDYVZx2MrZpNRl
BUdjhQQ0niA3ircKpNuSbapjxY+iPp3noRr7Qp751YBPRSGbH3EMMtlsEkvVbFM6dccab4S/wOM+
8miLCACPpnHEGEXlCMdT4dSkxaOZISEqbYvxAwu62VKZusLSmtIpKq6M7SQ0d0dTVNNHRfPZP2ZW
QQDIILM0GNdTJpFn3Ghmtf0HsNQa09GrmGH1sW6CNckjS2OJ8T4tZ+vWwmweRbTsYdYMGAluGBnf
xm+IsQimIgs4psIYFVrGE2kbQyVCTWP8djs/symc9yH8imkvdNQBXQC7UlQ4CDvtH6gu6ScuR1lZ
77tMFbAOt/SWhs7QJR4iSxQGHzMLC3c035KjRZsidY7/wJoeKokdF6CQ5aDeNy3BCjEjjpqNDuH7
MT88Lnkh1n5vFUPjyhSJ6foo7fwclAVGD7OETGNq3inZOH688Q1HCgZRCO0uavR8wQNkFhTfDDkc
1Q62oOpzTOWQOjl0BVo0wxEkwwyEFUcEP/QY6+7CLrICkogkgW9KpJnj1F/PNtfsoU3Ew89OAEYC
nRhgQcvIBnSwQcVpGN+H4SiRVzVtwkrP720/PpN04vW4rsJalo6rKdVx6NZ1FVVv7LRFRd8twXas
kzrILH7qZ6FiHorFQ3BlR6l91Pstl6tE5UV6zeN0qi+yQmb4W2hIkPfnvCP2MK2cONei9Crwx6bd
9L1wurO6CpGbcmVmZ+Qtym9Er/K81sSLB9PWvlsMSKLFbph3NVJvwZB0UIZuqvsxdQdLxDzeoGmk
5ZcyNSMPPHsgbd8elroPiQ/+5gfm2IQKzMxTU9pPE8JaLMXyeEhGv3WrpozlptMqYCuRWcP0vpcF
jT62PA38FeOGEm9EfFqMrgyQ/F7piCKnG4g0OMKhwmZVFXY/nfg6t+1D0pOQbgJk4UN7XSZFxj+M
ogsS64Mu7GF4P9dbzanVmNy6gMdQ7bWopaw/TKoL8sIti4KEzZ8afROoSkbIbiCByp2scHVSMBp6
qp6ayvlCstjJr0NaFt2wwlIZqxtUzfreRp22b0h8ZPy8Es4KcYBI5aGfWYk80wQZ0OSwkyWKheFN
6OTMYJYHlORrforWlw5LeiJ1U4Z/okfLSHud57ws1XGrUepI3+ZiSKpgHXeB6bu3vfCDKNr4POtb
ceHnlFXHMuZh4GywViRL3LKbbLj1tHGiXruBxWVlVqFfT/F43AeNFUaHfZTB23iJ7jkMbFdGrfir
sFopUN3vRW/5Xs9AW8hZW4J1adeMzBnkeYqmGfwwt29aUZTiGs7U5LjdVDS8+jKhVEi7N7Gsy4Ae
kcGylPLGWCStOhzymGSpK3g3+0VbWBEeJ2ACTmU7+CPa07xYhFoE58g/96VC3cmK+3SjEmbR8jhp
R+105xLNEJF2K63nnISqjQiTjyrwfWs64TxtMFPWWMFkn8JqV6E4sZiPWsZblHoikr6L4z52/HUf
wxAE6yLCnoXag8maRRo7K7Xp2g7CMapWdpnENSqdxrZE/hcNaI77ZXGq9YcWJeXKqxEHY2aRKI7g
QTwiw/lLID8oi1tVeub0PGzw9F6JihWTmzjs5xljqUnwo2hCY13mmZpNPu9M4ChP96bAAphy8I1D
o+sMnytvHzU0aMzAF8doXFLwJY2Pu6UhQZCZk2iGh5Q8pOITSYd5nnOuY+SSrNaqAYWVJ07Ib6oK
AU21QZUXTMtDgntUFXpbQtFaQJC3VfvRxHkb5ZgvCyW9w7CdOBlOHTRjQZQISJfTpcTKwh0YLlVf
fGuYF5isrRl5gf6m6kuqs3lqug5NXxFcrFP1kKFDYyOecfc8dc1Y9QUJtxDviaEs5GUiuK8Zqhka
CSC3VCHBXOxWD9qrUA9cqdiaH84349fJaLFqam/HcbWYxPwba0Ryyuyoti53U23dfvxukm8/h0wB
TU4VLTMIQHIr7L4kkSyj+jDK2YiHruiEP0HpBpQFkX2JADxA95e4BaqYOoOlhsi7rYPjnOjRFy66
hbpRnuusLTBLqASm+AjKCgRSIc3hd9pN7HEmvUEmKN5MVWBXX/TtDBYlNAh27faZQhohRvPKIpc9
ORpbZ47O7Vtob5eH9JMU8yN5hBFrodL54Qc5hv+XuCtrrhMHs7+IKkCI5RW4i6/tGy9x2skLlaUb
kAAJLUjw6+cQp2c66ZrumZqHeYkrie9l0/J9ZwPjtI3UfhiQZCn+cRVzmHUvW9An1lxwpWS/vW8D
abMr+NkDLnL/lqhXGp9DChvB6NKm20/97YYGm9vwFzEQkWSHIKSg5m62mGZentod0QoPrrcCc7pg
7Y58aIfn2y9ZPH+J0nbC8NEUFSsuXi0odt9pYNn7F8bL/iNZINXBHYEUA78ybnQ//8mmbede7NAO
bX+c2hzf280kasmZ6zWLzC15Gys904XJTj9uecEWhdPxPeH4EuwAAgdnsufY55do3tLwBZUby5da
zoGZ+irUbYODU9bh7YS1GSSwzQGAASAbPKbO3mSi3aczJFk70MNXm7L8yFEs+vVCCj14cTaJCKFO
GIpkGJey0S1gw6iILH6/M7PGDxSNdLiOs8Wf6+gAotHQRYCKZmD5w3XhpgEo4BTD0aOuFcuHdGo8
uoAGRCVGhiuwlLOjJ3OMFSZX3WDzwzBiix0PPpgaaLNoga3KfwxTz7DetIMQnJ9/wMnMDJ1iR9sN
6He/romG+eQsWYfbcSLf58ws8gE3TDeON9sH0uXCmZeZuM6lZ/N26b5oNW4RkX7juCLeOk0P6RZG
WOWMSvbbF3m5jxrgVfsQf8NPc80d7kBk4/16Td/H+KEwwPH7cw8oFGqAYQOujJQ5PhUlIIs1He+J
jBR+I12jvYddqNUYV28gyxbRQTWg92fVxDdtM0NYUm5v0FuDthyo4UwTDry0iTha33FE7zRBsgJg
gt6OPN3nk0lcDxC+5bnBUknSZsWep1esNGACSbrfPNuTHSqIbc6BxbNhavFxhDjgKj86lGdNcHGN
Vqq/FoTtIKWw2O7uM96Q1DwmgLFWSFkaFqyQoDlJB10DuojSpMwAAqWfkpZEaMmxGRZ4+FuQbLiq
dBr3bWOkzT7cVKwiDL63O8mMABJN+rAny8VtYO+zR75ZFzwrFNNAFTY5F+knrLcYX4GTG+4AS8L9
Gho5BVj80V7uKNXQo15FZV2MwslPkI92c/Ql8UM6XNN0lmtzTGKhTfCH6yPmmwN2NDLQUg/Av4Mq
H6JMfQAi6bh5H7Yza9uqoSvp/JPLUNvM34qlhw7go25yQBMnxe0yFlUQb5p/2BIbJ6K02B08mn0I
sVBTZhktbGQxykdWxNWCfwwyaFAdmClf/7iSt2c5Q1yC2wNL7rpf1vflZhiWff0roCbAD1T/++Tt
9bj/xvQdvW9YvP8bjcIAv7G26/6LDQE6MR7Que/cRj80ElO5RbXYXDezRvLAMFH3WVmM+//8GLKo
KbESQe63/9cbHr4vpwH0AH6FmLCMYhXmD7bLWidKB+0SHvS6NUV846DWw4faYNvhQA2eCD8SlGXm
Zt5CjO8EgrnhCtxyP3Peg2n89ONAVBXY0mYMleD5rWOberZlvGSTtMkjtFj79fE3oHGGmRyjIRjm
HYTUKlVJUo/tOAvIPebUBs+2pxK/bxxYvOXSx+1exoFmxzGyZdhPy36fcIHg2EfKhkI9g1Im3mnG
enJ+H5NZA21SX9JOT+N46NiA2Qi53E4QAAfeFz0OzyG+N9FRwG67mAxZ/i/A1y8NPbAcrA8YwTEW
tzT6G6wMGRWKUy7j506IFGedta3HbHACy+wcJPsMGhYAL125QMKEc/+X7u7n3m4/PIJ7kKm4v/oX
x/+lsVXWi8DpDFDV29LIgAHjLNAHYCb986F+AdAxm6CfCXEsQFb4M93b+r+Qhy7nM2TI0fTnGAm5
F6KCrjRJ3uH1d/vTL9Juf6i2Z3jC0N4meGQ/Fsd/PpefIQSK908BFcLrDnfRPsE4j38+l2YhMeBb
1j7jza5Yxnoa7fW41pBWHzaB0vnf7vPfDwijFoCDXeYOcLH4BVfknQqjYQybp9lP2Chajh3/Jls5
htqPmf3PFxj9KpBGFOZOxSF6Ea8EAB31ywH9wJJ2MkP69GPFcN22g/ZrSlZKjz7R+XJkstkUpJdk
ZfVop309JwpLQ6C3BPvRv5zRzyMd9xyt1J6bRrKCIo7gV1psLcLAQd40Pw1vk8qhrsMc95Y3WNd7
qKrwCLoEgtG4Lgg2B5QWQbefCJNktlu1zOjsj3Qkgoalx9KyVljqZ/w65kcTXfuVoJ+s3BufJd+W
2X++iF8fIx4c3lEaIugKkCyE9r/cVey7s4l9sFw7zfeVafteCElNJ/u4BrlNkCz+P4e6KAgQpGrh
vQLfTYB7vvbP4zTzqEYQQ2evP7Y933YzK0OBlVWUSuNNlP+74wHy3+MHMTFgl0r+thwQBxEmVJfs
+rYtoUjen0bGB8yLSc/7hvHPB9zXl/+irYHPQimFgbqLUhCyi7//fIFu3XyvNsrP2RQoTqtsHDPy
KVWYMP82Bf9+KDy6HLQX3kGPJvPXpW5s4nG1UJqd30qRBZJirDU+nkf8+Oer+oVbw7dDoVGAjN9N
Z3jT8K90xhSarmFeFl9DKDr/nFZxyvdSUZFxbyddvkDSHo6JiiGeVgOYjnJAKaorQ6D6fGEuxCL4
L+f1JhH5yw0HholbUEC4810wAH/Uzzc8DMEXZX2nT2qLw04fYup3lYRF7pEVf+htAtEOqXILzLco
x2ZDF1saaMei8RZVBKRBbSW4BCJ1FyfARMKHsYFrR5xX1CxUXBvf88ivVRODCvuo53lEe6ZYnEzz
YRwsZOZVKMJUj3WuKCDAO+IjQdKH4o1n5CmaJPIO8rJo9ve87SDsrlF8pX0ErIZBQnJGA5T10MEG
TGKI/CicsgAf60r+Vu6gc8ixiaXfl9e3Foh/v5uuG2NsKWhZ9/LELXGAQlvEOfqXKba43Sj9Uptd
iR72IjN4q7kkSFs8t1DmEaS+XJsx2krYaqArrFOZDcyWf0IxM7bzrvxRYH2v7MD4Odzfbc734iKb
FyBe6Hl4Gh9kLnBIaNj3CiYEi9K31eBHJEWdwDMMbHghKMcLck1XUyTyhqVhsIMUelHAf9e3/rBw
qyZz3XE7Ag4GMpSB/ShZZ3LRVIEVrQvHcobZm8YPxVzIzB3aGYvO/J6uxbKJ9+BBdqYNtSmUqVco
REFuvO8lUPC2xjiHzOHYqTmKWDVGKIb/WNES6/xCU+/iTxH1q8mvgPMa+TgVBePxgU06gNJfwrXn
TQWzHjj+wyRWPFsIBONNrWUYADFZKpSMEc2rNVkbd8cLbfRWgiZ3Pbr8Ilfga/su1KckHIz7koYj
X7u6SdAITOUI1456nYAIBRZa6XSnAn+skTN4+ja9y0fsJ+w4dcMuGf1R/wGQ3+vXdTL7Zvg2NIbv
VeqUDRytpCqg1IFaVIXpGGGFbUWG04C0HDppHkDQis1F5M9yKoLhOPYUGvKubd0zXXvK6rV3DaT5
Czn3IdngR/DLGQiLeMpUGkNHTLtr1pshBJa9qPcNBvU5aanQJWZf94UpOby2YS9qKI4b9MgDMSc0
4YC64onewmj1SXBMx8nJ9C51vayzpOvwdMNAHVnmkwMTvX23scGEB3QL5pCvIRkwYtPxayftcxwl
8lYlQXs7LtocqAY0DoFMe16ELequcPljJrsZegPZf+v13NRDJ9tyTaappk0xX/ItHo9rM4GdniRN
8NX5OlUJm7Kjw1fe5OgTvygv7Al6jObbXPDhxH00bOVaMHrsWCieZQLOoBwAHekyIKJ9cX7LPw/B
BGcJseN7l8f9IYQd5QKfY9eXIgjIXQL48AiTFOL6WNY8AtTsoaMypPgWgYJCnxXJ6GmJWdcf5ToF
h0iP5kkvCYAQLAW1Xr29EK1WXtLR5VWTFU2Xv/ZLXKw3UEbYrzpOWHQQVhq0X/3YreVCaP57bij8
PEETqMtYQCZRJ5Fhj34hHP3bKG6pNtFcNXknPodMw6sFV+atTqN9hDZ053bbxV08yuz7MOPLDVD5
4NJz0sV1jtXvW+Qcmcpty6MO7bwMPjo5u9/nIPBV3EfbZ62ZiKF0kJA1bpvGyO0GOZRQcilby83B
/5Ladm7LMJL9dY3gXlnR6sE3RAZywVvWBnmBR0sdY2njWzrAiQUE+gN169fQNs01iTB9Fm1NDcgz
7MvWw9VT01WQQ5KZ6Sq7RH1cpUetGIJ2b+EE4dBm8CrrWyrLwJLkMxhzUZJ4mE4CAEYZh6N59NHE
H3W3GphgjWlf5m6dX5WXI6x43vqqiZRkJcP5gQnOgQVi4vldCu5z91DEuhuqaVvYZzbKrQT5NH7A
S2nmUsoleoQpL7+Rscorq8LmkvRT8lnnqb9j4CEW0CGwAQCMMmVjA0j4W9vepXkg+nKIePFZBSi2
6hx1Iysp0/ND6lJ+xEKfplXRb9nZRKJ7gH4ImhPXqZcY3pTTYn10YnJJPyvSvDj07y/bPG75aZbJ
WrJ5bH9fcUNOncmsPaA8XZ+NKigsCMkMJpm3pgy7ZblJCy5PM+rjqGwzXbwUkym+EBgy3jPViC+Q
1G+/WwzweslEDLE2I7A/pHE9e3jRUPcGJXXTchcozT9toZhOZIgaKMYAc1+7NUywl3msSCHrc+BU
lKfnDIRRJfXETpxa9QLNGcH5L/ElCidYd1KiPwIvnB+KqVPnaB2K53FU222r2XzwGZZctOdwWU5J
aC7KJu5hgiz+vcrz5CvhCxaHeF6Xa7KOmDzA2t5FxNhbrzIHhb8nAnhSPp2adExqtO1QfgKOKW62
QDV3TdOpxy3Ou5cckM7HecvNe2z47RmTLbuHFN9AW5X2x6Fo6B2Y94hUZiyGOt/g+8N4V9NxawPx
wEENPLQeHuwKipXwqBybP0pjE/hK6LbdqSKxtxBQcaAWo3jfkq0YsWbDbUcynp8jcJHVIrfkXb60
BIyBCr4FDWT44d1Kk60vqnX0qMHrzAJqz+84JUtmDiHydAZTDoVs7mD0bR+A/gzXIFmnD4NRn/GZ
FgB0H33QIyoYZjN29QWDLJTKqL8UQsafbNBYVw2dC+8hQbIvfbws86mLB5JURRdlt0kjVH4swnGC
e7nLZQ1+OdnKBTw8PFAwqJZsM8VSjqSZriKADuF2DeYM9zoNnVF3c7GAgIq8imCaSebxHfFJ8JhN
RS+r1MO7e+gKqZ5Y2y/jAVT02t2OPRd9HaiJQqnZNFFwyhatt6c1n5TtTnvpEdbF7PE6T467JlzL
LxxYgRqqKEPlUtHRNss9UBymK2Kj9r3LNrFWAmaCO8gIm6h2EUrEWwOAwHygPbpShXVESUNTFE7t
BLnTeTFpdqFwIEzs/UbWJl7KFUbTwl5iLHbhTZ6AqTjNu1Ww7hZN7XMRtJxBGdQOhSoVXHEDr4Kk
8M89vBxpGXfJ8CjWKNhODg0w2801cXjnCuanKlbgF+6zActpDeHeVgsgbhcWm75Ko4xfTLB6zd4N
a5AWG8Htn0I/1sCPRr6rx2RMx3fGJCw3MD2wdIDnymqB+ZCDdq1stMbjIYns0N3xDqxxOU6An6vN
+BlWpHEFIZVZxs9Tn1BxaB1197wHfFsz3/szaZMor5Fy0GWA6piKbnirJGhSS7O1jB1Y+dTE5hrQ
wmfVyJpEw/DDCSBCYIkfIhmob0uB0gQO5zU+CdFE8NTC8WPjCiVcF4gKmgFI5By8cOnTGiQiQ2Fm
czgxK6ykBr8gwqDHq4+xCM15eoB/RZYUthlfHPgIQzqshrEXlN5HwZLaF5DMY3Nmc558bpfl07Z1
7UvbyU9tISmDDdONzw6ak0OTN+oUYvMIsUikCrRctt0OazxcFentcelUUclZbrLMIB+V5TjS8VlN
Q1orla6lzfsE6+tixq+mbbZjJna7TeubezCfeVhFXru53rDZJA+F7shzBmGTqvsFGBTGAwZMCZ2e
+xYJyR/lPOn8oLOsvdNiEs921qY9WN8uzQ3Q7DYrg9EXN6Ngcw03zXDkc0OfJ/iQDoXpxC1vaHAf
c5/cxhJkqmg1SPUCbVEdxw2ynWxmT5uP46FEwAy8i2GxzPogo1RcoWt05kYq15SFdqGvZt6yKkn1
IssigtGrEhBq2hsYgFp/WAG+P2+N6r814OPnEwPvhxAEFcI6tnJ1xS6Pzb9P+VD3DPUFTqF5wq7T
H21WpJWdZPeB9W30CYggDG88Kk4iLMZjJjP2ELBQVcuYdq8hLPEwfgLoReN2zOKGfRQuNqKkRIiP
JGzUxcak8WWjPMurHqDtpZExLroNgbz3fqnQhJN3DG3JZXFR/5V3JPvEmzZ65RFxdwsY5ZrKWdwQ
QNkfQArEfF/TvCwJC+f7tGkI6lYsjvsgTL4mfG/S12ncd20f6y9iyYP+MKQ9CFqA3CK9mejUi0qr
3htwYJsAiJk5FlVkwDpSpkHP6P0gdfwFRnXDy3jAOZRsQPhExfG9FWA5jIlulfRmTG2c1Wjhl0Gh
1oIDbJTC/CbRtXUVl4SEn7DxOlUWQe6Wc2B4WhvJgnM/0/hl1zMco23htuzXQL6j1LMvdskltgd0
nkdhG6i0REPJHShFdStXiF1K1aKkufPayi88hs+00oA/YSpfBv/VmBVzBZMSfZqVQFe/LWDTlhJM
4XKY2EIuAM9bSLl6v6GYh5z1dwRQL81xzDpzm6zo38oA5Yiph2YO6CGYR2iRw22hH4weho+ZXHzF
NdH1EAZzeLUui57B+uUF1Eqo4crUuG44ORRVF6x+kzv4uesYSrkCpSfUJYG4ks5FQWWbXSG4jiGV
ByUXOB+glMEgqpJu7FjCl2O7pKB4RuQucBRpcKGhjV0qWPH6GDU1mZrtddJ24u9iETldo6toOJa0
IhWbrFRk22E9wbXKpuRdagkyQXg09+TzADlrMFVLkHvWHEHkcR/e806koqjQbftElhbmb22rDBsu
XesOvFo+wNiMXX6tp2VtRn675jB4hpW2aMDkw7AAtSKlh/y8sEdl5dy/ti1PRFs7TBXQO3AJkUmV
i59Fao4tarXpxnYW5kw9a7/QQwdd1jgd6AwO8BnGOXBCJwkBl5lqtSZByB6YlRzPIQkg47IMCmtw
E7C+Klz+72NQZCHuo2bTWhey8/SVKhp3z28gciB3IgSpFjtkG0eNl7cIctglBdAx7PwM5uGWfWuT
JvTpCXrvDfNtjnTRf7TSdUEHczAAuACdbcNcii0Cy7H5YDsACvmdQUHpryErwjWpbKvtzE8bWDc8
LWx5TLAvJLfTMtZ0MHadbonF5cErKKD+0BXEOPDEPsMgKvv0kEJACy94aO28CuijkPSA7yRJOx+l
zBnW48CImkMddR9DZIbSXRZYMdeiRxGVJ6feZOO6SqDDCxDevoLUyw4uObSTT/rhIB2UQPApqknk
dxtKv/zQBEPagJ1bmkLaMkrmIjlk60aSE/jI8YPM7fASQPVjyljAFFcmFnPnABXM+C2cOKosqPI7
xQ8iRWxMvSjoZ5AeEM8gRbfUrt/V/4geaJcHgLjLGfh0fyfChlQ8Tu09i9YV1koyQkS2FCCoZQAr
a+FddjOjhMtKMsk1Kf3k+HRSJoS60ufSTTANLfyb3MKGY2lNYPRMsY/a2pBtfUISgPMoEILhgAoU
HWLDJKUnlSZmrJsx91+QkuFXWUatm6OnnPec1g7Z8F9VCGK91GxBazBtwYJuRLGoO6CcUPpsYWRe
vrWB3xEXVNTxVG28a4/wjy1NcITtPIdoKJ7hhW9gsxWHBJbUc6RF9nFYhgSAZdbEragAKPYUHWq2
6uuYpyHig0JqzSskGZBzlEpC/VdBazIvKJCiGHongFvXFp33WCYz6vB7DyLQl47w7ABD/3AJWi0g
sbcUpg9o/uQISUm8Wl3nEy1AlQWmO8FPgQeT+TYoCTR/51kOM6ssALMvG4QUGBtN8WgDGKhtt8lj
Gkn/sOJh1whpyIsDg+bj9wCiKoCHTLZ3AZZh/QnNpeseMzaqveoicX9GBZNeVJLR/guWSLKeyJKw
J+FIcw/5ZvutVRHufO42DxldY4GMbFvvS9mH7iX31D44NXS4BNjrwFpno8BqukdbeE6LpwjwYVYX
TLibCKBFXztodn5zJIG/kXKdnKeEMcgmFX2em1YcTTyFr6nSUVlk0Ed2atjgHNDbWsKXtV7h9Yz7
OrZ6gdlsmCDcL/qlWG5axOJgmZ82yFTbxnmcbjHskg10w5WcsjU+grkC/xsSGB7rdiELlt4APoy+
NDKD7JG0ekZRABv3PbHS3rUIpMnrkLYyO0KgId87nxmooc2Eq4RKIfuUqA75GCMKcMS57BWvRujh
VKKmRpBTypsCMhk+912NDZ1BEQa45GEbgQCUWypleuALhH81Ccf+sM0en2kpZH6Qs4yyXoj8w+lu
OsSN9pUzdP2YYbVYbr2ZlKwRxJE/aaqMxeEondEQ9ECBxljck6GJb/Nu4BnkSw2iX1TUFLdB0MVf
EIvBLz6Q+gEaQlZBmxZ/hlvHTuA/smKteqqZqjKX9Gtt3cp0OajcNAfb9fmA9VeR4ZZF8UqPJnX0
Q4CIFn8FcsUJwAAxruWA+IKPCJZoV8RRROoqoHwJDxnM3WgKihhui7kJ6R6fwLr3nHrlKuybqOpQ
n9cdUXO+37f0nSMOMDSJRXPNh5G8zlB/tOVih49Ej+JVGUQgdXiX71MGpScEXMgYSIpBfWwDF7ao
rXxQBag87pWF7UgDd/k0tTa4UQyTulY9z94Za8TF0BkeFJXxO+AC2TlowvwDEOM+wzBo0y8yRkaP
T0L9tKgVoTd4m0ZcsSV3e7UWjpD0TIB4Mq3zsybdlNZbgViOcuwLf5povAxPcPH2tQK4VSsM9aSa
CbUHlC/RLXI2OmgWXfTaNat/LRoTlVLbEJZOyg9jPjR/QO4c1glNzEuOcv8UJU30BWkK/DXER5AA
4nHjYEV4hRcov/cQH5zkYjDrcvsZwmnzIG24ImvDiDDCPNgeihZ+f4yGZDxhP0BWhM01qfMMohl8
+s7NsfqNAeyoc49GZUZk3Fb6LhIfgnxInllHkCiUANW/kXKKQNFBAcoJ+bpaoP/qwCXwIPUFGxQf
lxrcPNxVr+hoxSifVKJFQt8Z1s1Y5TXCWaGZUjN82RAv+JWNM7gGEKHiXbJC4rOeXAwPSVwTEXrT
3YS2G9l2A4H5al6a3jv6lU6J4Gcm8tEkVZOo0AR1vlBkDGHx4lDZgGuDboMVUZ+GNQSB0YayMQ/X
vlI8VaG/sasHilmmsafHJJlc/imdJoNFZZZ88APWMdqFtEadB/1EHaxp20Jok0D7BZk0yniovVZ4
tDFpIK9PkIOzdFL8Hs7BmukaRCsEhAct3co7MKl9y6Fikm2zi9sxBhGrcGqRHhPOjwvJDVqYnvhU
qQ8C4ScLq0EQ5+j7YGXqPbsyJrQVtXbI6YsOoSRWz18s35ZoLfEtsl8rhwgt7ICb7LAynBvYNxli
aIJ1v5IkbcNiOHUIhsrm32zQbjEt+ybn+D9o9LPU3wZGo2G+ZatuhrTyYZFny/Gf6bmf2WWwhsiM
S+GdRZwlSDpwMj9zcz1dYU1CmM03LuROaIxvwo+RFwMeeCBAS/0LUfkzJ78fETZukJW7dxiU7x4x
8FdNBsC53ITwS/w+vh1xeVPVEDopUPM66xILEdwS+gCWj56BFHy75P9VmsN/F8Lw1wyG/1Pkw/9f
msNPwaA/pTnAl4SH8Z9agL/lOexB1n+mvv8lzOHtYz/iHDLknoOUy4oEYsd9Z8aA+pGMmeFtqfgX
DCOIbqDBw//8GYyJOAfgVrCx0j0mEhPvv4IxkeiArwshOwBxHIWgrf+MrPhhgP+nYEwIaTB6/sI1
JzBwAs9Awg/sWIhR+FXxEUMfOUKhps7oUHpSTQqUFOI3Fb9Fa01vfajm5bmlurmIsIdOFS5n89gh
gG88cZTQvFJqGQDW8gJRVY0lQPQVmgUJxLZtm6R/LBYdnjIOPLiF6LHafOAQeQmTaB0BvXzvQZu9
ptPyeYjWqsVXvV923AYhJ9sj6Nv3QgJqQYHEk1LA2KKhrss0+Hm23VuHhKEyZ3n0BHMyfIDShK8F
j4DfBUEfP00o3S8a8NNBjDmAQokPujQLDgkkxVdYvXUdBVH0BIVZgOi2oPhDx0qEYCeIh7t53NRN
u6C+LHez8meyROawgXGvtkQzhBTgRiG2KK9V1n3B8++rIND4tIsWdUO5AvOQI8wD2Yqjvdk48q0y
LHgMEmUYhIBQyZXBGlMgB2hh29xW05CHrxnSlO5TieQ7GhfbeYS15mycVjdLYHH0KHeoxaD0POre
IB2vFwShflDx0zKB4hXQvSbbGbpjO9axbIOP1hL6nBukgpXoxKM7lWu0Oo5Gw4cVgpG8XlobYecF
UFOiG8e3DTDrvsvlEPyxda6oPJmbC+989y0YtL9KuPpO388PGT3qBiMbTDHDnzfxYPAwYOpbqizN
JncMlZ1O1q6A2nK5HXuBm6zz1UArudiuzEwf37V5ZAEpW8O5u0vjpuvODRig7YxIN7j0Oprx/kTg
YMEu3aAJnqAUvGyJuIFjyMSlYYs9mr6NX2WA7NljJNc8PGGobGdrRoyFXPILs1ojcSzuq0Jr2oMz
o/RZjNsA2zEZnjup1tdZdvoOtpniPduW/NiRWKUwB8/kMlHb3jZz0qGkgMsLazz8HhIPO08ZT0tu
aF8tAhfJoIU60C3W0wlCvqTkdDauTAuTlp7J7eM2ufWUJ7o4DUNM/gDE7eDPUiMsQBHZfFe3Mev5
sWCQpVwRk4nvKuyAZgiKQxdXCXqZvgfnLQDLGkjTnpqxWO9hw4edDlKjejNhcz+mY48qtHX5KYIF
6Ih+hnyAhpuf0HoGogQ2BnbGm37MTxzqzWcE3b5SM9i7kYa/TTlqmArZWg62V7sF22Hhw/0I5NZU
GrJI6L+2poLpT1Y25NOlbQAglj0gr3fIBxQPiEAbH3UAWbhDa/1A+yS62BZaa8iP28MItc8Z4bDm
gHiM7dIlM0cHFjtSuYGSFw8nBojfNd8ByxQT1TtbJoiVQ97e1GNQuYYfJ7P4QywMWG0Y2zbkNOgA
/B7R95YU7J3PCb+dAkcfoIaJD0u3mB3N1UhNbMehYWUeFMndUMw9RMBIEnuFgba/h5yq/boqxrDE
ixu14tFvsuD1hFdZuJKBagQkDrH7BANamH3e5gKTPmDKT+cWFOTzXISSQaiCZt12C+nLgE/bi6cr
XDZs7q5ogdRlCyUK0BSUTTxnsABBVyzMDiiGwWFCiQ85w2CSOkb0yoHYCeSjw0IRlYBQUPel6XoL
9YZ47Pymfytw/eQmaTbPbuQo9jpta4H2NqxDu5DareQQchqQGLTH9c/IAN26TERVhgg/5InF3fsU
tpCt8oPiFaAWdrsYxtdqUT34HRanfUlSqSukg/lTB8Kncuv4WaDMOyjEdt6IZs6uSOMJ3nMOB3xp
4247Fg4aGRxiMLLa8k09qJzzC/IB81o4LOZxumBV0qltPn5fWWZAi38UfuSXQWCGxtEWhW+zSKb/
wd55LEeOZGv6iVAG4VDLARBakBEUKTYwkpmE1tqffj5kdd+uqp7bbW02i7Gxu8kSyWBEAHD3c/7z
CzatGcD1tZ0KBisAA6o36qiuPXvhhGkrq9zNEdtzXea6YDlM+l0z1zfq43YOSr3jk8DIlZdJncDo
40lxyyvH9nLt2lXfjHddvwHBlJcWBioJ4tQA/1G59P+x+dV/Xy6hPNX/Vbl0+UfG4R+qpd9f9bdq
CSt45OAUSSYSV432AvLm36olsuMpt13YuRbBsZpp8V5/L5dIWsCZhCRtE+8NBEEU5bDcflmMG78R
X0LhpRmoNn6VX/9BuYSzBe/yx3pJhcrjICJdCXrkDEHb/XM1blDo0KuV6qlUlSpuBlyTLCWASxHu
kx7JxiYTBkOYxRjrdjsrBqM8q+6Nn/OMLR2qo6RkLgg2My90NxWsr1R+QRUqxKvmInwIpk7DUliP
Xop5sP0ksswvoxD9pcHE4lFOQCEcpakZ4VOh2Jdo4i/90Zrdeqcwydm3iOtOdkrZUMzmLW97412Z
RLic1K6ZgVAtvT+PqSvKFyMLB/vcSQhe/pBb0wDCRyX4I5ULzCEdtCa0WHduWm/l0k2BzDpAnlY1
fPTBw7cpNad49tBcKJfMSEzpNW1h19tsPV6jMC8s39DLKtvUeZi8aHBLPIRWpfTbJB2tA+Tz7ofd
Vs2ThVTj0NnAhPqc/sgbd9kkdsJsRW2S1BtHXd+levK8YGb1aMG7SPf8iHFZ7DQsAjiOyR4kq2ei
DKV902vK25wBUDoqE6dD28EMk6VrbBCNupyMDqM49sLG3EihdHdNzc0Lo9d5o/WDraGHdZvq1Es3
fJVo9p5q2wxhky26c2hDLAcD+ENmfso7wdTYbsP06zhh46rgl+aDpNlcg3r0mmEuj5Zb5ScQOa7l
UEyJp1uY8qHrWqYTmE3k4BmCB7edWPLelJFI1F0YFe0e7thqGIA0Tu+n/ZJOsgxsh6bcF+EqGaJk
3gNRUfEwdC88xjry2cWoVnjsgnayZ17h5K9JC+z/gtzTZjYxlAI69GZarbW7nT5AF+4OcWRCQURs
aibaW9TJNuLO5ZqHs6tLLSx8HdrMVZohcyQ1LDcWDoaHZJR3Jw6tjcus3s+yakrB2kDDRAUAhRCQ
E23oOweOrMI52Jn6tMllOKJZcWqKN/sZd7cAYeIhGtqLuTBVkJP07KS6ikYyhzeznQDOONIubEsr
616A+26zodley9tsIzlzqo3LN/iaTJPtJNyG4/Kk5ml3wOc83kjUa+emUNQDzLdsi+W0fsRjrgdK
07oNwuTUK8ScHMWQV9vJqZKTki/yoDYsTR1WwIu76N/hHYJwITZYGZqKL6gyt8ALfX80DSM9dMn0
3uJifmwTEZ0aiAGBlMU6Alp2leIyE6yHrWAQlmVKEyQMhtEKKa7i1YCFfhTHP03ZfEXBlMIZq2qm
B6r0XNFmWLUKZwrcYYlWRTYwbLLARErlU59g77sC0JyCJhUYg4FHPn16ShkitUBPPS7W2Cj/ZOyP
o1FscHFYbHucLdHtU7aWkez3VdMcygl42sjvmZOcpRbu3Hbg0NXlc2L1TJk794ie6M706VDKYuW/
LZso5epHDFXxz32BLLxzlvmS6sqMEHmYt/Ah+82Idha4WrxaBuzbqSzorIr8Zy7U1tNLxlZpHg9P
WOpcHFiqPkVx5zW9ySaYOBeBWRTz4Xn2MD7UPLQS4gZUVm6KuS19G4IMz1bdrZPg2NrpXdH5Cg7N
e6fNP6QN3AxNxD1abJfHAeqXN4dGeo3dPt0PEEgDVoV2g5J/G9Nuo0A0dGRVXmdHpG/5uptlQ2gz
FUg75VTXurgn0MyOVd3HPjes3dYwxL/ZDfN23AK9XJ8/Y7jFe6hhg7/6uno4OC0+Js/ucWBOil+0
cG89xb0XScs9ZKl9D632No29umWbcE5VisTC7xD3f2FfYQAz2gzBaqMHINMHeB14Zu+Y35pbtWqG
K+zV+G7Ms3vBk+0uW6UPRFp86yIdDNcdHoD/cFsE8afLsD1ZdvTCJbsLcF04qOk2NTKM5pRKvMUi
ucJq5HRoQv8XrSBJ++e8zKytXsjwacqmS600KHzhT77YSvpiRi6MPGV866T71Yr0gz6YFs/xUG+L
PJ+9WJ9wRm4PlZXuMBQBpE0bcdW1qNlNTvsBQcncmIye92qvP9ehnfEAZ5UTFDEOYGYzqddYM+4D
/vn4Fb9aGZxTPZfwtlbCXldvLMX9LtwJlpIwmemzl9aK8wjau+uSdL7P3LrCq8cIgbklnd+pCzlM
pwCBHEtNgXyi2+PFXsbN2FCLOnq/NcdGP7WIa70GVwJ4oW4FX2DJHfjcgzzEOLZDEziOCXxHWMBI
N10Fg+tR2XKY5T4KO5uZjICf9jvpQeF+eX2lONdFquIWFwKRqN02l3zAsHuZxmpTYzrwXs+WgCM8
nOek4UyY8hdNjPsyrC4wvDlYUxc7zbZ/GpnMNYldfIz0F66zfEUXvw4TY+hgeCj7YBfJaVyMg9YW
2lbEoaNjWWHKK2IbfI3MsKkDpujayYT4vF0UA2ujITK+hfBm74aqZSVMrr6ssZ5eZ/E4sz1Gyrj6
PbaxBc8IQXgylXtCPdJA07R6W65DJD0iASDR9XrvDlBQQ0N5iZVpPZ6nKKgs11Mc8zqptv6qlHn5
oEawFQKx5CIiCkSmwx3Qwjm4XSaP82i8iFmt3xVkTDAJi3LABdCejA7bAo25gxD003vOWTq43v0o
lPFRi22MLMUEX9jErrJUFCg4yq1Y4uEhm5MvXWu02wHDiSN0xC9OJ/JnCGxHXQGy0fh6wC15853t
VewnUKe3lYW6weeiPRigplCyx3hnQVTxHBADv8jgY+JE/A12ULcpVUe5MPLKXmuXjh44y/m0BjMK
BrPW0SUa+Vvl2MuTPSngAYPzzcgwQimcwn61bQlRL7RUX7fj9LmMSrQsE2x516ZrMgwcyGYMFaYt
NyxlNGpk28ZJ2JBdPl7UdgyY0h91m70vKDbvrluOX4xu3ECyi6+5yuR4GTmy7bTWCt9JWhH7kukF
rP42P3UEUOzTYRDUCGV00fR832chjDsTM/VhcKu7U9CWs93Gw41pqbP25s0XRbr7ql/m57GLMGDH
XR3cRGYJxMD+R5M5H+zO+Rb9rxsg9IIQmWonC+BkV7vtEmDskSACtjggEkzge90YcSHS1RIL2FS/
loaRoMY3m3OKObSX991yLsTk7qdKmwM7bj5wS9b8Yc4T7XHlET+xQXaQQAcjZ6L2i+AiiPTZikJk
HF6dUn6DqWucIotZXk4t+KpOrQGV0cnBEWB6Gk9FbGirb6H1Dgk59lAwRy5m5pBttJyCYeCa6+To
eEwqKI+L8WiDfABqqEFp6A8hjQo0CBTCQ3hcsZOCysOPnWSMYr8ItWKKT+0w2VuGRREMRwpR7UKh
5Rfl+Nq68gB486MKLQuUwpZBgbHJZggjTJtLOONyNskiEEBWrTjid9N7DIEZilZV6s1i+D72Atsr
CTmirEO4WDnK2jZsOP+yah+Lsia1oCaow9HyvdHrwkN9Px5Lddqg6r6mcWq8JMJqd3ltObhgwYVP
+7gg8sh9WmS8zcemvZOrI3aq9g73kYIpDSv0yOGLFrUFKQl6ECqCwI64rgOmtFjop+ERZl+5sZt8
L0ueu6JlUo2gUvMrpax9hBWBgzKG7SQBlHSs0esgEziwFb5Pa1YDBf5WdbjEhVu/zBD5NrbqQlZM
0C5ZzGtTzSkCWpWUx0MB54kgPvlNXuE3L+7uVIidFRkfeTm8YExtPiiWvPUFfYrOaHk7T2Q4tDUj
KghVnlGb7UVB37FtpaK/5lPbeX1eFC9z3+HiqDMjRmMkgHhaiAlV7qexqcA6S6vqnBXyBQ80mGDg
wn5ShcmPrNUCbbblTSY85cjYSa+BFmHNTvhia/m5iQdxbYWLW2RTflL8dquV+UZLSYKJFcQpsxgf
5riLtzIfiheEs0mQiyHaNqJ0N0JQ7OiNwwROSXNkVWwuy5QVcIvN5mo54buKy1/gZtCEYjQFt2ax
la2LjsFfcpuqRyN2BCDqWs7LcNXVyi+qBqdhAA9MOtTlqqfuUQH/9yVYuW+PI4oM157OaEF/VKvR
i6Z80x35FtXwkLQOSLDnGNbTjCAMeWDMNm6kouzy+FNxGug6VqeetS6t903WPkLvOpVzzPYYN3D+
x0SFNER7O+qtsTP6cadXQFpGmp4c8smpE9Sjmjkvph0bnpHIt9kePsIhesdNguenMm5Df7Gr8KUa
Ze/RTkXfFWRV/iDyQ59I6UeGfZau89Wpq6B13WqH4KHy9AgCXxjqZNHg5X8Wor6lE9WZ0qUqNhGy
A+R2IvWahRUeIVJ5HCz4ByjSZsmRkIZ8XU6CBulTHW8Xx+kO7ao8Xtr4p5FNPCPhtHiAw13rTSLv
Ry82i2+kNhTVJkm04sqRBStprpCg+13V2sB5bXmb4P7uR4gVPuK4bJcmStT6EAnVGJVeX3/T4V6S
XcHYs4Vt+TINTn4YwS4PVNXZwbXjcifcUiCakdEJiZy1bcvheWklLITKfXCdIX3EE077NJNuOMk4
sY41zk97PV+y41CFy9acRPssGNUj6NPf6OHTS1aiKwojFeQ2Gv2xqyJUfvh+DYypLhrCsk0j53ln
4NEVpCPd0mgLZdsTMgXvANa+UZa7kXiHACU8TVUTpVgh9FEAtgFMb6gPkRgcRi6psdHjPHywtB6h
Q768O8WAZlG33+wo54pR1F7KIS8ZWiwHsx3hIE3jVSvg7+FeBFs6c78Tu50EjWMbQVrEo0eGGHom
6spgyvj1nUvmC2snsmbKPbr+rYB5CDKg+9U8p9sYXvuBuvFgFyWTJKxTtmxX0P7cfOHWm+UmZ8iQ
xpBAUQffh1QRO1phEBdjTr8x3XWppIWaXTiqOYUmuoUrw/1T2ZWOB48Z0Da0TTQ3UDBG2o8KtPsE
v0rFVSxP9l0mNL9dlTRZ36mnPmv6Y1cZn40cLgtcD2/tLXSZXDV29w3c0GKN4DghcLe81EWqp+U5
kQuTonlWlfRBhpruNIn0MdER6mBEdoksm3k7WT3U14Rd1Dz+3UyQiKbuogm8g8EMvYwZL9shw3sc
BTSgfdL/lFV9s6r+sqyTqHYhkSVCUUTWEwMdo/QLpSi9qSe3IsyBa3BLVOOZXRlb7n1c5e1GZgQN
GfNynFipsEpxnVOHnj3S1NqAAvB9tNP3xDaRAjSPc1/NhwRpS0ALeWKLfq0J1tmKYd7QavEk4xPl
92M3MT9L1KvUBn3nzBMwiuTQxRb80KIeW1Ll4KTDRo5W5jeNVuL3EcvySyMUYJNpmpytnmvP7J13
Hc4y34jhX2ZNdF7O5Ect7SBxKmi5YJqCCARamEzHmDGdZ4ryHfjfvaUoULhG5g6tbEzQnSFfHE08
2tLtgxmhd2B06haage2Jtk0tnI/IorJye/FocNJniFg/Ha25dlI/YUzxxth3W+dvvVbsht75bEcY
aKqTLJtSk6mP8CRo0tLX0jpFfjp+Im3L/FzJvsfI6jcNel+/qxUIi0zAclB1z5apG2GjBxYQa7iD
s2t9h+f5CIUL0mc3tNbs14jVH4oBAZFCTY9/dYTeYRppykcISPwQJ3k9ZoXH4KKBMjWvEo3e9qbG
OkF8OrWq6VvpXFCIIRLZguJER44sE76cZjec0Bjpn5VKtjvR6bkL91+0hyRvwkeHXa3HdkxrzYLS
uIkdb6Yi75+xiCu6beF0jC5bJZta39BioDaLHgGOFWkuyTYVrtYgzOAamWEN5jAoi3oebEe8d9ls
Z/051NwOxOJ3fsX/bbz+v2NA/D9IXMBy1PmXSPyh/JG8lfgO/AOH/9tr/o7Di99QuHH0Y/hriD+S
FhznN2AYfDJA6Vc0/s+sBRuHFBUatwnqTTf1XzC8Yf8G1KiuL3PX3RWE/j+A4YX4K2uBKgFGK12G
aeAVoP81iGJAfZhIbGEPIbPTwGjy/M1MwzDClkTFsT2W46pH6qDrdYMyTmgedO1sxW1xkVbIyYeD
QrYJ1WT8YQ9a8QAnt+SYSZcKkkJGz8qrimCuwn5blLL8jk2ScVDJCnxok8nqPUirxoUBlSP9LMXy
hkMIN8bEcp5sJGf3dh7GB3V8K6q29Sj4slfoOe03xrQjcPSYl3KXqTVh1XmP2DNhUSCgNCI9RFS8
5uUZvR0BnFtN9k7haESe0RYcsIveYnupk4WXzQ1Vd5i7wyVawLu2gxpKEZit7ogNaloO8paBqIZ6
E3li48bsFDOBbWcjtUeH4aMNN5BO3QL+opf4qLu6/lb1qrwO3cI4wMjJR0Lq8uEUY/lN9ImZg51H
WOlOWXNb6jR602OdYyTVK1YvSqCBvDIUGSpycGcCN56rR7yTcLObnBm8YzUjA2BJsiu+WfON+aWk
nkGM1VUHDJkHDoBs8MdyaD22hN2kJ/aj1nQusVlG8TF3tLnGXDiP2DjUh7BP+yfc4xjrd11HIN9i
7ENZI9AoGb0ezZ5MnnSRw4kDJAkPstOa4yjpb9CumW7kJWZjnx21gETdQi17NYp6eILvBwo5YFzL
UT5qX4krC7/2Sj0f6slkl0RMfp4kZytubpZXSQj30xxKcgq14UueLUgbTbdoz1PYNqfYccZPl/4v
9aKlV7Kgy0X8MIoSHjwc7RRzI5dzFvrReMmVuYUkbA3ZW7Ok+SYiddbcoW+uCsqZqfuepjiK+VPY
NLWXNUb0WDqA8XtIPsk9rjPjix4V0GykybsZqt0+aZQA26GJxUnTU5Ke4qGK97SmUectVR3o/Ujo
yqKN9yguct8q0vmbUjJAhsHr/pzayW63CPkjATFhcpINuhX37qaWnHwqvEr5mkaYQYAmlri1OqFS
IoqS2YeANuN6Q6yTKKjKInDNXvObQiufuY/Zy6R18aM9p92l05b4aLf66G60amrOcVgKol6wZw54
XKtnx2goH+HGdoHCIXzWqkhcmlEMaCFhYV5RslcJBIGCVf51LjV8YuEku7gvQGHBiKU+Ygym8o+q
1CKIkLM7Lql17yr8MvE6VdWZgYCOHRYzsmkgzBI30/AOUmcsx9iMmS9N1qPmpBldpE1AqkG9u4jW
fcKvxx433Qx9NwzdxdNyxEdoToXbgU7qlQ/ubT4Ng4k5wZJoPYgVrN64pJ4B457Pq3xyJ5oUi7Oq
W+cnS7TBID/bOEz8/Zb1cockrdqgjWP+MoeTUZytoUeAQi6WzN1A1HJQn4TspgJ7PtsqTcDWRtlP
Q/sq0GHdlMyBuEAuxHTAJOiI9ax1qeq63RV9pgeQKEnkGorlhg2ffhjw0vIqx4wOztLlN4CT9p5j
TgGVOcX+1XDzjV1zI3GFQShP76RBZoDA6g0F9Fy1TxgkHusp4TcZSrMb7LDZuIn+DbNyE9m2ckxT
3UN3jimfQ61lWMrkz0grXmMglQOOdpWvcVm2tut0D4kqvrlDjWpHEtBcTaNyAaQL9wwVSOUaIKdo
fe2RpMhNXn603ciUjmsY9uopTfR+8TU3U7cY1L/MUJi9PK1eAeXsQ+HUHyZ3DKtG/a4urRuEff6K
geqDNaXpY9+UX0Vozp6+nOxkUbcF7gdjYjAagyXvT7CoPXWiJwVAREg6zLWzxzQ08xerRJg0dg2Y
e2xdcH7tjq3RnUBQQF2xkd2BfYlA65YM8zXSKgLbzeJjG9ki4etBCFoTkS/ITQSmfUw9eIxOFnf7
rEatTgc6lHcVydIOa1hlh7MbT9NSyevC0BHT70oDU4EHemuWxb0bEi+eIMK14pYp8/SA7dwPu4rV
Y4aM8ARVv9ko3eQUdAFYKLPNNkrhOTx+z7YKpsCwnSiE2dQ3Eju7APud5ZrPkjzOUcPBOIsGUEPR
XXU3uZkten3DyGK/HcfuWrS0PW2RF09jHoY3Uw8FMp0WASDpLZTK48kN1SnIdCN+y+fwLWaqe9Mx
OHnUZ3c+4QVq3C2I9k/DRBpIb1jHjjbNnwcenVRRv5jEQHumwh8xDoHkX/JJ9cz+QH/V3WHz2L4c
5mVrYF+5BYbLP5myllc5Qe6Qw3nqBdYa7dCJK3uMck77xMbcIC6au5nHedDYZXYybOAQM9TrHake
8YfIc9aWCyXFt7PhzkOYX7F4xtfXXGnWpWVvGDbQOmjqoy26NeMqbQ+FNIzH3DFc3HAXOslJ+27i
ELppNCV7KmjjPLO39S/QrXAwm/SMLomyIEf7pFowCOxyuyQ6KBQ5xjutbplLjpaLi8y07EsnmQ9W
zxE5Z9I6KDkWccH/MFbKPumXfxN8b7O1/CvCCqkh5c+PPvkY+j+Wyr+/7O/8Xu23tQ7GvUY3LNrI
lQLzd36v8ZtNqavi4uQIDfkjbnt/Z6zov6km3lMEIhl8CP7lv0plof5GiWxRfJvm6gzn/kfJ9+IX
PfyPBF+KPTgxqg573Mbg7a/R7aa+kC9TJeO+Ii8ERAotHi0zBNO+/7pY2bujjimUVwhRhJ671LPM
ZucZ6MjRstpXe+fZGZ3sqGApfWEjPY+QGD1bsQivbyFEqpz/dgphdVl1YdAO5FYYhRo0EXPn2AHt
rV2FGYI1uMxy9RttP/G4nPleKpxsozVo9iLAxNVBBBalBoasqo0apFn3dczd58FMYMnUlY5cMX23
lFoN4JYAraLe9avRhgQ2tl81J4Z1Zo4GdgvwMLEsfUVCcyc14X1seXvLrL/mVfJZRT1iUcy1IKnq
Ny12mPuXfB9yA/CLaJuvlpZiRt6SkjspfD2GDXgCoacNRsU+tK1zwLCvJ7GXSzOSIBz1Bdb/afap
s/F6lsWlrJy2C9SGX0qkhkGgfPTCV+AyqM6hoGANCN5lcKbyGcZaKJsYlfhaNjGtEW29rXAiDqzG
4m8zcZscaL/rK1OBjDZxUZ9K3SqpKrkENd5DG6oseYuq/OYuOYnUHW9JgK95MkXDx58MfTM0fCCj
trJAldELpoYwLO3BCdyq/FzKhtRSo8VoIFwgH2ULQcpuHn2EOYBTD/8a8K3fGGVe+52KwG1VsGxF
z6ykUkfdb1O3e8YlIDszEsLERMmp66Uq98x/QXbJ4Qwm0z44mvL86yFJmsUJFtF0QW3zHJCfeytG
uNmt6mIqpI0EBPMH0uTbmPChojQTB0Np3a2WIimscAQ52m7PYJDMzkDt+Vlkk9ek0zLc+jt9Y49x
6luhhdyQ7FJvyGlLCtO88jx/zi76LlpJ6ClT8o7hHfde8l/pev6T1lMGU++w648Vrym4Sp1WOwF5
AvKCD5Lrt1379df9LiLUcWPOY4WzqdxGMY8MUhBu/TqHHywnP6pa9Mki56m2+Fkn5ul0bB6Val0L
UdMvLzmhWJ7loNDV+CCsPMcb6yy5DlwuW9jP9C89pTfrhP4oPHJ6y0sMgdN37e6rjUuFb2HHyYLj
YXJYjb8uRlmzKCaFH62z4h3bXZ0m126OuY6Hsgh5aPMMJv9Sutod5VztExuCJUcLf9noa4heha5v
YEiqQdEKLqkKfDZFcXcCuJl3kUUTDR+cgJxe6psM/xsG3AbGLynM74F6HWn4CmWX2cXRWag0FNj4
jDFR1EuUb1TWiZqPyW2MGRavywvym9yrYH3I03JSDSqmdtipVZ5acLtF7GbHKFYhe6pGtsELgGWY
OZX/694q0LM9JSzPFl7fbCE8AiXNlY8jENyb9SnHuFZuq7p1d8wysw2O7+4W67c8QJ5bwynguq9P
OEv8lgiJUc/CNuaOrG8hV/L9epv7AbukvuUxmpH8b8ZUC9/qxFT2ZsxXlSQT4+yjKXtc5dm9UJ5i
cMkt0LLPiF4NtyxWj6qwmgsyGXy91MLjSow/ExI+X83Z3DlT+q5EyeIp+BCfw4z2CV5+4g9SVfaR
yTqtpKmdF1Kwt7bFQ4ZcozwrUHQgtrF9IYB9w+/H8Ui59pJZ7Nw4x6tMmfll2jT6ojMs3+5VA0sO
E9aNDm1/sjq8clZm7pwU6l6tYM4p+J/7dsTAPJy4dYqdubtw0G8xgM5OauWyg8WIH54YR99s+Nrh
yEeYBo1VZNfVvnDYwQobIeGvvQm2HdD1umhxuhghuynP/O74kXRONWhNcdOXdNlZoeJQGaH/z1JI
7ksz19vOwvomq9AMxo1anqFNzNfBzj5dgaAQOxneeb3WQENZkNGJPA4a91VAF9sIBnsB2C1boDAb
zyYZ7BFeMTHpVZPvnLD5bGz+dzGkGxY9DJ2E/UQoebLV2vbDwbFsQ7Af5omN/VpUpBVnSvyoTMPV
rnp668mJjksyg8Sghci1AI05Hm7ZRIdTzooFDyyXxFau5uwWFQE0Ofoe2CCyTd8ZKs6BVqeu6YNQ
PZsR7h+dM9XpZYm64ZgQ1OLQvdPg0ORoYtikSPO8GMT/kWBCC2TL0vLI3rZYFsDRz3CPmxe37eAx
xrWGx2qjHOtweEOjX/3o3PEDRmEF7d2Ys0+nMRRpsUsg4PRZGBOMybbaYvAAbdSjoDf8OsUzqEjF
qAQRRxFsbCe8uNC2lW1ulFN3zYjusQ+EgnfFvqcbUb4ueLr58YBk5xzGrgH1r6U09RsanuRqjpYO
dUwvQ+Veoj84xrb1/IdS7G9Spj/mrK5Cu7/UNUwdMNlBDGWRbbASdf9gVZy7OH3jBj/s6dsWnDLj
zyTjcDFK53loUQOZhFz6IuFJ/9fvu9rH/tP7rkIpgEfVNtS/EIDdReiL29fDXpt+bXasQSPJfpQT
o+O5zj7/9bv9WW5IiWjjw4wA0NIFOUruX+VZcoLFlMhy2OcLD8haCbhZqGwIolH/pwn4Hd3+N02A
Rn3+h3vyTyK//5W/vb8Vf8bKf73kH1C541LfE7MGjvEnyjpYuaCEN2zN0ZHzaX8IbDbM38DJTWp/
lRuMPAyE+2+UdUP9TdeF4eJpaGHxg4r6P8LK//K48ltWl2mNDmD1k/2rXjUFDOQIEMreVRSAsgRg
dD+wjP/Navzrc7q+DUwbmhwkqv8MyEuto4iQo7LHllp7ZixJ9z+ozkMBklP8PrBBShr9rP4PK/+v
K5D3InPSIGLNwI8dWvefVz73giwORq37RWP+rVrteAEXxkpRqvNjjQTq3xkgG9o/fz17TVM2VcYk
EBRU7c9vOWed2WgQvvcJAAzj76bqz+w9EeZ5GNaZSPcn9xUJmqFvVbbElatD2O3OogIrd40JgmKO
o5io80rk7WmC3LKa0dyxhavvJfbK1M9Iw3COcHeTbJNdYS26TzZHecQyoLjlGZGYOcS9F+boJQAn
nQJhvck1XPrkKqLUJDEjKuPd0iDoT6KOuC9ILjedtIef2KXK1zgT7atdRxcVmuoGqKT0B6z49lI3
sosQbHY+fKHhpndD8SkNWT1IY0pfdBUSfqmG+ZZDn0FlUsDCqMqJoiEENJINY9pRxeeawL2NFuMN
lffAYLbWV9e2dgjAQFz/puaRskdjgNlXq8BLhrECaXx2Qwtxt159dA4B3ajHZowjZTygWeKs9VpH
gOjp7bckU9wJXDNu7Y7ze5nIBPnmmrq5dOe4rNOtXdo4n0whzzlTavKCPdUoyvehtetvKVlKX9ZJ
+t1FPx6D6XXuj9QhHMwjRIRGr9CXKsNHOIHMPDr4LqjQht8zhv2c1aXIH6hZHcptNPNne5iG04L/
z6uzSCDcMGmxD1ttPFMZdYgwU/MhMbR7PCeqH87pco9pjDadxviHIDyI5LPab53RUkzaUKv4gQAw
3sVlvArQ6iAiiIDBiwOArEkzZq7ExYnLML80eSG/EGis3AwCdM+qJPSCMb+W4X02qkqQJWmoekql
PAkrMQ8QFsR+nFYx2ZJkZzWNhh9RZ/XvmbbOGCTc5HKj9Il75BJ0ZHdZH03PkEGb2muZq5gb2fkP
1UAGa2XiFCr97GU0sjDuSNQL63yn1A7DZxzXsKWYSkh9QvUJE7M8u+5PqdIK2uw+wvxdddI3fOZD
ftj+biAQDuLKWvCttJp7OOU6U7nu0ZwnMFDHsQWPNqsHLHIkBVtAzdTGn3MB0wngsb8QnSjfe4Lg
fe6s+V7jcvoAeoi5vOz7e2NC14e9f2dgkWwGU35VBnhwuoz1jb7I7qrYUm4m15qeGOcMfqS543Yp
xK2cii+2EVb6PskcFDVoKcZ4+SitBOAuHAdMCxjPzGnuLc5Kr5DY9ARZVGQE0+gDGuglbyx5dqZ8
mQ+5q5Iu7seYIKpeqGBT8Jp1E+FD3qwP3RT9b/bObElu7MqyP9RIuxfAxfDq8Nk9Bo+BMbzAghEk
5nnG1/cCk6kmKTWlLOuXNpOVqsokU6R7eDiAc/fZe20+iKJak4tt4gec/E5ARpH6E6cfHuypDTeu
bGw0WYBgmDV9IPIrVQlr5bYOlpuhny37edRMythoJtDhoDkDo0CUapOzbWIc6SZZx5ZmnmSYg7s+
UUttW4lf8dqqanK3BSDp4TaAo+YYK1aMTYhEq/WgVynlUS96CV0Tej2DW7gZ6tHVP8XdoKltBRnZ
/rDxeOE8aAlGHNl5BV19n2SQwMF6YO590VSZ3Lt9Fu1qkXMbLjJb7XuB4m77JBXoQtExWQ2dZRxB
mjM3D3NPzBOB192p1oCRpvssfMZR7XVSHDaS54QnMJtd+aCHBZN3Uy3/se1b/v00dcO7xYjprHJk
oy1EReNQsGTkDI7ZCSR5ah7KRuRHUBvups26GVdL5cNtAglXnCrTXFI8vS236E/FOq0jKGCYfL28
EYt9dMIrqbHpeYXDmXHm1fL7uSF3ukKS78o13ueMcIpZfll24WfeSESIhtoZaHFuNq9plsJhSpSn
OMDQdW+I2lhvaQZIB6NzT60pUvdFGxIb/i6nezyyVIOFfBht9hW2KXtJ0Y63KYIc9YpzVtwHWRiV
q4YxQnLzSDhwUKn+3ynwP5sC4fn+dgqkMTRv3pofdWD57Wf+GgPdPxhFLGGxaLRQbX9MLpp/MMC7
tIUu2XJSiOY/dGDD+kPxIzp4j38YLf4aA40/BBOlQgz+SyL+G5YJtRhAfjy3sI/gX9Ri2FJiWla/
VivQ9qmbpd6ZB5U6WDQVBRk1eerdTL3uMQ0qtefGRLV9MQzTB7xz+6wSE4O4I+VwVxSdwDJVam9k
zYD2Ed+8nqkZerBiUJXIp1a+DhrTvibZ0WDT6qMHdqGAxbGCHrLAkq9F6VMlFtvxkVl5Q5189Zk7
YLwfNaeOGEuHEfpZV87vtCJqXoRHWucBmuj3NGgkRwhF+cm3jXTXGZy3gEddFWqJ9KeEADVsgUeJ
d+yQRxkFaZlmGWtdC+wj1gRI3H463hSlk+7K1HHPUwPUgeXpqF9GrXOBvSfiSk6RuJoIZfervjCq
rY6hdycLPXheLPDXbHFu5Wh1V74uH6CZFWtpgdrKK2CRDCul8dWYJihd2cRAI/scYTSrWwoTJEv0
mF4OAiwj1Io06nYqFeXHMPAiRk2XZhXV6Q7xLHmszNiiwDk14x1r0XgPa59GNnMARWpP0mul3j0V
TuTftB2r3raI5nd3GqZnvOnGJYDyvoeaW19bRjxeSM/SOQdibAtMozsJChQ/E+4c1+Ae7W3Zp/3O
lgm/RjCOSNR5uu/zgdVYYnYfmmusolpNnuGWJz0PSJpruNapgqVbsMgxggMaSMrsoDnaATxXsoaO
xHDS19Wuqnr1NYCSBsmujU6tZQ47ChT9g56F2S199bO+dbUYPQBEj7YxiIacSnOKPwVTtMSsLAqp
I6sEVMpDuuyH6sGFIXI1C0tc8ZyDusgTPXryW7M5x51I783CLHeAo3ScJqya94qYLVbL1DAuMy6X
qyAw5+1k24BnGVnsuzwqWZ3mLRH+qDH6BdEvbl3WskdWAyjY8Wym7x2VLteY9tM9THrjZLUMPFlp
gWR07OgZWIS8zoNSXcBbzfsxnEAwYv086YNa+ruK4IamvgaUhAE/I2vSQ6Z1RNX9BR+bK4fFSam/
IMGyNkaXPFAaWu4xeeAlz8CpbgczVDdpOZz0cDD5Olb1XkNF7MKgfQs7InmAlhO50fEbvlXG8EVV
Y3YIJoKn2ZSpQ1H55tZ2kK4nO9c/GWbyjkhbBmhwpv5iO/lD0Rvzp6YhrziLXFyK0GKjgD1IO9Ii
DFAWZA3JrB4fJ1qyVb1BE8eCgJ4Jg4ld0zvMpXCX98saYo7SRxIrmdej0m8EpsJTHPBHHHBNHCxi
xWvHZDlsG00LipJjy6pN5ENb5IdAH4jZwQPL6TTCk87al3K0OLkQ00/vlJ/urWloj5Y/5wdQXGCj
yo4FPDfLF/TC6GDTS8fSlFoNu2E69fMxvuNhb36Z2Zp7RkLWcg7pEoC/mDxT5jE+Ip5rl1LPCo8/
qE3pXYgnogI2eEtGAJO7VZ0qDgCx57pbBTJl5zdgv4F8pbsqvfS+3z9r/gAC0zLkJRY0ROaoRI0H
oaG/zkVfvxsEZxav8BpGsL2DjTpuCOh07Hhsw3lu7QkHTynmlIikPRWAUKbgZm6KZKeNLbnJaVI2
a/XRWpBXtLoF/kR4d27g7BXdsrBx+8cA4xF2l8QlJlIHkI61BsYDeYL5VGAxv5pyn45NiUlHT2pn
FQSg36KUzBp3ACb0Orewl0ZPjLnikAqgdoWIq8XlX3xOKSw8+UXoXhRoyAOwlJGAMSWTl2ixMNl2
7qm8bN4IYY+7WCjnVjRW1nol2N/r3imE5/hgVVY0TVobQPjuJ5enxjUCZfjEUS46w4Z5dWd84DwR
Zw8sX3+NMB/xVRricxMD2GgnzT1nnVnf4qOormIxVND5ohQCc1ZuCtkEW+liDZ/1sNyopjKekiHT
91bLb1n7TrHFoax/me2guxqUW76ZRrU8XEDvP2N1ih5bXfYkNqPE3RK4C3bkrsCHTgGuaOmHt1Iy
f0HtVSsyheO96Pjo81DN62lqS4w/unNyFiTZekyL8Maw44Evmhzoqlnk5lJ0824KjG6Xwzc+JO5c
PqYdXSPIvixA/Pk26Q1zU/Y959MJsx0ITC034XSPW6sqcL33gX50ZZC8DhWo5YEzOXspHrcY1sZT
g0Vhj8ZEo3ZS1e5LYlnROssH8Zz6CBPcmUKccfp60i11O2Njf8e+JI5l68AHJa56I6M8PSgTgABH
2eaSToPzGAyOv5XsW+9DPFO8nA3MeoKivjVCu76up+pzDrPyXcwdt/+uxnSzSkcz2I3GINcz8uzi
pDqpXOgQS/M6Gun0KwbqtlcyX5KCWRKJC5JRzbM/jgPWuQwi+OwAw3vExtpLFZAkKkIuadRTO0k4
XNVAVm3fqXDQlcmhT0MdrWDQzjjeN0Dus9u+z5N9q7oXVQNC4F7L2s3hZP45aa0XePVvwu++2un8
4hTjHUZrxvgZ2g7Ay+xQw9Dc0H3+QPitPJahbT+wd9M/sYDI39GAxqfa5wf73NL4qkcThuxjGfBb
dMeyIsrU7lJr8TRfMWoBV2TPmAi1iRYoDQjdKDyPWALW3TB2zm3VVpP13Fj+1461kLNPoQW4L5wr
dNQb1DLPL8SOdtxy3mVQ966istKKl5IbKLOX25M2gnlTsTvLjo6W1OtmiPU1Q15yksGUk3aO7Bcy
tiQbbT+Ib/0xTE92iP3+AY5q6O/SOUk5V0BZh6K7CloVfzjYjrRHVfmjQq7pWS8WGn0Ch8qOjHWu
CZR09sLb3mqeOIYOqxrz+FpM/CXbwHwiLDns2c/QuJ21Hb6YfNxCH2CcTMMjAcRz5+oIN5AxMIvT
4vAJlrK2ZxZ5zGe2gKGl20eeIFTsalFAEUsqvSCHytJzWr4m4q+OMxHLNoyGt6VY9Vi7lrZqTK3b
SWJN7BiXccuY9Y7suVGfIpywPtwCi4ZxvLp7ynhMj4BEtGsQVj0IG5dsDpt1XGnBYTaD9kCfCgG2
TI+OrQjOrFRSagZkiQfRwowa2NVrZ1ipBw122kVVjym9bdwN1gQf8g1QpsE3S1aUIV7R1oeQg7XM
2XeCrFab6hnkJ198NQHxTF6ZlAD5VwAk5Qc7YMt5AkOU2817Z9pVoh5hSjFxeCTII6qSvx1N/l87
2q+i97poiq/tN7bNO3k5ojth++2U8X/+3f9Pvnduzb8/xEVk+3+W8r/9yPcznBTuH8IUijp525Dm
N2X5u5dHSvMPch7Wcn76drrjePXdy4O3XSw/5WCX/8sR/9cZDo4fhgI8CAYcIVf+Lde7rv/czqlY
/yje12IX4ixnmr/2RWZgKpqROAvV6SUZS1Z6Q5ul+AsUpJZTUfaOnnlxZbdzt0voBs/EU8sCTW6S
vMyaB50czVzjxjQAUKU1VVbwO2zcgKVzH1k82i2iizHRks4rh5FSAdMA5eChlU17oAWDBhpa6XrW
H2qMFU3PXAJzty2v8nQicdX3EZokzLX8rCjWO6KM9+LAOD9dTSakv9ioSkrDrGcwef1uwLsD3350
MQrH5TnOQIniREbaUCrRH0KLrZcHcJDYnZsNAF+dGsMwx6ZqYPKZUd4JbI93M2D2N64/RJ28bfqr
CGtRTeSsRVaq+y4CrWEEghPW2Ke7sa9xGSi3YDbNAhhWrtuyTcXyjqqpaWRsLEzpO275fceOV0ux
u5jJvvTrYRvPtU38Rsv5B4N69kfIn35/A48jf2lxU98NVpj3OxbF7TpsGuS+gDIP5NEAcz/jS72O
VdU/t7U5ffLnwrY8xjfc5SOehwUkrvhFgcB3+rOfxtV5UBxAG92qqSUheWkFZSUxpOAvLwq5lIrR
EScwM4AmSAZ1sBCTPrnxNJ71diAKFsVm1W7DpqbkreervtYMltWXiiW5jo6VkclMfc8q1EhXTUz2
J+IsrrGkoFpqhWmtLtaiYw4qrT7bU+gbrunZ6EhXkbGCJBOTLg30Hqer3gJXA2NWKk826fDV9iPx
hmEBJUzV0bxdFPIN7cTTWyZdl8NfnaldV4zlvczr8AQFI31mBLVWvuiZpEotaHlMhoFY6zUhpmyq
19DFuPuGhQ2aIExZzws5yn4TBGm1nXoKN5hU3JtRVcBS/LrzusoMyGr7o70qjCy5t1KDXb8KOxTt
WCsOdMrqhzazsQUo239dhhNOhLF0P/tZLxnDm7ZPdkFb6Q8+B/bDANeIWBkIBo5vfnPvmP27GJS2
7idnXvtOjUeYKyA6FHZpZJRZjdhIAsuR58xKTeCJynlZNkO7vgktf6WaWcq16jFaNYicxrrxqwfY
DfV15Yj5M5EQf91VwfSpi8qMXAPqKmRJ4WLS0xhz+1JrbqZizK8rFUPjbgsUmJUOr8JT9JSsZegX
j1ZQtRjY3JyNfRQ8tWwP8Oa1PuAXNCAPuz59WW22awvOXrXtm2iwZiIuRLY6b2pHw4V4Y+oDdxZf
+qdv/P9OteVNnfkuDg2RfsllMh1YWhXeuNSd9rgRVrnfvsciMteEMwZP0f6yj1PXpR5EfxuH6Yk+
deXlSeCOa7fXicqsAUnzdxxWJY6SzroF5+dzMASeiLei/u9T8T+TNtn+/nbDffh4C4ufhM0/f+Kv
p6KUPBVJgbHjNgTsY4TSfzwVFygb61JTZ/G7oG3/8rfyICXuhd3UWqqzrWXt/P2ZaMo/WG27Fnon
9FvsscbfWW87v0bBeCCjavK2lknKlEgTP69mE+lXeOZ861qFpnYIEAKqEzP+pAP7kZyol71Llhj5
ERy0ld7PUancz1K3v4QYq+5NOzG4dRUomZYcnxJbi07KsOFMpZxj/VXJ5EZQcm7cgnvoPLV3WqoH
2NGDYageRV75xJ37KDWyEwTcZkdyI46vbcqLqBCoUmcbNWF+yPyJyD2nHi+bJPHNLCUagPa7DSMI
dBs4PpeExQMBJDH459Qoy3PT6e1usvrqSAPm8IEN/dXMWueDsIl4SYfC3okyKl/rLBGEoTPrQEKX
aHcMX350QhK9ts79dZ7CcS/KwoTB7WjXUFh8QBtAsUOqt2sfwqMe9KDyS1Jw/VYRSOtWOn6+G/hB
+lPP88TsjHItoxH/J0Wfd1MDrb4FcACMXDyx0nAhXY7TzZiPxq7U3adxpH+qF7TLGn12MWOt2ptd
rV+z6KwPHTh1j+Y7tICeIgXyMNEVJZ1vblupjs+aQz0+1VNF6nuXFlpP8NP2D5OvjG2Sy/QLZ3hy
xwB/v5CrdSDmEyLZu3r0pev0euMO0fispMPxMYhiImWlE5BASp1XXe+SjbLjhSpfPGVR9kS8Nrpi
8pkp/Rv6F5/2gQ09MRRnJJHtqXKRozDkMeNg51KkzyIXGWsezeVJFZaH5Rv5WPWNtXUIEYewltJk
b+tdFa04UnJIZLzhPMUycyd6gwMKAxuTg5XI4M5MZHILIH6+8YdQeOFsEoJitdusMAUqXsUoNq5t
mzszTsHr8oyI7rHspWeVldM5nCzjSge3tLVCf6CzgubInLnwvUVqI1MmDKa4RCu/uhRT4gAbTLnL
kCrO9exH+1Hlzbn1YWChCA3BB1V2mpfy+N6HsqUKiMOofQIlERYrCl3E9ZBPBNlJspGjyBeQS2X1
7ipwmu4T0W/SU/Rs6FvYfNXkEV2i0oI+YIrBdIBNWgYaAFade+ozBG34zCY5p74q6gUWeo4q3hSS
b3lEYWgeA3bx2arHaPa16OZiQ+Gvi7crsc610j6sWYmVQaER5jt2AyQiNfTqJS7vGaVRbu1YuE9R
j+DX1/ap9PPoNnMcGCeBEp97DnpbujqtdzrB5uM8ZvD0rB6a2FCziK9lOzzTWGncaolvo7ajiVCr
4IKeTYbpVAwaGBbH8YujYyVDuabwK9xMnT7f2gqTIEDY3LOscWEOGKAMEd7uUkHri5MO3ScVquIS
gZ4BaeUnGkbhgHRHCZZJZS6RHMflV7KoywRhAqDPy+yhWs1koDcY3OPd2CICRoMzP1JghE15qCRY
ZOHQBDvxJ2lN/yqk9+/WsirS7E79gFfCuqOkdV/nxnwzdIJ2rpGmvo7LmiotnRS+nw17Z7CK2ziD
ySxJ5jEclM50j/pcXjHY6w+6XsWvkZAVwbzEX3WkAkmJRaF/yDns3I9xpXtkZDx6McUV63lGvGK4
BGZVnyey7B43T3HdUJTkFSrn2JBBRutF5eJwQHicK/khB2Vdl2aVH9Dk9AOtT9aKEFXmjXkJyJo/
8q4GCL32o/JBs0saIKjFbO9nN5y+ZKLE7a/ZE4BE1vfoqlnEXxHWgWHoISYVOII2Wa11BBpvJfS5
hX7TjY84G8xtVeaBZ2HBuCIIqK2KghuRCy1v7Scu8KZChPupHFJPGyEhgpmeFuqjsl54CM57WKPa
F4meAMcpNLzJMruvsU+1lonH/65BTfZKdPy2qMRbMGdULSAxrKGK9NhkGjbg9HiGL/octGdSU2QS
i45RFeXTqGuWLWnQ3s65gk04OvOtkJF70+ADqLAh+/PGDGD5ZGYRUZcBloNpr1934P+/IAb1WHrG
d2SYnlyhTTGxnwxktCylnUPNrFZFqYancsSya8pyvrOcwV23RmGx0gi5NsD9rme6tg4ySsarPOw0
bljIPwMQ59ck7Tlj2tg6pY8HgVJT+TaQDwUkPT/i6PA9fZj0PZ7PkrSc5qv7KILnhNJN4sFN72Yh
D0wPsERrmK+bREz8gXPQ92s76i9DmQRP2qg4uXYZCVUrD2/jtJnglFXB8EkEVnV0jco+BmQ8vvWq
uHvum5rXtOIM39O4m+futiP9tqpSkZ66xTih+O49xJOeHX2cDVwSqMyuxCs+B+HBdbS7hBU9TvW6
wHVr+IEHVsrZR6z4toHTppvG6Oh9d/xznJTJjoKp7uCLGKPBDIpkKDO2qBxLtl1WUIDRksrQx5Qy
VgTwc6Bqbt+DP7yFkYDKSsLrNPeN/S5ZQn2u2aFeq6a+UL2l7mfHfKS6C3uti++BpaB9qFsKMB3K
CDeVsvvHJgu7o7KyhU/THsLYBheURMWux3ay7+bUBi9OBdORIigaWaLAvGuCvLidK9zRhLdVv4rj
iwSI8aIN+XB2eSpjP5B+/ySjCE/W3KtzVkbxkV6obWHEQGp0cZNY5qcRbixWqCzdRDlYExuj74Pr
BOXCsahuSod079iUxlZU/hcngRFtwbbcOQ2W4iFs0n1TpPM5NM3hxAYmeO5dEqR20xfrck6rNfzX
+auq0ocwy+EegUm856hIIY9MWo/3N62s2LjquatuWLe9+oiAKyzZ4U1cFud00Kar0RrPky/Nx7Qi
9F3FSOsmSLldVOOUj8bEf63pRoEnGtWvo5ZbJPs7kqWAAQ50Dnbb1GpeFxgcFAxAesHQrxKTJH/a
hW9aR/lcPRliZTvxfHTJ+tpJkNJZdLILC+Y5BFYKddMiAAUGaSkUdvoYa1Z+z1AFgbxyFlOL9DlW
D4kT3xRFK2G+BeV1ClQts4wStomorwbDzNf5qLQdvXvZVoR6cLZjYFC1HndEX2PMP+xGrNtKoRSE
Ziq3tOLU6ymOlcdm+JWESuwVNtyg3UDT0E1JaafHwVseoXPkW+UM41vn+E66aioQALT0WQizLPsp
W5wqgAHFPL7nhEleLSIggjH3LQtcf80b+Zp1WbWN6bUtPNq668OEKYby0oRUAnFTMgVVkmGhY3l8
VVK+ziYExzuUkQoIuRl8+G2tr818ht6YWXW7Uq4Y75IkvmHu9dpIsOfUrXkroJrTquDL48x9gJMi
0ybpebEHMSi+OjY8rJZgExUBbN4Ki8ZPLIj1itGj3jRpclH2TKqnoWDs5Ps0ela5Hh8Ef+rXZVu0
10ff39ggDJG/pyY51k3XwGDVmnU1UIhJ/aRvP1ehWBJGHRSfaBYXmw0xvJQpiK/l0Mp31hLpDTAk
bgi9nnoGGY2tn89pLu+d0e9if+3DFS7eoy7rLRPqeupmDxilkoTCTQ7BFOmOjls8DFPPp1a0H6Om
TUgJTMqruLbkDOAhhQTg5TCVUaeodVpP9L2sNZSKllXUNH4prTL8GFzeITOCeuZnilctGNiA6j1A
hMnHPSF7Z1yLxomOXe9UV1XJf7ugGOPF4Mozkgkc9QjKEKAR9rOAotnIViVbxnLMP2pfyKsiGh2A
dRI6zsBh7trurIeZ6BJUY2V9mBRz4uKz5/LkK3fYqNmFHreEcGIrq49aVmYXMYQwcww2amjkQ7cH
kgUxKQQczdSnr0m/krQemoy9ZJTsaSSm8C9V+knkjXmsRc0IgCF646ThuFbWRELK1ng9kZTF4xj1
5hNBL8JaDcoIpW9Sw7EgaBGGlhrfDXgnaTltpxfAjjdB7PCxYrsa7zF/BeueBmV/YYBh86Ds0kPX
p8zKWEh1DcTQjtRF6dw4PIUXLaPqDnEjmZGbMs+OYxbHD4GTti8toydnJhaXUz4H95maG8ycfNjU
5sU7zW05fSmsDteaz6pnxXoE6a4rxYFlZ3Xv+5loqaLgv9rNrqKIq87vwBHWq6CS1ac6rOWzLJ3q
OS+CT35mi7NJPisC6koUyNDLhQPosjvsenGy3ay871nm5GvfpxfuqhtDjIxh9WbPdUr38DwG4UoL
ofyz6uWxH80B/mOR0kqWpFP6FMOKe6TOzd/hnUBUmyB/AZbr28ek7oaPXpOkQnQIx00WlGveUb6N
65iLECgvkC6rVROmXyiB7eIsWpP5Hz7TFC6Y+DVyRnUxTreV7ZBLz900uqsD4NCimmk57WPyXo2j
YWGAqnQYEjM6hPMcnxU7yEOG5/s6VZwc7NHiyyS0z6lTzI+kYJb8tbT45YyJm4ZQycQem5wG3/wB
rF1szzcaGfl12pX+rtXpLQOmQiJk5ntVz9AVJRD1o68nETtrHZNR5Bb7PPYlPacSQZmPkUFWqvoM
iiFdRTm9WdzBgDRM1YD6B3Q2q56LlizejUzixiCOZHEYq8iRUlAAr4xFWGg1FP0iicwf2gSK8Vbi
d9lbkCv4B/ba9NTmYzk+zIMW83zVWg687W0nGsMmqdnZuk2lsFGPw4mPpHacbRFUISj1RhbYH/5X
ZiIimhRLXs/BuPM1u3qAaDZ++mEr8i8M9uwlfvKKCYdSIBYaYHoQV7CLLQ78H7I1ZTUOcWpIinq0
Rq01Vw9XEqCOjdFEc5y1H7zqmbHrY/1oJGqrmfVWhXLj2BQ7d/OGfrkNv+oO/Am4smj3+zf3ixX/
z/dmsQFZcjFIxpjpfnxvmewr/Oj6cA3X4toumRVx5ffXf/9F2LCYsP5x5tm/fgAqbkcOvf1wHeli
tfyvpaVbuCPbby/z30Xdv8nc2FSn/PAH+afMjUc3ff328ZMo+efP/KVJCgL0Jo4h9ryWZMf2gya5
LPGwNxL5ML+jpv6hSiJkEsdBfJSuNIWl8936rkpixHRdqbuOhUWTwI5w/44qaS6i4w8hMcFgQhzG
BYfIy5muuVxgP1xAgnW+8LVZOyG6VzHDhQvKuXtmhWXm9TEWmY0LgvOmw7MA/xKW/TO8lWzYBBkL
S5txqZjMMjguBaiJcZVrOsosGVFQeSKGVo5Xudl1CV9TfwfLXaGoKUZYfBAz/6nf7f1q5rUehUIx
ABQZdBkPiLPsMyosIeU5tkY4HyALnAkcFUdAYEbnJcaQkkTFIt2LFz2n8sBj5AJsfx9XLC14MJuU
DFzwEHShewNDkFWQa3LYJPwJNU91uQF6patn5ht7wrwOmbqoQP//96r5T3AVhiLa9LvL5ukN7Fke
YJ/7Uc3//mN/XTmSb7o0yJYpvHJo8wTP/lLzdahv3yEWv0j5usltkB9aduK8he8XjUmBnUmyykVt
tU3WA38rqfbzjZ3WW1YIf16XkkuTi/fna2Yu5qrTkIEgAhB28TBRdZc65eJAa6ma1x8+mH/xiPv5
CfftxbjeF1gddm2Ypqzzf7xAAzWa1Mq3ANu1qXyhhVN/mNre/ZRELdMCj5/yJRC2+eb2cb3/H7w0
KwvhcLOx+FB/fulISyQ0TGleZnfkpd1aczf9hHyzYeCWD4YzwqNsRK0bXkPpWfTn1fMfpueW39zW
TV0C8ePuycP9l5fXwVnlLk/3S5ppTEKORqsomI9uLo8ReV9sWAin59//yjrfkR/uh99flK8KGBTw
NPavYd0c92sXlK4OISjXH3J8YziCrbnaUrPjfipb5ZzNyODFO9nVzS6kIuXDKrEEpJrF51DhrNqV
dhCPe0S0wN/M82y+AQYkwOGrXshTX/qTXGP/0DjrljJjYZ2CG/d+/3v8jB3889ewoCFin1YI6d9u
+z/c1p0BUtdoh5BDOo3vyhIwGVOSQVuHKNYD987iRFl08/H7V/3Z9vH9VZeVGdMIL+z+8hej/4pC
Hw71F8JQ8iHXZtwKdh5+FfEIjE/O450yS3lN2DScV1PY/b2J69vrQ1s0HBunNt+bX6+VHvB8UiWj
vFgajotouWAmtxtvg76S/2bukv/ii4LDhSuLXCwLxV/jqpTtthDaOnkxaR++g8OcJ9s+kougaRjN
B90+5huK2nJ1Cqz+pT1wsWixPd7GCZrg7z/4f74jwc6hZJO6KZuh4NdvrW5qhVth6YJGjZXPM9FV
CwwWmeiZ5RP3f3CR2MvM8u1/bPXrZIuWIyLN6PVL3bTOOp/CdPbMYCxOnS2KU1bHsFAgNZ+qKuJb
7qazvM56l6LNKZbaQNBgLk6a1Y93hDnGAJ1Vd85tsmD2Wmu8DcMe60wOQjdaKSeHreuGoku3v//I
qB/9pyt96TM1mc8VR7Vf17FxGvidM7ny4vsgDLazXdf7b9+bsc3Kl7rOWDfBPXjJJz5AwmvuJohw
RGPCcat9OWU4fSJyJ+mOZqC0Zqchmg+nRjv6/fv8V2/TMEGUCpM3y2nn55uwRhavhwQqL2pm5bv6
9jHLsi6pFvLlQ5XW/+6bvcyWP90CF+sYXFaIH8SIHVLnP79i1lLwKJKpQfA2ipNqM/Xmu+Pyfwx2
lR1hy9vasBr2i5GPhQkqExw7sjjufQS3uVwZ+dR+GEXPN11wBwAqUr5EBsEzjoTF6dtH1PDUsFaY
mN1z09vFaWJdfqYK1TxgtpDX89QVf3bd/V8fJvwGv/5aS34efxvfXOJN1sJ8/fFBOjuJy2ZgCi4F
87HnAinH6UR5zA01Q1O7zwGZD15sYzJa60qjlTnqYSRv3ZAVLfQodvveRMWOp8c6zRZZa2/7xXO+
5xzdSQ+C47RQXpQ/rzF+ukg6lPk9lloWtCzqigISezCFysPRh9ET7ZorI26GbsMjAPRxEqfFysSS
dsGoFoKxyeKznjnFNUUGoIydosa+VLIDfZaTndzIYkrfRdLIdcocEEIFnClymsY+/JiYyK1jO4X5
Omp5fh+Fq9Cn6G8rbysyx2wTWOT4ixtZrOHaOwgdtq2Vn7o8jYe14dv2PcpbKFZVHMD2hn9JL0Km
ghqLmuXCZbZa3flcaVTVLyDJNtnP49yicHX44Q96NUXQbrEo0sXSocmVPSQZzsf3gCsx7NkETGvS
hHgkVrFqc+VVLCLpqAjxZhHeyFLKDlzqYtZoPu6nIOx47ELwgVTecclZxeRuqiwcgg2jgbshvz3z
7gql3hqXlbiXO9xtGAG5Eff0e9zRTcWPTXaTsqIzco1VvE8JGa1WKWxVQkF4HXwZSoLT0CuEXR6x
4cXTFeJgddZGyCjbYCoymKzYZJ0DPTHhNaz19t2hjwhRUg/Fjuh5vXaNLLiudSSGGot4URXlyyDE
/CwXoVNfJE+HOeDzBPfEU1EFBd3V/S2N98VrtkilhcGGlyUz8ukipAaYc1uQjcirouPP44V+m+8w
sNFLtmiwfLEygXKIjQR5dlqUWgfJ1qzg9I0qClhGfpN0e9g76Lv5n2Jvj5GbrE+YToW9xlmGWxvZ
GnUBKrmpXF/n/0t90CmGQe3SZLiKJpo6s7WTSLd81sLeMni7SQyJe6qmzNlqYhl+ZjXeFQnJa8i2
fXESFAOydIw1840VA7EyHHclBgHq9h5HreEvNvktD4Vp4jDX2y73FfL00S6a+FZy3gN6DCin4p9B
y2H5Aj6GvywCNH/UKC6IzovaWQ8uAKUFfMafPum5ZVNzdulsBwLlzL7zzVcD5QmRYF5taVn53+yd
13bdOLauX+W8APsQzLxdWTlYVtm+wZBtiTkAzHz6/UGyezv0cZ267x7dVS17aZEEgYmJOf9AE3ny
n1DCjR8nx+m+dmvqnQWIYF1a6Dddhl6Fn5xOFdJDrFA6CJUBLS6A11jLrg9ZNkzk4xAgRlQsOJQU
NehPZfvmQ00ZX/Y9vtQbwpmUmxLbpQTgTM+fJCv+zZsROhdmFzZ/gNpTUxwin8HRjumA9qXLJ3Qq
8usBpAfSTmhYXCaqii/jEGKA4wds6plFRH2NkeRw0aX02URxyNIn2UTdVxWboYw1mhZdN/B/X++2
GgaoyK7y5lvsFUhAEKkz1U6TixQl6Mmbuir0KUlGcT2svJHRIzNcnEk8jGLF58lBGGDIOG64Ze48
5NJhe+7ndtotJntcHMZeVAsPxZLkSkU6dl8zwJr3ufl/o15MPwPG2Jlt4K/gDOJ9bNKjtmS3VXGi
PuZFRfY7Z91y/5oorIWql3Mo7MGTM5Pf57T6P2rFzcBqyb+ikwm8MiMdgj9m2dd2ypIOGkkTn2py
c8k04t055m7rRrHxYG9x6iR3ZOc4S26bRsV7H8HAjwBh2M2hpsMHkzj9PgXdWkmqo8ECy6DT3PnI
74w03ifgRcrS4BtfExxkl2MctfP+69vhxzWpz5LHebUr/QXDQc8qQBqGbTB40HuW6DKtfGzNQhcG
JdsON9hiIbkidEQ/YI+SvfxcWikXr1+XkJB+Ph/GWZs0iJ2n3+npLvKm7is9Fd4RBFWSO36ME8EG
XHs+sa0xR5UihdEuFkFiAOb2LOBNX9dUbM94nObCHUFcZMuwUJ9JS+4W2LE+TRM7bm+mp1+X4tpO
cnYm6JV8cz6SrnpRvgxXLfo+6amCe0eWFiD0gBLgGlFo4T+XjoSGu+m9gjHrRRQ/zmMWPuRFpMp9
r8Asuw5ychuUTP2ntJoY07k1+ryvQQAK5Hy/ZDWjgr9FfBksvgtekxXWBubyFWJ329ys+rIXqGSI
prmI8X0/ke6rk5IubzVzUE8q2cgZh4kUNK4z+WjBd7ydlyR40lHPerVx1Nk72WoFO6zq4kutO+7k
dSZ6cy66iykjBPjQYHHZ1CXBx0tU0t3GM0Xcs6gxLyjHAgcfJnyFT5UW8WPWrzMyjBxHEbgKepIi
JwIOS+8oqd4tdu4/uXkuHhwL3ZBtnHMM8eZIPEyggsqN66BtvSHOx+g1ZHH7EfA0C12Jab59fUJ2
InLkLiACaWyKjq8HXgry7cdVuCzRhCNqRuhGnoAj7cOg+MMmBH+4R0Ztvl2jiff0mjG+bpvLilwJ
cAnLPXOjlGdfERG4rJ3IgufkVDs9DJxkzKjpdgTvnk+iXHfa3E4a8BRFJr2ndkD+YFunSXxZFjXL
al1cuQvxPj8MaI2hktYlhKOsYHE5HkgIdOU1QmcpU562UCHn+zSTgUsHNlSnBcH2au9jIO7fz9Cp
NL1Fr1i3lrb9Jw/TI1BqmYwf69nm2Eoj9KxQjQVsIUbD4pw2Jr9NI9xR74TtTEwRWTDQq9lcMvRU
jFeZk1vHJhEEeVKRxBzJvZ7zSloxJ14H4C0WmYM7fQLiggms8GzZcV7nrkxmtrW5b/VpRsHrs2Yb
unudn5heyGNOIQCDGeUVV2hVMkUie9AnJODG8zRZYDa+TYhqqqIXpCTxvqj0CFHWdM/LpfWfEvCc
D6+zAt88FkXhSHEdeMjvCFWL69w31YaiszLooDX6ERvs64lEVEctWtsORQjto5uzycwDWVPF7IMU
XW61N/F3C4mQ3hHvxbXweASmnHjwU/R+dsi0sbIQw2aHCQHPokDIpEHUkGjvZuLGD531jpM6k9q2
4HRv+4mg/RoBvaIvql0jQwa7l5bZvvHlRv4/nFg2ZgOqNxAMF3DyY09QaBI9yoOyophwNZi7zYee
Zeaqhesm7TLfVyiXY9nIUe0xBqL9mPgJz436CB2ryaGTtEN1dBYbTS60vhsFYsOnfhjr9AZvJ7s5
gzgirjXEXhqbEdZL7PwNs90WctUPUPBIQhKrQPtoaoHYtLN53jCebr3BCd8N0VzdUCD/kloSE5M4
705+qUBVaCI7nI78JXG7BqSqkhs34Ei9hXzPAja6OTksM7VdMuzWwCX2sVGuCmDpLYxz1vJCG39a
56M15EBQahxyaaLiqJ6O9KiyFl091+uEwLnLr8442c+Qddt6MVDH+ko2bvMSQ+IsDoEzEwxJMnFW
65w+2s8zuKJzZYL/OVreFCJxhyOnGryGE0wJhdJqEAGoqbIN+JLJyXqX5A6vB41I/qliwSC5/jrf
UgEEQO9O+gQsl7ikRnKcyqR0+KKAhUh6MrxZWRAWUCN5PSgXJVF2cmOWapyqGkMdze3JNaTY5DTk
B56cuFMkCPk+mRK3V3BnxXNDjsnuErfxHrUB90xYuXxElpUZ9HowTPBwb8+RpGoJeT0xrQnmUF5Q
T9PImTfxZRYn3tnUxuI6mf34UVh999VZkdMLgHVALnd5r3XgsH9qI141VAnRag0y5wEVXFwxTdyM
84LgCHnc3S+qNv5TJt9sZRxdVjrKqp1sKV9BLGo/FoBhN01P3NOKJdSXTJ5MWqgMN/4hSExkxr6Q
HYizXXpy/DR79sbA7i58gMrX5H80ff1CxZfWW4aBk8xgsTNXRR15GEqsdnjGgW3uTx3nG7ihg4aZ
0wH68Rwn4qzSQxrCzeYhigQlOz8mKlHnYUjC3GLbwEOMk0QVsLEE4xI8pFSsd6sK3bMWBfVr6Ecm
HLymzL5dvWCNihtuXFc2sjtVGO2DpXfQ5xnSh1SDO5xT1IFSb8net0OCGQQrhOjMaWc9sCEO6NkE
lY38pddat9oKGpy51rjGp0O788lJfOvL0Lr+V2Di63NJVvmCyk1Huj2V4CwQCgOwa8zYSMqOJcWV
Dx63C29GyhLDQ1Xnaq+aWZ377pxdZyHKAEkeZH9VbZ+8C8jx5+1QlejldL59XCJ/uY7dVuLvGRZf
Ggisege9N+vIlOs4AZ5ocWIt7WQSRlYUrSD6pMHH1+rMf/uif9MXdVx6mT8Usn5rjF4/T//n6nnO
vvzUGv32a987PDbKMTb9T/oyoNDpc/5vh+e1N+oG1DSpI4eBKf7/yGJ0jdKMI8IwpDb27zaPa1iM
yFFAsKBh8tqZ+SdKNKYi9GNvNI65POACz/dRxfF/LaKr3CuRtazzS43r0/KEggd4kdoLIVDbKW7d
MUqresqXU8b5rbLOGsj+vub0FtanBrmOI8xsLCBceppby4Z4xnYxrhcz0vzPSpfhLqPtold1qvsk
APHGkWxavHdWR2aNiv44YGNLzh/W6PzbS0IVmlPHmtPRpPzah3djM4z0OsFlmM6n+9oGDQDGQLt4
64+unkXsh5Fm0znNTBd1Nv1U51tzFfXtgl5r8EasTAG5GJ90ROVgXYo3Cmb+ysfsXrmZUc7hy/4r
e6Nt1m8kzs5Gc/wiA42L2Zmt2EA7fQhVu9z67EG4HixTDuAiWKz1U1uDu7/67wL8/2mx0kY3Spz/
9/v8/o8L8PRUtTRa9fOPXdZvv/ltDYY2kk/f5EAdKsHfOqyh8y+f/A4Y1Hey8L/XH71UVisk4fgb
9fiHNqvzL9YJ3GKWJwvH+WeMqV+WH4qy6HS6FGoj04G0g1/arDjlzQlmiuupqPEFdPHD2jhB8vjD
oPyH9urPxW4jW8tFAFPEBkzBv35pr/bNaLUcJpAaLRw0jcJu3aUorcGK9/r9ny/1c3fs7VImnsC1
sEO4279cqqnkTEXVRYhnBAKeleAtScfkRjSg0RG17k+V0NZxXn0PcjKyK3++/G/DGRFKadqEAl2t
/9BOxZXPnwJHnfJ6gmEd/hVl3e7Pl/i5V8GXm0v4iITRgqeWGfzSOdCYVOHvJdTJF9PD7LuPXSya
7UAc39irev7zxeiy/RyfzeU8hzYfqnWoVGNt8XNF302UF8yQh04ebOtzEhrRbtGtr84LX1bn5ei9
JwtVFSdg1dsb38X/FOR9DLOcohc85w6zXHJ61BUxbYmKs2Ei3SGzH2PcKcsSoF3XxSjGO0q006ZK
4w0uAs4Z1p3uZwyvjsnY9S+1F3FO0b3tPC5AyrcWHcdqh2W5ew1HNd65aeHuBmC/j0su9WUWJCgr
urQ50p3HKfIh8Mvkr2wJG9jj2r2TSePfUBYv7mFEgPD0AC4OSZ9cc9QRCCaCeW6iAasZ21eHcVjX
syJKrhBRGQ9uVb14YXnfZN4XXObvek2tf/Ki6ry150+JUXWNqzzYW0ibbyoU7XdFu6pjoXxsDWqY
vl0+PYNJV2fwz27aJbB24A7hdTvVsJ+aKbieMf5GQyaQ507iPoZI0ZznadZTwQcMiBfUM9ZJ8cNc
d9luEbAL11glD0hrlVuUtUFtj8kubBAOnyc5nlBkkoiHz+lV3fnAETlDyGiZLvzEhvwN36lftgng
5visx0lzPmQkow8q5GiSRr7YOlEWXrY4PdgXdSukONSz1sF7D2jkX2kxUtlsBN8TzbPz0MBMvwCJ
NJwo5EJe07rHskz56YWslL5Cwt3fO7UqDtUUM0Uqld+qBu1OlFYEiIfBobNb2o9eA215GdW8hZPn
DB+x8FOG5b2ISwspn4csVeu+zhqxkUHloQpPzrqZMhGfrZaWl1Km+q5d4UBVurvEl8v9qNaof4C4
WJyg+YkrMbvBqQK9h/t3kEHtqucjKvofUfEAxFpkWDBzappPXpfFd3aQgOR1W31FG6q5HUiMnW5Y
rihGtor+VmkfSE7UxyaAubxBqyzZCBoDRx17w0UmJ7j8GELdZmF3kNIF9Sn7EHs3kXzKhyI949f+
mkeAXZVUOyq+d+1SvKdKlmyskYqKh2/4BfWuYpNR6SVXSTD1kpM4AtuwT8JukSSretgnbaculgZd
XuNp19xUC/sGMxqWp6FO2XeuVMtTZyHKVLJoLkdOjBekQ87RnWNQtSW2Urjpcj4rpAp3yobKuEkK
FwkEdKJd9FxneZBtSsnYiuTHqOjrrYwQJ06knC5mpHxAsg8TKvxWeuxG5F2rAs0fVGDR45ED4ggc
bzjTl9M5Wk3icuZYeJB5ED/Ct8q3qALVuyBMn1zp/hWLFan4vrfvs3mxT87ofkJp+dKKyuQdVhQo
6IWMNC7R58iq0deQiK+QgvU7OY0wyCMBl2/Nr6xOYfesUMSs1fo1g6IYbVIarptIJuOZtBJ6gpZ9
B3PggIJsgqIFtJ0mbqfjWvC1iQzUey2ssCI8TdCfFBL5g9O4T90I5LhJ2wAFqINqE/fBp8BHa7LQ
8OvDsbsd4PM9Ebejs6yaIHyKtNzSM3T2aYotLmDgdr2WZUEzz5Xt8r4RUXlJQFrPxBzDfXf8j7qZ
8FGAmAQ0TzZUKaSzQ4rtEguKY8oGsEFKA4GlJOH0X+Kpd91V0Vk5Ou+Lio4ipS38jyN97unI2q2r
BSWhsKKrRBbPco7z7ao6wEWO9zTYXvs5H9zxpkXJP974JWuPkBDcZEs+XwKcLJHGcChZwFug6LtO
H5p5osyYwfzfIEKwUEIJWEC4R875S0wd4i8xKftBhqt3h5xfsHPLWGxFWeXUp/zSPYZl2u8RKe5Y
J8H8FUkH64ZmBDCdrt4WOswNRbI+LXGGAzv5+7AV3uxtcxRX9iWlbrDyoQcnOoMX6eJvclOBHT+h
vIbXgAq/wH1PIElQhdghdZhjDxyFDyVwnGONpzxMGm/ZhuOSnRwjJ8yBJD0NGbXuZh78k9/7/k2Q
ieKUWknyKfL3VZItxxKFpl0Huv69IHLtHC+mIQcNBWxWIra+LRCVtHDUe+epYB9MVfVXvxTep3kM
0utAB+tfXe3ucPsEu5+3Wl8Pou0PsGWYeUuYn7wC22fUsK0dm+dLXXSIDCtNLSqR3Rn743Q2Yly0
iRVGRcEF1sGLA4ew7Ia3vOK/p+y/OWWTe5PT/L9z/N1z+TQ9/Zzev/3O9+we8X5Ava6NGoEI3oy9
vmf4PnZgHKzJeb8jjL8fsON/cZ5D/CtG7NPA6klUv4OP8QnwSB85rftOZGT6/wn4WMSoO/x4wiZn
883pAwyOgRKhjflzBlfkuCDRZ6QPECzpBxRp6nYXtO40QJhG/nAOddUfWrXclo2Dq6chjWJWQEiT
dntAu7VG4tpdxQcJpSnd1HTkt1lsT89zT/KCn0+O0h/SpYatWkeWtUEO6BPcO6gWNGkONc6xR8hz
yR75aEDLDGJ2krgwvct7LG5mWKPXJRgFiqMDTlGh6qS3lTkcokDYBSZA2PlYRA10wGCLIMmmL7CQ
hSRdURuGKJofJ26OWKqD9ixccXhtLN3fU5yCQ9Rln/JQWR8y0I0P8NyCDZyj+oguWbJvE8yxWpTf
YXPR2Krm7g5T26++VfCQMHg2AmQf7h7FIcarcUfDjA4Ofl9HOyleWk0EIgL2za62MUvzW9RtHNW3
B0gt/X0KbCtwZ8gCYX8F/dfdUGa4y0T0gH74lZBxvUnn+h1gbDZDbF+QcKxHmhjQDp2oumyW6hKY
ygdZ9Q7V1H5GXTv5BJ6EZmMzboycabEUn5RvpGubBgK2tVJFxRCphRS/K6J2wAMYDh9M8y1T8GF2
5R4/coofMjC3oDaBz1cTU4jIa2jfuIVlHRC6QVa6i8vHBvu2RxIlXJCM15dKMBUOEBtEValH7YIi
Z7e2t3YAB1p6Fjvxop4aT+gHZCtG00yi9u225X6KnPa2nPwTEgMR8jG9ulnGVH/wiugh6CCuNjMd
N9EtqK/JItxT2hanWAXRHmmm9+XaWthlutN72D4mSUKGGFMiY2QQy+GLZStd052x3bse0f3rKlOp
QCcxBarRmCyxTOt3riXogGjUheBdu/dIWqBYE0n8EVyINJKVs8mzMdulpTVux2pW8VErF6HBpBUc
BcBwbnKOm5seiniDv+o8XCQAkoYDubP/PvSm7MKrAvuTx4PvOuwXthU2yBmKPkXTHESkpaaDsdgX
EyCH/qzJbRTcIZQsL1btr9Yx0k0jX5Y4nK5KR7vpJqkxpyrR34PCVyZQk3Lx7jV8/TfQ/02gF4D7
/hTosXbpiqcfqzhvv/G9kOrE/6KNQyjHhYeCqgGjvoV5QSHHI7zaWJkjtQE+6991nJBiqUctzwMq
5wMcNSXWb2He568QceNvKeR4Nsbq/yTMmz3rhyhvbof2ou+Bp4akRPnQlA1+BCOT1VQVCd0zJL82
fwEzL12kZyfHUv2u73NneQSNmfWHbnHLivbh4vtfZlm2NZbK8DKcQ2txDNkgmGhhgFHj1CrR0SwL
8h5to92By4LXBjhHIaOQ4Fw+uqPC88kth2V1dzSCO+eGWnIbQmC0W2t6D2wbeENJhxj8qkdGR+1n
HSCaHd0uyRSWF1nux3pbTuZUcajHvGvBinS4Qf4ddFeYPe5/q8xegFmS61Cz5n8+vhi/jg7EV0HH
Z/Wf224aaekggZqSx2sUjIurGB9wLjkjiVq9qEBny4NnkOh662B/wPPUYkrm9z/Mrdu3a/9oWOX8
dksUxQQgUGrfAdSlV+jsDy8szJ2ZgKaTr2i6+sVVC12/OF+9QQH1SpEo4OwILwi8EoCfNhoAL+In
FaIJ1DbFUzN3i1KbEOH2/ByHDk4H+1Umq3Edm3kV+75fU2xeNJ5q8z4A7xNcr2sh+BiUog59Wjvp
hjDe/Pmhfi5/eeQxZg5SyrN9EQeshZ8noUyLGUJDWT/bcPKDd36dWc19Vcpmvf3zhX4u85kLuTCp
vBhaF1B0rvfzhRaME+I1mOVXl7dtyvNgEjyOPjYrfEaK17uBs+wTThdKPxaqxCIJx3vsM+r85c93
4v88s8ydcJg2MF4EH5H1N0Pyw2vkvLHY8ZwHX8cu0shOtUuOyzjAZhDk58BKVj/4p4MMyY3iC6VU
gePYbx0TLOmssClD90s5cCpddmppLdyox2iVy/Q31/q52GjGmcCF15jLhI8A9v7yQh1EglEu9Z2v
s0i6zHt28OpJURZuB+Zd0igzxNBeB7QU/jysv80kXGDwT+C/DhQDQJs/Dysgrk7TQu6+oNM1REAZ
wjIa76VjZYzuny/1i52TeUgoUNQ4SbeZUciU/XytHA3FYhqd6muHUWAVnrJY1u9LpydGbXvwiEl7
M8ertEnMMiSz7b0/psX6mFOQI4VEhUrOnIZzWcV3eR7QTNumiP6XlwUgXHT4h8nzqr+jDf32YvyI
7gAlWd4OdsO/BjT8zSNnduz6CzhwzV1AGyryl1EsFiDXpgoad4d+IU31vxus31+MOU9QOYI7CXHo
17AlLWHPLRpMn1cfvArIhNDPUFFAYj7V9la4mIuWJ5ZJET5BWaBOtlNaa2q2FSj78SGr1kmT/Uag
mT+j9gsb0gVKsFz4YFNIw//8alkXvyxPbjD0X5cJrczfcfbQIFtd4QD4OY0yIJ6bPFr69bYLZs2k
WhfMecZj3LVdcG25MmM1dbXnsRnUwbIQLGNUQJYvTMAqfwk6WNJm+wM7NSHF7TX5y1sA9mRLdEH9
N0HfOYljmJJjFRbM1LHsUUXZ1LoP2IZrV4y8ETBuJkTTgky5oLPMZXQn07afP66LSSE2Crt1xsLJ
EUlVVPWzQOUHx1M+61ul6JrdtoGXV8/BNIhMbNxedustyz/2P9TgZtZHvTY59wiHJK4Ho70tPhRd
0+b1fgjmcn1cezccH0atgvG+y/mTaZPWORFkk4Ja4p2RRE9cGnRuVlCidVuLhY7JFOglrH7zPEXs
M62D2t8YFWo+GYhM8hGarV0VHP1xTvu7fgqNjuuiOJ/02057ebLs8yTm0lY2xXwcUzFzNStZ2uAa
oEumPir4qyOnilFlV6UHlOc4oUhVX6SKvsf5MOONi/tqJE3kI3EXy0UECZ7N0pa92TNVJB1WG8IJ
PWbNjVe3RXH69gDk3SmPWodo/+U7G04uA+rbNdOvmxMTxEp0FqxqzyE04F+gI5YKRdi2gPb37TsU
qtx672YSZfEtU66Z5o2brj5jMLjZwqXnNiU4Lm7DM9HYNqPqFSiFYULJwYwPTFOfFud1qQc0ZUUa
myu6qFrlL0sLaA8I3RIqHo9Ab6ZLE/fsWm7R1EyaXAZ5dV/3fhOGh9yIMRo8V+6wpsY6jpk1iQNG
F7uOGUmHF/o9CM8c+qQvIvfcQv5m+aKqeWQMG6xDub5PYBTyXVRSjsh3K/C6cjqTVOgAwSQrWKto
l5uSeb5bArJFHiKPgfxfKVfiHrLnsG3ee+iMRIG9XoG/VvvGQX0l2mkw0fyEtZRyx3N0Mjy+pVnQ
/eh3ALUifkLgFbge9Iem55YWnp4/nIbc3IsXp64XYGwcsgSXCM5Zg3oDEIcTLGWX28urLDJ5G/xk
rJI72nL+h2zw+GEbu0vIbeVebMZYjRUjOMzTwHCuEXBv/J1IAREk7WeP8aEbYqaoSa3Hhzaq+aei
LMsCDpEGCa5JHQE17Tntsc4XvawmeKQgzJ9y7LLNkvZi86UarANvwu/IG8EQtsIdHxCtgw69R7G2
7ZbTONtdXl2NJRUgd48XNxjVLWZxg5nVbpbpftfiFSD80xyV/gx7xn6IU4QV0X+ndGIiU1qmuG4H
Ni5oRUwR49BTHcBmgrkNNDfBT2C99ZdlZvpHHQ1Ebx9XeJHVJApTE1wHPmdTzSG+B3yHO3buZjeN
4MyOuGE+mDdco5xni4PDWh6ts6yzDQ0coHSPxNtcdp01XRQoDHOP0kLQ+IvyIoB1GCaJmoep0TtP
mncx3lpefY3ieDxH2wAd2KncE4gJN/veTfIFOFc7NHEMyTOIsHKBFtGnCP3kg2mlRAVhNviyoqwL
ppRgu/DMcT4XK/KKOp3TNLksmnQQ4XVPe9JMniw3ISVEflm1BxwWzLy0h7ljDkk3U0Vy0RhWMSUa
Zxw0BCjfJVR2Cu4G5Z+C94HvCSDMQV13poebH/JaDbyl2nRI0z1VmYnvggNoouDA4DNz7ayV/Xiw
+3bikxxhsP/BIVqauFTYFBTuAG2ajDD16N7Ab/HmgPHrU4voMDKKrAXh9B0TalTaBRXP21eLfxGB
qfZOUYk6b3KR4k3EpT0BQhCzABzl2OuXNmSXr7AuZuWh9mg22b4fFNNxDgACglyN9EJ8WCJE325m
e9G0pwhRvndqFcTKdA/jCc4UPt8mxbJxH1u+VBFiYVffziFEfTM4ExWsJj4WmqgKQy/NJ9c6G3Dr
1ogPoKxDrX2q5d6zB4mujZp5eHRtSqK9YTJzxwhOWowSDJ+QhZ2ju8PkibLBjOC3aV1lk/k7uCku
E3fN6NDDvMbFhKfq6P6swBCZlZgnhRoJVMhYZWKzPnHLZuV6kfRprE0pTJZrB05zvuviAvW0TbiK
JfgEB6DU7+xqRrUMpXWkPzWuD+ocnfORUnszDu2XtmKPAZRcWZ5R8Anpe9Vtpj7hpYg0VRHWTfkV
Dc5V31d4NeqnCRXW6WZFsRTwrFUCDAaWN7WI4wE7htuj0NAFZDhNfoS5lkolXh0g+ypc00u21b2M
+lFsFe9IE+TnSK1YPNej9uYtaOjRpPSrnpCe8cKlxNGopfPff4wdMXioWEMoSlB394oZSfTSWSSK
NXB1hGSeSrwN+pSdrNyGazmt6y7OytXWB0mB15CSF+yqgr64gjsl2sOIGBkepSRo6wPo1bRh4wv6
8LzDUw9BPK93xBbvqrhBhi3pu3gH5hVlMTtEVBZNhzJB6tTtdxguTVjGxDB2j2KiekrLcBZ1v+kx
38igVrm+ddsWTeW9HzpKuA2ateHSqn3c2PP8MKOX2dO362vr3rO8bn3sgW/SL9NBoN+vIUD8ZlP2
QaiNXpoP42djj9A/dvG8lsVRZj141BXpzIquZdEY6cdQr52KPosqj2q0TVvokvj19IvCBNV3B8TB
8SoPN47b+b197GWtfGznC9svg6OEDx9cw4yyiuKIliFpbfqMuCbG7WLbRAXNwJ3wMb+m5+P2rmVo
aTxMfvst+7YXxJXEPRSFBtrG1GRmQ8Ucp2r999Pit623a+WkJdQXm4pycVrG0Ccbk/bEgtGUDJn/
oCsxcTwC/BzNthITSFjcilY9ey0bOMsh9QIT4SraCYQS6NhIdB/ypZwSvHfcrp2ii1UlFikpct4j
W4+fVjm7DKTAxMGhJgz5zsPgNyZPoZduTg4h/QLudvHGCqPZQVVZ8AGlWCAHR9G+esFTAqXW0A7K
J0z6XUdmH6Gr2DpHz/HJgieb3M3a4kjWEstyUDAEPWmhg8gejhecvR9FHazuKfackpQIMVmXmILK
nM2DkpfAh9n6fqVNQKxKhz0atr1HagIFtmeAUGcyO2ekppk71Ukacu2BWnYDbt3zIU5uGwi1fJmd
N5K11PkN7YAjWBMTJwswHHzEyUXMHdWYdwj9FOvY5KuxHIk2Tj/o4PM0qboBFp6HNT3afGRb7NvW
5FJ1G5qUJY3xXIiPiHAEvXhBsQIi824qxTjQ0hQ1dQMoShL9ToQFoRBUV8TwxaRIr+WeoKvMLvVt
B/NEwzjS5DYViwBRXO5euNJiINvEy+PmuGQVh44SuQES14h9hTsYOgtxudP3kVgVS2gztO5KRoou
AN/Y4AAKVKIQ9YL2HwmRmYoZmrScWapZ+h/gN1N7enuNbJhCPHL8G/qHCGMYntjNa8E7GqDdCQxh
k2Kc0tt1ym0ZfxyL0M9pmLZBUk1nILOC8WENHZPFohxnik9a4/qXnrU22sGCjRJiAkqizmIO8lGg
mCwV9Toxb7PJ1mG/88C2kzg70mTzY0PH1D/ZbdKN0e3a40af0SoIbe5nWT2zDlxX2zzqWJBk0ur1
zBIBXWIKXmCd+YAcwZQ85QKUw4dM4b1b03gfkCk7KicsybOTt901HceETRPDIhLVreu2ZIEBbSXy
zT4w8xErhpzM2mYE8hdg+DU/8Ofm02Qler2dyihkuxQp9+Vs0zQ0qSHOnIlJ5t3W3O3b8ih6n/dS
DlPDS9Udga+6dGd3TD6N0ZQAqUeCACMb/EmZC+U2W8gJ8oOnPTN3y9qJ66tqEsnY75Kyi8Rwzhfg
sbVDCXzh3Q7WWHGtetU8gt2OGD4jYGdS6xjm3XifhHGmn0Y9ZC74hmJoe4LLMnnupTeJvqg30neY
Z6DQzSEwb31ObLaYzQvpvJj0koMn77lf/HW5cCF6Lhf0RZd5PM6Oq4qnMRVIY2/lW+bTJfZIrtE1
EWZCx2yOCxKDbyfiaK1pnBzmJLE5fdWJcvkp4cyi94tlWfMXl2YV2rfoptpbqKIpxxEaSElnnSJ6
mMNDsJbuYG2tSTD+GMeaQze8dJOFQWQxh/ww1iaRT9qG+SE7mfDW+oqCLuJ1kbXG20yPOJkdwhj9
y0dG3UTcVSjOvPggtTWSlZwfmE6Bz+Up7cnVhEpoPGNwQlVxxqW3DmemPjAEgVHwUkTkUW9Lrx5L
k1qVVgUfAJ5rU3Zq149g2pgY9WTqR5Z0FzMlQxup8hvbm+daMSCrOXH7sdUzkJMIzRLntJy0VwEe
zIa9P+XJUab1PNzB3li7s2iYRXmKOoczBRub5ZEfYI05EjpRyWv4mtjrNbEqV7XJRJFeIYpvp7dT
I/SrglWq8lEQpEj4h2DbUblyyn2cjOYU+HawKOVqbrpZcXBATl0FC9yHPlo58Xq45THROSTZzP4p
rTFo2mMfY259QGECOdUZBEzf762ZJtdV2FIc4YPrwoxCBNgErJ7XiLEMDuu0LpFZy7qVzkDq1sWT
C0aDL1zeIkc8dybRrQS4iuJvalz/oWaE3ghyODR0QlRqfqkH4qkGpy8up8+z7M05c0ytMkX4ji5n
GW86fM94pX8uVP1aVaNMhRiED9oSLD5wWefnEuTS4nto90H/2Q9oB7+Ub1OjpJ3O1vVPL4UtHDmu
axpGtKZ+qaw6SACsI9WJz5knTXxCwtaFTT4TrIldf77Wr/ofwGCxq0UxBUEoeAa/daU629jA4Pn+
eXYrlAWQY64cZqLfeynLMNWVYC9cg4agMUCxxc99GEsVldu2dzh3U4UwnY2YI6+JPW+R+Vvvo9ZA
60mRQr9jT8BAfOKnP9/+b28FgXCUS5C5we1COLb5+x9q+7OmAY/Emf/UZ2LmPtigzLGQzZUj1J8v
9duccykM4+gU0AmCsflrvZs0KnNwQ2qf4hRVoeUkF5QZHrFINUskkAma73/zcL+2UAQvJgwcsMRU
TR1Q6D8/nFYd+CXq90+tl5oY1c8sttshI7LfJw7U2GUnY/J9komFn59LJ7T1DdEOV9E/P/uvw0zX
FPIHRVrapL5AU+jnO/kf9s5jO44ky7a/0uvNPZcrczF4k9AR0IIAgYkvAgRdazNXX/+2A8wqIsgE
XvW4BtWV3dlkRLgws3vvOfv0hRw6qKzWIz0JSkdMXnSpvALpTPTJbz6+yqZAVc8gFmm4ywTpuHmd
cjBEDZQYj6oo3fRMVtlcmhOPZLHJY3Blr/34p71XTzM0gc9E25khL3lfHJqOniCZEK3g9WPz2BTM
iaJ1YwXzMseiOHJfg6bOcFtGMcY2f+mmAjPr+uMvMBt1fp18zkct7DpIbl2USPx08/3FpUokJaly
i0dgI2NYrJllTemarkfkJ9u3Y0sHa5Y9D9zbvH7/bIprQs4trxx5H/tC/3Zx8oSwc/pVQht5i0uc
klQLU+YVbAlt2sNIWHmW1LweeH8qWa3dXsybJfLeEtZ3FOi8+AizmaEnK+nCHX42+mZAGUdWbJEg
JE5jU+5jRsuEKZWpNp+tWpKhWSy0meNAG5mMPO4Z4eicbdzWmrf4ClQPX8t9a9C3HO1ZNdPUnA9N
iYctje3VNObDMsKihJVEb8Oe6++FSUNn0uwGHK0nEejr9PDx5f/tgXPh4OgkR8GeJKr2+NFWVBaR
hnv7AUGKxZk1rORcApF7Op8AfrasP/7I+W35ZdQNE9Zm75pnNB5aAPeY6MagbJR16/UPfogszFqr
2HfSMxwTZqqd663ON1jYma8oogYjmA+FGvFt/B8//hrHvxxTia2zcqJ84394r+PvX9bOwqmLnnsZ
PaQl7c8DmG6ZfzHT3mxOzVZ+Ago7fsgxqgmMMp7tWDhZ7GMmGUoxiDFV2z52NWbgO5G482ORJNV8
svr4d5lHrzR/O4o+7DKOy+QNINjR6SDsBz3LCsS2BdZg6Le0L2W4CWmjUumSXM7usGDgnfNfLg0b
nsth9ltTrAmM6hVtXVowlDzz/L7qYU7TR5js+aAeh1Qokcsi8ByVSTS3tQZtbgN4cs4S3XeeM7eJ
05zpyO2MZObHaalgL0KSNE+KjA4QElWVAYSu3msI6Ec4taUe2m+GsH8EPR1db66Bz7qi857aICJ/
m5gKEUo/d/CyqjyZd+agZFRBTEcP5f/u4+ttHT3P8z1l8XIQXDhsi78BEvuyoqdq2MGtZ0MR57OU
oHWadvV81Fcs9SxBb7P3DJEOV6EgfYiH++f/1nRq7hBovc7FFbY79zOpBStWOjOHUtTvtTRR2nTa
8qo6TLCqPO0RLCoKJpISA8rjGAYHZcnPwR/TonmIpEE/4d2ZSGnj33VlPt/wSSR8ivY6HXffWhPk
2M09Xk1E851MDE4t/cLtWPjLlWyACVMZvY3QeCN5dhNmHux7QUCXw1qMRt7TAvn4knrvbx9+TvhX
JtZNoFTshb/hzmp+AY7/KnjOOsv9mjTkOBKIY4qdg3TQpscfyU1oD/7J6OEfWVV2UOxyM83uOkg/
pON5qmBoGlq4A0ZCHp1I1l8C6tf2EicyYTqR15m72E+usFnozx3i8mrhNEAvlsxynItOBOVJhIn4
jB0pmmasDdJ9rU2s+4k5cncgYTEhbTDDOgpOSqR3sHPRHcpsiPpl6zeXNrsS8CIgG2fu2HQrWY31
mpl4dkfWhI213WRKkMwgSTaRnhGeJDAL1YQ4GYdX4sFU68YKW4d7a7I/f6ui0hDELjoRLYywbbdm
UhS3MJXUXYxQEB2UrhHOoNG3e0iVj19Uq5obx25bjkXwdUmqTDaMCUZihZkXDWSJ+LG2UHbeHTJi
pGQPPXoB3je5V54DicwLVLqSBI7cknlPS8w2NFSnmmYv0e9e2XLUn8xRto8GQvovkRJqGQ0OoWJu
G5PrMcafgNveL9Y8EIyVWcwERwXb5KBwtKaVtH/cWoTFd+4XWBQzKNK1k5FeyW3TnS+fPH7vNqi3
D4NniCDL9DnDHZ9Iggn7EK224rujuzkaoUG/NUj5aRd5np51tqWo/8Iyv2JE6KafnMd+e/JffyZa
HUY2LOLHsgklSG5LsXt9r4uCwtXKKnCduWUgfPv4R77+Tf/ehl9/JfQA9DmAZdmQj4vIwcxTk5DI
6LvRl7wzlsl2sSgpeOIVZDD3ujDz4DpuA60Cwy8IcLe6Ks62XSwcYKUS2RdiPeeiATx+KLTa/cJ+
S3IDfUV5l+ccXkxZ5DBwpGFfQQcsSOgA71fQnr3qzNG89xPqVGyPuISWYRpeWDnkCpTUuUP3JmUW
h5mBxlrjj9+TOXo4qVWzMUKhf9MHCc2B+/fJWehIhMclmY8BHIO4LojezeMjAW6adrC9cfpO8BcX
P4qtaItfMNsN0/CtMPzswdIIg1RmyNCjBn2ws4sRZ9LHd0bMD/O7O+POYk1cGibhuWzjs7Tml5OJ
kQY544PI/R6SmJPSTmvSxQD93l+1TEnkqrPzYefmEpJOrFU5054y35GG4Z/BusN2k7mhdjEZob2z
JnKJRBP4j3k8Q/aaVDuLx8I9Ha1xW1i5dUsPNLsoNW7awmEwNi4nOTB2Sco2WLqV715zbOwIeLLj
H6OTxOeWC/sipVO8i8OyusiFzCQImFY9jVmkAHib6ZVWeGwQzmD0G8uUyPgtgpxv+8xHiR/VgKyw
quC27CRZmsyv64RBCHvijS007zSORnv26EATYehAesbHF/e9LIlbzLW16S64bFLoZI+hpRhTGa9B
zoBNZItzDR7iXRVbIzgJMP0EqFBLfPKJxnvh6+tHcjagxIHljgTvGBQNkigjd6RKXkgasw+0zTRc
dmrUTmhUJhsGEZKVHrDi98rSs7s4HOQpUQ/6ldb51uaTX//7o8VRk+XT9MyZbHwsBmz6XLReWBQv
4cCAgbq9DB7LZiKKrMaTRzyJmdLhyEtsYHBXonGVRA5Ze8hhV/RJfB/ImgasuCkd92sss25u/dJC
L7Q2OkuduN3VljWcOyoK9yFZlvYCuyYBqS3UOZTjlZ6Tvmt45dIDLEPYFJdlk6RSO8PJRdATrQzt
1Gmj8XIcerazBHQOUUfs3ssStsBpzpiXE6WVE1ec1VmBpATwwrpj6HknCJ5ZcxZpb6Q5FPsozxCo
Ny5yGZ5ExkVLh67fpeXHhKi5KOqIRSesbiMdLL5LECfVWV/hIl6UceWgq/XM0tgjTumbLRZL8x4b
bfxVFb38YcdmTKsHIudnja/f1x9ykAEnc3Y3iJb/ra9nmUxC06FPXzyH/sDC7/3kCZXHyNSQW0ZN
5X6fWoXJotCexg5fKurRDtv4xw/Jnx5YXD0cmy2Uqza9gffrD0qpNm8nN3sJcmdUq9cb4kwqyk5j
zHQbfer8W5wNajMS6biu/GB4iLymq3hOYNR88mX+8MJ69txbZulAa3ms2J1y1XclSKyX0NWdm9ox
2msz07SVS2P3hH1RnauslofKLvJ9NljGmSS1nhZ7JgdcrZGHILnou9NYU9YPlPO1WHhgyd4cC/9Y
bhwlkMzvuIPeFSsdrneg8MdlNIzYMfdrW73Q9a7DL5wsBEFSmPkWCrzcuel0KTOldnK8ldeI8kcE
8iddTIGJn9Nyy/ZO+Fl4qrt9+sVsbMWEhF0AeFGTcbnDxF3aNePetxv9X5/F7Vi9/N//8+17ji03
bilSnuWvrgmOkLMH7Z8ddUQKETGcv7Na/PxDP70Wvv2XTbuEUyKQGco/n3PcT0sdx1R4Ng6qztcS
hmr/X2YLy53/DVJlSDYzZuNvP50FfUMITHh8yPznvP/EaEFn8t35gQMkLW32m1m8bxo0HY7e36ZL
4WU7Rn2Yk3c4umcbGXUSMoD0rkRUROVe+KGG/AvEDDCZxlEaXgiRAJlxTLQAg9ZgUAd96scBxDLN
am4Vk4UTDNVxcimdonnsmth9EJNTHCKDpDlJgbjytbRZwXmM8wN2bEQr6I8YJSXFaYIksXwooqo8
o9FWTVtihbdhP3UI+FA9bPKub5jUxqPl7Tw9mqFfgJy+dv2gPAYvwgUYEEenCSI8e21BqimW6Mq8
+FsnteirQorN+acp03BTtYoEVin0iJYHbSPdXirkdtGwyPsYuNl5FuFUcTcYdacK7VfLzyWVqsG2
BWrcDnYUR1YzrNlpED0eCqhATKRrk1ODWKXKzYNzz5wCgmQDMpQp+VArqX6m+mM4XKmOATSCycDQ
n/s+a/tpnUax6HVGaa2AOFEw6k+XyH3nyBHnNX+keM0iGd6CSSJvqm0YDEllT8vUQVFSIR2ozIjF
Ak1FOSXf0dCPrUiZEIajWDEQjm3EjXYXbs10CJpzzoXaXoeheEkAJGJCX7MWzIvJap6TnSPmNdtQ
VOYNYghFzlqr0/w0iv4KqRAsM78av6HzhLyQqWw5pmNEAFgLY8LL09NGi61t2dr5noRAtcURSGw7
8gNnwUFA7T3IXC7DtE2eF1SMThReUGSRoBtlw8qxIYnZEgRk4oTlrp384KoBh3iPl0YCvg4ybzFp
XXWRJc4XJDjhFWCP9rKPOveKGqh7iHLYyaEPbKKpouGK56HcjF0Z32GeDi4zsxzvsaFojOuU6paB
awar3ojdc7yRwV0E6W8H1ky70IaAjFVEjf6mcxvrNEAzutWAzE8rg4T38a6qyfCDx+t8Ya8pbtpx
SI0FCPBwWAq0lKgA8sYdliWo7X3RmI4D9LDNycIq5L4fpmbLNCm8sxjmnviTC/jSIMr0lhFOi7W0
aoIE/U6T/TBQ6oEOdOHrLUJ29zWiAlCokFUum3giV7MXtwmogzZRtoXFcHBPDZLgQsyARPnRCVDd
hQpDWGrDUO4woqiFTEbutcKXcBVlTnHH2L7YMl2tnrAc3ht10y0hIHsH7nS+HitcAGNbeWfTmA1X
AZv8obCH5jY0rOmrsqY8n1OPzecE5viJNhVuApvNcg99NvgbO6le4KMEO0Po9TpC9MgddJMbRP/q
K1LV7H5EB3lv9TIWS0Ya6X0NKGtFdloAXV9ypnINk9DoXm44bp30ZYKUgFbOlnb3eFH4hTj0Q+uj
hB7TpMK872sXRsKxaxKQrxaYMuJLZJwDuIdqaJYlKAieYkCfkfAG6NBSa1e2Vo/rkm7nElFPNF8X
TgX4dJehpi8r0fYHINjYLEdh3tmuZl1IrfkST81NQon6fRBlai6AlejpQvRkbCxNTuu3LqkGJ7k+
BqcMCugZJS3U0zjcY1lyz8a+qXk1VHvDxCFbiUYvnx2l01Ptp/LSCvzpCXQiJmFDywDw5X0F0jC0
v4SRLZZOnZn2os9rBhyA48+wNqgHKTSy7DigAjQlMg4J6LQEgnjAtxx+a9G+v2Q9bK+2q0+hkBJy
6PTDKuqU9dWMSM9Gs216cFb68dQc4OghWIXbIKVJTZ/aEfVOPWibppx7O77ulVekxEExrKSB0Jxp
/XnXxtRhWTA31UD2kmdiRnK4LnsbTm8a9tYN+m/viQ4WgEcmc7hqX+nOQE5GNHIQisuuEN8UGbMn
uIMbpJ5yZrIrHcZoaDB8WBDoC0qit/UzTlbG7Who7blLIOZICJQFntQS0AfIct+XudfFKM8NUN2G
WZ63cYvzuRflUurDc82ed230zrhHStYu+UvDZZgAKBBphfqptodTTZrorr3Ke7bLRvwoNft7XNXm
qQETQy4JZR5Jq0yQPCdk7XHaOuuHyDvzrTQ9jfTSSRbJ9BzpeATRvEDpH4Yvpd7cDPWkLz2jITU6
oEnDdDLaxJjnwcFP/lVtkK5LJgzhy3bbtzvwyecZtpsNZ7xghevXgKQm7G1CX2PD+/6cTIV3XZtt
T6WclbcoTVhBoqY69CCykSoFIjsTtMOWoi26s7LQw53WD2OMcNORW4bE5RVPbo7pG6op5uDmez20
Gsazysg49tjeXUiOxIFvSHsZLeiyFJWosHeL/JKgcLFBqVnuEUWaS0Yxw4oY1fiUDBt3AXa23Er8
DStbDfLBbHAsE3VIDeamj7I1npK6SpcT2+NpR9wy+s0WFZbtgV4q2jJdDXkEM9Ia2h+G1aVrZYzq
JmEyRfnWN+sy9OiXeiWm/EYLbuLOaM9pv8ktNoyabxE3F0BhLGOdkOMJtIVUBAZukbbv1QnI92gp
iv4JdXv2SBggqci9l37P8RaswR1zXz3vMfKylyaN272lsd1z/AbGIvgndLn+Aq+pswPIpe91OOUr
bBs0nBmqn06Vljz7CVmdMou0LdRdbWHTlb9K4LUfzDaJN5VM6r3iQLJWyC92FvD6jTtw8mLaILYE
xHcnqOIy3qOhQltjULzoI3j6AbknYuG2eJaiB+hpZ7ewfYylGiNn13cWQGuBzrmvdoWdMxKsfHND
F/i51qsrpbwCGXyRLO1k2rJEa4vRIhUipuLAIRNv4nTihIFnYp3qJbmDzZWrt/TE6+3UU4TrzBBW
UNOvPcAgh6Scwk2BeHpR+6BKQduSGRxFBN1n4SawszMr17Rrvx36bcaEZ4fWPVxNVn6lpcXl2MTR
hpAZkPalRqxyNl75nTJWKfDnbSsrpghTVazskOxqgR5+W3TWxCLsWheaHEyMvJp7K20z3k0JLBlf
GC815pa1ICwdnLGC0RRXgo0sjdgPLHXV0zZ7jnMa6q7G41citXKGrrhytM5jMyY4uBPKADRVqf2Q
Nz6os1CjWTl5h1yOV1ksHrFUvPWM/1tLfVJLYUykx/TPpdTf9df/lD/+h5hElT/F78qqtz//N6iE
rDecTT4jUsdClTDXSH+DSty/KLfg1jHRfGOV/Luq8shCnD29xIMhT3IdWgh/V1beX95srOZfMuI2
OY39J5XVjDz5pTGLbxj/HDGOBjZMLK6MVt83RkYAwfTEBn2H02eZhz8y+qzDGOwTQkaLnhFUrB9a
PVgDf/hqpNA4rM/Yev77YePbV7BggVuM0CljXxsRv/SGS8FwxvNCnXpn1M8D++voV6TnpOsiB+Zr
0quXtVr5VVgwQyfftAIPRnlQrHvzwe7wLRBwW2nhmT5pi7j0NtLH8uEa56S2MnUnf92omLd3hPHq
1bM98AaWnJ0KGvPpY9KS+co/jra9YMbzpZ1QS+btotXWo2BVKCWBjoTFnNZ6V4yLSZelWmhNa1kr
PVWs/cXd6OGl4pnYDZC/coJLbNM6CVXvonGZGCsxh/OoBKCUngGhQNsvrXbdpqe2pq6gZaj1UIQL
k+TiK8d/MCxt3YbutwnHzxoMxcJ32GYdF1WqT/BOtFZltgKwvWxUej1oAQdqdpqU0zo48kcYK/o2
ztRl2LoniVE8TSFw8yRd1k6fbZFtEgUtJWf0onjOB1vfplgzF6PePxd2uAod1Z4WbU/CNfOLymn5
sIlV17oI8yR8Gwr9d3H5ZHHBqz+/g/+8upzFVOiqid91d97+0M8lxSNddW6pIjN667n8XE98wEdz
k4Rin0XmJ/PIfsWgGrQZXRqg75lHDq0bXFT0+ejuMTr4j2AY4kg0IMC20puBCSawHzGDO24YNobD
PKsOo8MkdEK9aULPkxubbJVxgXe2e9DD3D3XhCiv42oszqfe1xa1l+uETPkqWRturAMoYpdfN+aQ
XkQejy56VFhIvttsBz+2DhJb7SInc6ZeURZ5iGIDIpUWQdq7mGPhHnYoPU5Jn4fMWWIHxyCdXqJW
8La57kfbgLD5LfAvWy6xHAWrubXyKsjap2gpz1Q7BpQqLTF26AElOE1gOicYgZx7CgEQdW5uJsCb
AlS+keq2iWbKXVeUwXVZ21AoY86te6U/pelUfnPTjEo0ha+HKtqTa/4fwnXfOQPAv8G56DEohGto
aJmOTafU98YY2Lu0MbXnuaD6wVDKv8AF4O3LIG8YbphBTbZDZVyiulFbsiqaa7u1+0OSssEsKCrH
fGkl5guZAfoyEfD5K4yF9ULD1HYeIqA/aatJey6ccJ5RVqV5rk11sR/j+isRdvV10pvONkVG8AVb
tLzxfclSmWlT88TRIvza4Mnxl0pwGnMANCoy0f2JUqfYZ3rqxgtTj5t9BMfdXZomxo6aeYciKKO/
x9gOy40QriciveTOnwCiGHYcP0+E353GCBy1KRQHnGPVAaH3dFIFWbcsBPxGd0BbvWqceGTxBldJ
oLsZpl/9mBgvBru14m/LtXZjtlZG1pobLEGDOvxQkHtYQQIFkl1ou4Tm2XYATHhbFnZ0n8o4ShFh
V5a5GIeyRHAnEmNFxhnR7pFppZA0eQD3NW3rM2X7U4tBQQe3RapJsIkmsKj47PR22bcFBcNkzZnz
/tD/gEKkmiWNmSJeFLgItxUJcpexQ0PErkf3NGzIRke/rxZm4+VnldTIQtMsY0Rf1NvaorRHdyR4
uCJ83p1M+jAqtJ84/VOXp5VwIPkBIiyZOe2magrdVeeybpceaRpTLvyrMBijZe9p6yrKu2U0diun
Eedx5nfPhWule72hFO4TREqod9S4tYtoOJkm6bSbBMPzF79Mgq9a7oTaIahR3a79wjW+173eKryr
vbrusLIFGAxT40H6WQDyELfmlUG40yN7N3ArHJnf0saiL9ONcrxuexASO9tKqdEbj6z32Bxb2gTW
YEPlRHNKSIxh3Vl4FU6IcLOflFPrGHBsHtrZSZbt2PU9eGK6e8bgdNT3OBn82wnQk0YKlxvAwI3o
1K3wqpQbLyryb0yZ/S+UT08agRgrp2qsM0M544uomrHmmTDKAhdgUHxNQuRGy6xJpMvNKpoH6dqI
u8ADVnsIkHKVax0ndQkX+DQyBzzCsrkyWsZLizrmfSbIhXQMr7HXXlZNTEZcZzF1ql0RrxCvSN6C
G97L+pCWhnsQOhityYLGy3Wwk21Jcw1uP47ppeZX+hZvcnxtdprYlrGeUmf5RDOsbbchBTqN/PVk
s6J2pl4R8FdAu9q66GjnVIj6nAYUvie/tOQ1GQ+cYwgvSe7TOKnJkTYkDYeJ7u6etJeC3AWtrx47
HIAkuWges03dB1sr9LG9sOkgPpfCzelNGEl3SQqaxuIyQQcutcRvFj6CuY3mRfWj04/9S40+/GG0
C+PMauMgR2/TcpiwBM7KpR9Y9UU0+kG68swqXzlRH+wjU+vNJdqImzBtK4LX/P6kgfyzzLO0XjmF
e7CrkUk6iW6ks7Scc0LIcknKslkadr0d9Pw2LITatk1PVwL9TkfXM25cDnIj7XPZOetaH6bvGOIH
DkSGUxMepfK1XsKG41DjJRhyjaxTJ3ZWOwVSv4bMlPtJCzPol65dpPpXb0wdumRRYxlSflVqbJML
UCOAVf3EoWHXB5vJyJprJ8/0a3J2w0uWxWHreum078L+TthFcV0TK36tjDag3YaT9a5vnOIrNTpE
ocIt+kM0humdN6d5gHLgtfLiqrjENp1fUizUmzbMqc3j1D73w7xdlt1krhPRANk02PKWQz7G58r0
1ab23DpZWW2enye+ztd1Um2D+j/iwqCW4lX3acAZTcv51eDrT4M0OYQWwbRoJhnc2NBz9vQg+9tQ
acQlRl0QvVg08i8KYK35Vmp1eTrSGjz3y6q6wbPs7skx1J+x6E64AhuxHTibbwayzh9TO6GEwAo3
7UL8dpvEHs3FYEi1xjSi1tivWI9UbEwnpqQbHNHtXtJ/u6yJK18IIvEuApw6NotsGlz3E0xBJzHP
yKkJy2Ux2S7vmiovw8mNt/P1vMWLaZz6ydTsWC5cHDYNVFMsvNbaNHtxBQ47+h5IO97Fg9ZDSKyH
is/R5XgYJ3e8MtOm3/qj7+8Jb2zvmqDMLzsDDAbvE8jEQmHStiq42dyikC7dBJtkJZMCNZyy/Pqq
t/ScVLzE8pczmnwNL0DfJXVmXyjEomdQ9YZ9y8ZIf8/szwvfe9bL2H82WsssF6IVNdiELHrU+yDd
t6VWoV2JNMqEjqWGxy9ik7YzSywRw7qbuEvSy8Av+8fKdftVKg3nAVeed2GOBW8eChSCSnEkY6LC
+jzRVDPN8qYY/a84HEiG6iLyqk7qFms9VjoPm24HEfohJiD+BqpUW186qNHbHUO4WltM2J3Ekuqj
1k9Nh8ihbeUbhV7T6YziOU3S58rDrRxvmjpczWDhcQPZz91UPpUKHiQnWCZgk0FElskJ/idmWWoe
awlMHPE3JsdMuzAfgZdt+qkJQSQ69BydM4POfycJtUpjXR14ZM0mPbhdQdzEtzqYHjj7DvcpNOXn
pBvMO18q99aow+pAHu9tXbioJayasKG6rRjbdDmE5OHayaYHFkBEDtG3RDoPrurVE7kWnCDsRoSL
VqgH19eSneN62WVtQFC0c+2Um2MS3QOVsEhl/cOaRDfTJeoU8nUNm5e2aJztIKLIKxzoaOWVsiPU
xY0fhreIhpt1PpnTVTRx3iFHrcfq/d9Z98v/T0IE1cqsX/znEmqTkRn3/V1P5uef+buC0v/ir9AZ
K3sO5k/XY9z8s4jy3L/o0zizgnDW6jIF+VcpRQgL1nzaMhZfgHoKeODfTRnT/ouxOV2eV22bSejC
f9KU+a0h4uBlYvtCKEx5r7/2bH5piMxq98mrSrUzTTh+4MP9PF/aZuSfQlT324UrmuIUiytSAT8C
G//Ltbp8E+X9CsnjB/7aERI6VigaVVyf2cjwm0eprsPJ79gptr0iD9gdc2dtxOCPRzfOd/+Lj8KA
xRKGgg3HwvvmU2PhfDTQ29HkB0mamUbP9Daq1tjo6v/Fr+JS+li+DG76sQh1Moa0oskjyfsayBvE
qb1qpGTmPLjqE6m3/4cLSPkLERIPHqC6o1/FCqZSMDJyi9YASeBoXhWNcn5gXV2FTPhYlKDa1gFT
80q3y/9IbCte7x6aYlqGPMWGf+xEkUMEg4X6bavhPiWQfMAoy+Hpk6D0358REEUIg+hNOigAj+Wc
LXghBnSB2sLcR1pmvwptxVC73TqpckL8Pn5O3ts/5h8lsE0i8QPZzGPy6rf65YUQdWdaESeJbTg6
bI5p8+Ja5g8PwTK81vwEnk71trb+o/qJV/noJZjteSggbFTLeGmO2qJAFRPYB6Xawo4VjMF83JG6
/1lyyXsh2NvvQh9DKxf6Ff3X+TL/8ruIIqX9Wqdqa0H/WViadhpq7QUTc3PJYVd88pv+dBV//bT5
2/zyaViHSP0Umdp6XU+SQ0mCb5fLBdKICt6Vj8s6TZ8+vnHmkW7n9c5hgXPoFhFB4xwvZWOUOl7f
89oZkWNfEDSV3eE6R+5XTt5OsdGvVH3tdqNHkJ/dfndw9xwqYe0UpfK2g1WzVgNiy6Z3q2dCOrT9
6Ng+tH1Z30wNQzCMO0sjradPFibjD/d/dkYiWsR5hGp9/ve/XCuvDZENSV6juFc2CdJgetzFMIhu
TTYDiOnWYKYMh2xlcfXWZjbYj/rkEjJJ3Pa5KycL0FLoX+AF/tk4/ccnU/zxq7E+z2+44D9HX41M
VSedRCY5ekdrM8AkHcNmgmnjSCyGYftliC1AMT2dpRXWoOIwFEmD0ybH75HjTV90HBZTu0X8MBb6
wjIqsgpwQi/wpo80rs0Gbd+k7Se8hau6k3KFGxeyjmz8O9XH2p3sPCo86E7LhoP3BrMBEnmr8WgX
DweZNpBXNDIEJAKixZCJk8hOv6jea6lUSZIfsUJuGjDlq16TF6VPDFIdu+hEOO0uYOMiQ4hG/V5r
avprBVGggRh/pKN1LT2Z0ggM053E/HLB31xsPn5af39BPN7JWciIuATEGYeMX2/60IZCCRrk27iN
zrUUT0Ts0ZeLh1s1BYxCVW78x68kn4gByiHVhlnOsRLUb4bO86dUbpsg2Butvc6M8Nkv7NPGKuxl
6jtfP/6Fv6/bs6aeGTGKTp+jz9GyBiexw0uq5BZYDT4GxtR7wg4IOzabcfXxR/3+mHoC0JmJGREn
LEaJ9xczVAI1b1eyC3qdOCm12tijXHE/uYB//BTkbRxTrNmydnTLcnCCuey5gBqmmWZRc5Df0YP2
Lj/+MUf64Xml5td4BiZ+kFY4jI8+J421yXAQU2+HwShXJcmsG2cgCd1pASTZIMU4UvDg44AOD413
35jhtrTT+LNlCUnn0bbkCY4ws5eGpKvf1NR1XdpT3Lnt1h4yd93XfrYJ+kRubFRJ3tKyJxudw+DT
mypfsrJ3r1M5xzkJvTvLp8k6iLT8zHRj/vE7ue5MBIbpiqjg6EbbMEOCyGq3RagKWoxi7euICadC
1udBW+GiclX1kAle5Qye5IWq4nFWrqOu9BDVuUX2khlDd54ihpum/pHIJ3NZx7K6GQvkfBV6qx1N
vf5QjNm5psvPDhd//gE+tlymFjbv/7yH/bLWBwYIotHruagofMLGrTYwOMIvEavYsqrdZBW0hr7M
XUeyYzX5ASviNzKabtvG8feqCgLQmE23RlDjX5XAkDBNTi+TCIoDYdT+pq/CEZlYorFXyGzTxHX1
yfHoSGT/9nRSsPzrFxw9nb3M+MLlSOYDicWHObn0IMWA2UCjZRE3LPJ0QLHm6nurJKGgrezPBPbW
H58CrD06ZANiz45fdw8iD4Qt1TITiRA/qswTTxyrLl27LdAg6d/LrBvuGSBFz6BSpOoAqREruUqt
CLlNSAtfb2E5OrY7B0v1OQJQZG4RH7glb2LWhITGy1gYBkule0Mzey2ATK2I5bqvvIQeUCf0U01A
Y5lKZi+dfuOMfFBoG2pZ9T5BXB+vCL8f3TyHapDQEIZwIPCOLrkAKJIGCQtCnWT3RbB1uyRbaZPO
WALG4frjD/vDss0AT1B5MvTjrHhUUbRZikCZRWdLN/yHH6OBtQxiKOxh+gwBPf9N//ZpvT5JM/2Z
KaLNVJnR4Pt3oQ5CVbmB4ElqwtsU0PY98D3UbYCCHXBFaUbalaN5BzBrn5mK/rD7OowjQXJYbEwc
vN9/tARPbwYJih7ljg+B9C4Ht77W7eBH5sonSl7nkw3q9ez5228VRDoZ+KqFc7ym+53WDjEE1S1l
eHGtLM49Y2CtxoIwFqubXvQgvy1jhL7hWHG4Abi57NqwWemcVj6+v398mIRjs7NgptKPt+VYyU5E
He9v7zF30CsmCXZEEgDR6Kjios/w6X/YNB00+9xmg9qbIv/9lXZgfIc5zLHtODbDltCNYDmhWfyk
Rvzj9UXLiDltvryvpoFf19WkNUL69lW7pUZulkipmToVCX6rwEPjBkViGXa2wuBb03Ij53tJNyBb
D53GSMr5bI38vSiHzEBVSFGO3/w3JEc/KjFFbcqX6aS+jkI33LTNdDZ2DJpCiDjLqs0J+nJJCCtT
pf8/9s5kuXEkzdavcq33KMPgjmFxNwBIitRAiYrQtIFJoRDmGXAMT38/qKr61pDWad3r3qRlWkZQ
FAk43M9/znf+5Ab+F9z5X++rrTfSkezbXfGv19oQK+pZKr2jtl4kH/Q1aNKfUPTPfWrI0p/s2obt
MfICzGs9BowK86wM9axhGFG2oKgC6P7TrUos5jUmyFFasGLZf/7XF+IfLDSuZ9s4CABJGsTp/vnK
QIAGqABG4gDmv9uPYlU70YMfZS+f/slH8gc/ivgg4TB80bSg/qv2k9K417Sd0x6GNaLekUnYw1ol
DJ80W/8f/FobjWWDgnAv/9uq1lTNOjQuIyRppt0Ddjx7Xy9UjcNkREX8T6Hx/t/Fsz9YxPhJyCJs
Eb9zmf/8AZKjiLN65CeltC+FEbVPj2XcmjuebsBe5xKXUZ0sf7J8/OFHyflakH40BPSbf/6hcNyq
AV5xe1hMQwWlpNk9zUrm5joB7//69/PkHzzo2WnolOR6OEpYsf75h7k5DYDxanCJCBiAe5DtQxek
iZiYbJdRRQCzY2RP3HmAAW2pSdtzchzn3To7uCtLV3JzpRYa4zHql+LJbBQA5a7CZR82RWGjlUdt
8o5ert3mliv7PSwdXPB9ZRBjrfiVrMCxa9xpnpKTsWcMYy3XEgrdIV06ZwXy2CXkuPPE+GGP5mqE
hZhBLWRGOds7y2sS88UjRQHIPUMsiZnO6HZyPTPww7yc5l3ysy9qYzkWhKPlIUnpi97RcW2cynWe
tQOOEdXfybIa3VsxjEv0YPdGUe35b22iZrPr8xkGgZdXYZUrEd+6Dk6GcNxKWiF+tsWj0rCNn7pK
q6+MDtiFv8QdxgYvSZ9KkjrCn0co90eHOtUmYORV53v4gku8KzHNdDeZ4jiZBsRasHTRk+hhQ1Zy
mcNaLZF+jRsi0tEdysYMm5JolK9S1zXfnT5CLwHmM+Nnxiz+2MiUqRkFLdlyP0WOeqxS0Q27RWtJ
SOs40+PduKh4JDGaULroYr/ZiyqGoyCaeF2Dvs+8Q0V+pt5hBCCIoGsmxru2l+7PDKM3RIuytoJe
JIq6p6aRV6WLVaCj/VPJ5jlqzOKl0Fz9MlQ20aMSI762ZMXOar0zlZ/7qu33c+JUlwgvsxJJTEV4
lR5Mgcs393KsgaM6WbCOSTH071luC1+OJGTGbLagC1ifwtKmHaa9nvfQOQes2/rOE6l9wNAB1HYS
wGpoLLvuRTN/OEM7YQJfMga06n1tSQgrayZHNOPHSIsnMnA7W7Pbe+mV3c7Qq/Q+t6aVJFZqXLtl
kdxapKMOnBaYCabR07xa8kBZw0OKW8fHYBkdMSrlFKXnI5sKzAAFT4mw7531IS/mYzsImFhUEfCP
/JyjLmH66E45Ja/hquftbmaM5mdJpILcycvrySLFxDd7H7niUmrJDFrATfbQoddgoSorxHRlHmC1
6ZcoLpo3eNv6TZU41LwOLbADfei+bK2tAhDRjOIRrA+UmskjrELojVU0Hy09NY/94lALNoNrMuip
lY2xz+XyUupjS+lBdOVI8ZiOy4ucI9yY2PP9boxeSluL6SPK6cdUo1PtldbiqpLaj9xzo1MPFzwk
L+Xu9AzLS0EfGx4xj3Zqzg2XtNPUfRt37qVnHO5PVn8zLJGDz5wp2qJVv/sW87hrDYx1GXtfVSQo
vkQ/jP6SEr7LwxzH+8owrm6r1eJobuod808mrwOQVxfwicnF81zilJtDp+UcwcOURQIzyPRKn1x+
15KXRx6JQErnxlEHl7XT6gEerbG61/xLvZu5IXbQOuXS39DrG0/965J0Ts981IzElIcrPMhXzbD2
eha71MqavOeDo5n1L6CReXNl5YU5hqXbOcpfcIeQ/tBsuB857HBS4IuS+G/wgfSItG161XV8Uj6I
0ALyTal+UE8035ugcH5E1Memxymzu5300pasv+nuoR5PK8BixLgEjvyHrUfsJ9F3m52z6sU13qDu
10Bk3t4VQOPpApapRSdgbz8KlUdfHuL+SPbAZrzdgPkP18WdfzJnKr+6hsG7v5S98VbNThdyRJNn
rzKb19SrprBP+uUwsGP54S4ie1U9r7OQC9rVg9mesNITrYdCeTSF1T+jwm3lfuQ16cAbuRISpuov
Sey2v9pG0Io7a+2L0+Khz7poKI5gNfN9iuvqmeKshfNhPU2hHcmSXoO15+YoTE0GuS5yjKy2DLAd
WkdYyXnoICHvOJV63T7n3FRelU3Nnx/SWD0BUY/XnStTA599PEVpUOu0Vwe4Ba1jA/Z/uwa16RSD
L3/Uy6Qg/d9Rm9zzcWpPFQ2VmAIpD0iuATvzVu1cPTHBHyeaX6P4nLotNBzKAW7rwXVvRCJ4VQvc
hNBTm6CRKVefnQhM9CZJztnUN29IdyY2Qcqy8elRblrV5bpf4Sntp3oW5YHcdnwuimarcqe29cxN
1HJT8e0iwuM2omrqDAKl+ehownkQa2f86FM+7xSe2wF2xnJwEz5UrRPLtcal+dDIrvmQ2wmTApa1
UWAjMsB07Piu5Fzysto43xudaE8NzTE3q+qbjwED0QvIC5P2QKf9RXiHCBhxej7WtiqjU4wacRhJ
EX56Uy/PAlcI7S21F5/nFAAC+11KaD9XuEvuvPkjCPT61mREyw0mUrMJoQTEgZa4bUs3X5JVrFBj
1PvQzo0fjbHIcyrr6GdDHhNC7Fi/2bEN2mdMCEqY2hoZPqil/lOOlrmLB7c9LZ0ehbE2quuu5JcH
1TT/dLWMdTHeMmUNf7vRtfg80oNIH4sr2YFXdI+ehdUWxw56SeQPHiJOiFkmOiUEUlM/Up5LH/AE
LSRbG3zhK/c5MlbVPy8LorVLCOsTYIQMomgpjkY3bFf5iHuTmYspH1MQTFRvY2IIoPi1p0Lq+cUd
uubdAlHxqMEfLnxYuMl5sUs60ntRdS9Fu873rt2PT3oz55d0+7rNjlQaDsbo0grFD8q1ZY9Zl9gL
m4wEYxefmpuBoNBjbfnS1zo9aLOQAPo6N7qYZSaOmO+qG9uaeMV6zS9s2eefkKD6z3VSlE2uHZL4
DkzGgi8VmS+IqDWvffSWngQw5QqEZLTawaCf4ccMUprULxAuubqbsW+XY6ko5uV350patbZj6bUF
VxprVnIu8qw2gtIgT6hZGSKuguKOlNq7iTraFu7GwKOOvobLKpldAJZqy6n90urMeBJxM4Vq6o3f
tspgy3PrtQ+sFutXbWZNF9gmacugy+T423THFdyUoglVaxo+FpsneX/Qp9zo/A2o92MFwnDxBp3V
zLHVb9KF7QN8+i0DZTZ3g1qa1zmL2gdjcOMzXdXpYfBGl7SIax1ZxzzwyS73N9ap4bkFpas/dFjs
WOMJr8kjHSx8eDinbzkTR/uGnj4WMZgZ6KaDNTIQtty3tXeHu6hsYgyBhboSdslXw2PzxupEPvrg
R9J7kEQbil30P7tGRRi5kq8Bbg058aZpwkg11gdZeLkXTbEGjVgoFrJmKkmVZR8MPi+fiSZgchAD
QIStcrkYZTffswkhioRZ+8ksYhEUWv1IfvtWOSyJs66nnGW6LpxGL7tr0X/0MVGnrGw6fmxun/Wp
NO4Sp2TdsFbG63qq3c621pxhCUWPdmTWR28mCcaiW650IzFsbMnZHmU6nNSyFDD0R3Wrx1N3U8VO
dYoTwhZs9dkCeoz/kFDfPVD6Rwoh5kteK+sTw+SpTXWDJc3lH1bf7irboM9lENfznIln9ts60Ya5
/vCmbc5UD/sEZfnYRjVZ5zZhQ6pAbz67QJIvOrYuzMbNlV0XbehNWhr7aVtfudP6jv5XvuYlmHue
OXxIpiaoLrc54QTOshDTy/K8P+YaJmwVafo5L0Wz78dRXpfUsIeiMMsH/sVBlI+0H2Or2Sx1XnwZ
e37IKCPnfiS0izPNIorhROIdd7P9ZPdDcZWmztOc6eUBuTRhH8hWzi+3etQ6nZLblA4hIDLmMaKM
9yPRo4lMu0angmmsoZuOVjgpbsa+SQZ/ypEK42Wxr9lciOdMyEMl53rP7cQCXGecTmO79Q5e4Xlf
iqKF57mBeO2VNP6FcSl+EFDH+c4edk/x0far9cUTsAbnYVF8S1L1c7t32Bf63dDFu3iem98royYT
iv6Q3rUZlwG9dnFKfXBFd3fT4OgWNJQTGcy6gAGCD5/TDEbHZkMv4uw9I6V+ikkgDXlbZL4UGhW9
2fyw6pBrUq3ccyvuU/rO2ahJyYbMGe9KIaOfcLfZZmBVzVkCM79xh/Ti6t0a5qXlXvcL9bwRAMCE
4nU/tzp5ph2iroNk8gyGFsV6XJZa3dpS47FTulrODQcToonnjCC/ldR+m60kHzvosnQIaxm3ETM0
dUsDWfaykZYPOOoqHjlzzRNrbZA0xlSD8IYn9mZBzOZU5yiC32OX5ScPcveFxspTlznzVaRoMXP7
fIOB19d9RYioF3XBcHQafKjoww26Lwb8PrsyZs178ZiZcs557+ipCspErkELLiugOSFxfaUG42Ve
RHesTefDWO3fUVe3b+xYizcseTWLVq/9dAqp7SG+xzvYsOXDYrNjKZbOYOhN8JBWFFrS2A7NV5T1
qfSkWSSl8Z3jZ75yCG/zjBF2fdYmeGd+tTj1GfmmJpzrZnHNGKBgESLhmb2VZVY9mMQ9HnDz5wTa
FxZQQJbDZ9Gb+kfVZ8lnG9GjGpgaL9jiAjhJCkseF0FH80vHjofvLeWQUyY2+Wml2daxaFyeKN7c
vPK0RDtbC4PseIwgSWoiNX+wP+ZkmpeJOMX53H+WeT189mOPiNAvY/mViw2O1eOFfaMiyvjIoWND
5xbLfN+3c/SGSZRDuIhSzQsa+uE+NdmAujLBBVGcnMvqsaA3ji+J6rZ678QDXDHhTSga45xs2X1K
fqAyVUX9mNhjLtljQqcCDMjf8Zq56Kj98HIZiopOI5Kgy5DjzOdd4vfFLkV5nclvJcyZH5qlouqv
01UOnBv1ShlY/ZspjfdsXnnlVYOhfhQT8mOYCG/RDtqybQEGJqSRz2HKu8kSHQKV3ZVsWilK4VvS
Vh51QTGPEfgTBasuhlw7+1Esyy9zHPmpY2stFDxD23v764cpFdZgbN6WkQZrr+NMc4yVlh3OE/XB
8iTRmJZKkwAtiI8eMF2FwxQX6qFIQVptzoKUA2Y+51eNgQp0Nls5U/AhVziR3VA/SlLh0PME81Yo
By2/H20X6CFdo+fZdY+LQcFawfhx66lBfSkbbdQfTXoCbm3NSH7kizIP1VhVz6XhOQ85jtYoaBpX
/zElDWVgMzJ8dBYjv/SVqXTeI7ty3jVUAL48e5krjflfLSnV0lPuXbR/mGHoMnyKShv482tl9p8p
p5cUjAI74qVX/e8067Pi4I1dywDD2xz6MFrMOSho9GW/y9e5XlXof6eJWhbd5zpkRycT0WRHHQ98
veuYrWQsLqnE+VuBSuDvUr40g1bRwXJt/M8yMFd6d86JsvSg3baQhVOZwPHwBv40Mt3cka/XT8yk
6bsDTfhQxu58g5cpfVrXZPo5wVT56xjsf2N8fxLjM0z8ff8gnYbvw/v/+at79e69hNR0+F138T/n
gv/2d/6/B9UFiUiMDygsw5EtTvd3D6r8i40fjFsbj8/mV+R//S3Ot1nE+nockv/7H5ZOl7VDzTKB
O3rfXPO/ZTnV/2VAwpGHlDIvpiMho17bm8j8D1Nwz6wrUi9ucQWh/nWigdofetYhhoQvMPIfO6Vd
VZvu45bGyzKhvI7Osu+RhoZNI2JXbx6tqVyO/aYgUd4sj96mKhELakJnU5oG5XVfS4QLst50KLjl
DGw3bYqRsn7RvvWqTbmyKM/CW5Wme1p45t0YO5dsU7qmNQ1zdyivYVxPvBqhF4uqlF2vmWZIkUp3
QtTaakPOYN4h2W6KWoa01m0am+wjGdbO5ATGMo0/zNTLg3hT5YghoGgi1E2bYtcP8bMtStJsm5rn
bLresCl82ab16ZvqZ9g9YsumBLKV3wmkwRGJcNy0wmVTDUvkw3qEJKrQvsNu0xbTTWXMN73R2pTH
huzJAVaLvus2XXLaFMpJoJIUiJb0aVl7semY6aZosql5NxUaJzLdiSdFuS9ThEqIGjj9B6og+VYp
YEMlLZFLh2+snnaONh111Nr5qrHQ5GanNi7eprcOm/KKL2dfeps7fygvOa4XEHhuN/oZE+2cg11x
2zVWPO1MV7HKVG3+MnJifGBQL45WDyDbsigW8ZtYdY+tBdjCFIa8FjmpCl8rJbz1wW5ZdZr0rquL
6QXOFDKAtL2nubTouYEmg3BTo3olyit3PQSdY4tf4MGZIE1XhcVGojCVvBost3l10ownVOao4qnK
K3ktC5R+8JPGnai+n/hGgUAe6013g1jkhpAvDT48zxxh/I/oB73ZVKeuj6IMmINencinsEttqTqA
dFXkJEOMukzvCHbXoJctKhgnJ3tzTPYX4RwB72dmFD1lJo9w1yLmNJdp/WgQ6rqz7Lm+FtsTgO1u
9tZQ5pH6BE95ZIGqMPZlBkZyQGi8X6QisTPkJNgJ9M07ohZbUgM2vTVMTNcl9s+wa13x3upW8bQg
c310o2MdNcsasyCGB3eFIZI/k6iZsjPKdxCm063fiqM9WhEmv4GXxDMB3JCo53JvxlyacoyW/Er2
il++XeLl4hQ677Gk++2Cf5wdJuH7PLAWvofGLXhBAwNxuyu6tNotqlzCeSib14T775CCJN8skJx4
ozntbd9JhuKpMar0bmkRCkgEqYMxWs1vGjTn+2gEpfr9zjLcue4efAYvX0AxfQCQhkQgO0nhU5S4
D2LepDFtKL+KbaNWyWr80WdiCmp7YSqabr/490GVGe7w05lL/mARZeZRqr+WH9TLTqfp9JBNInv7
vtIySWrFX7G70cS7cF5JgUPT1+jV56nZmLxsztA4EVie2K6Zz1O1zTGGUjgPRELEsSaiezHY04Vd
x6nEjEd6SxvFl0rKozpp5eaJMKMJ4vlUDp+Dk6R3FUCds2vYy3UbGeYlglV2mdqthZQrEsyTJ6M3
z0QnIwpC8BGNnRdSLj/RWQBrF3GiPVKVqQ6rza63jTmN1cXgwW3j2wIrVj9SWQGjqM8jomsGLsyg
htJwQ3BN3hhtLyLfdol+Ia5vucqtKsihl95fV/7BDOiVqOISmG2dBn223hFdvVPtcj9q/Q/VsldX
sn6rUhQtCJkwhW7NYeRcH98nGy+qoCaUCrsvOXnXFFCgnrIjrkznMvcWp4fkMNjrU0zQLJT67N6Q
EGahiyDx9STnmgU6qlnVl4HnGNnXzVdtpIZ9Yffzk6yhcWcr1vDccOPQdhorMBzcj+BQ7gAAh9NM
r2RUn6zKie4N8H9nYzazvVvHTGsm104Odp1nvuspAQIsR1RhrnylVEEzp5u3Sah1xmcF60y15u+2
onanJcV0na1bW5dZgkQ15a/OGK4qVz7wmCyCXI0W+9I4etVi84UizF9UaZTs+/pyT9h0wA1TYQQu
LViy8GQYIXSmChrbrh9HSwjocNn6WSr4Wivzt813AFBnfqyysTl5Tn7ABwbcR658walt7Od2jPxs
WnIyHcZPmxytz6b1mM9LedRd07qaWIRD3R0bUBE5DRbeyHF0pZO0rl9bfWRiWNX6zZLrzqnjwmd6
YeuhVNGrbpRtAJHWH43ly1qaS5O6zu/URAMTU6u/OYh2oZHnPwYMje8LrLUd9zrpZ6t1A32sGEAg
dJ+EFwnSp+vKemCp4irOiDxTrAyJcEVd8qLHtuw/k2WIdoTLljuGqRMhDlJzA2h2E1gRrWikYZVZ
3dSGfQdFMH/gsup2uh0Z9xCdxW4yqYdhr0sOK6/yJhS9RojRMJvfPfzlHdHD41LWOZG85n0sajNs
XUoxM0O96HSDBXrN097jLIERdPxFNOO1TayDvrTRz8lo8NZbufIl+iYFKkyWOyF/RrifA5vbkJNV
Fb9QKtcHVW+FA3aFm8nlQMwmwf2kPkdd6Fs3fuZLu+0hwKszUbSX00StCIqkGbmUh6rsZ+aMHJph
Cf7uAcf9Ri8rTl5Xki6OQarVSkOSsMW0z3v+blxacJwG/c6JsvrBEoyj4qRlZ2VtzpCmc+8a1Uxv
FZWWb9CBrDt7ICsi2WH5xOHXsOAuYiUfUtTjpCKJHDFv8zYucHyjGJUYp96MjNmHX2vfmR4hTTdu
Aa6hXT4N9qydbaODd2YhmPIlQgyIuljbKWoZbvBaCa6YKor9upUN3KR14jE4j/Vd7ZJlFsz5d1Er
y13Ut9GTh1fzgr6UZjuaPwEYD16l3Q2xK4/sFPKDodftLp2LKADHWItd0s1fVWmaZ4PijJ9Tl05X
TeK0z3Y7MJZlLQw5FnK2daY+1IhSw7Vaj3nJLgwVWTvpNQtYY5jtVY1PLWi6IWPWs0TMvQyXt1Vg
gxDFh9MDO+m7aDrntqbfdlHV7Qur7g4t8KpgnPIoYM9wOzOVx8B6iM2Yc7C7vmZdVzdhRoccE9i2
C1YDVmJKGnlfCn0I6i4XBxqNb2eg3oeOkZYPpc7ay6JX92vOHi9XNDbXtnLPy8S0v836iXllrr1a
g3cHc7//PTkpGxB7GfZeY8f7sQAZp1ktiNAuTUNAmtzimOq3GcaFJ2h9pumOkcHGj+v1SQJinA/z
NMdhb62Pi205d3NqGj4DpuyAQ/Jgc8QMCgMAmarj3wDQDxZRe19RhLdTaQZwhurX04YjC0Zgf8ep
jW7SuL2ISMrQidzsSMHqfB1luFcZbdB0aeyQdS9ezupqXDujZqdbzmfrODoALsjiBxpt2pBbmKgs
I70JdCc1FVrMIyFudU67nh5Dp3BoxJ6PM/vf9UayVclJiZa53JGxVvQCNsShJS0qGWl2NdLQUNrU
ePt9rCj4S3KXSYRvW1FtXm2QTc7SDxoww30JPAS9YJweYSasO2NZ+7s4k/U+U1LcIiy8tKuV7tbG
vqQe2IBsHYZLwtQyLDyZnVunkR/9XC9BZlbrh9Ebw+1UOhrEO/W7ixeGcdJUt65SdLS6CHUC+OB2
dO/vEXrMGwSX9hKzVdlRSoF7UHPeiLptdZhj9j4N8cI0pIN3SavJqdRS248zahXztociqtI5iNAX
eFQ2BXkOkR501/tBAeHsy1xcrxYbbWSBT8eclA8vubuzDej5tfiVFGaPJp96pyWGWbvLjG3THyOh
fOiIhZ8UW2U301T17ON7qPl2ynA/8x51QjW637KX0ZiVD/kROAB1IusqlhvB9P2hKcr1uej04rZP
yl8cQKkQrM12RMQYNo2miuowrZJfbVny1Nfa8tNR9rZmUTK4p2NA7TvqPl/Zvtg7k8nDZQASGbAH
ulhpJiGaULzuGyakOV14begsK3caFPInm1zuNf0r1c1aKJfAyTKA96taOJV0wSQfGEL02I+ydN6X
RsKjQPc6Jk4cDWv2AYXnfsKQYuFQsTQuzBrc5wEv9ytMNzhICUNY5HlLaCz5DgTXEZ7sj2ob58tt
sA/vod73LIw711iP6Tb+bzYjQL1ZAtLNHGBsNgH72zEgq4T62yybamTOmksoZlOSfbsLqs1ogGi3
mQ6Gv3kQ2D1vlgSqPDeDgrWZFVCJ1FeyGRiczcrQbaaGGXdDvtkcgNA4HB/7m7yDP9HEmCGosFb3
8WaQsDarRL6ZJtbNPiE3I0W3WSqyzVzBG/vJwQ+ApwdLVsuwYBTfboxvKeN/VZ8/U324c9Fi/tMQ
+G+qz7Eo0gr7zj/CmxB3tr/0d9nH+ctWBESClXI6JJdN2/k7v8n4CzEg6pZIUnh/SyX/neJk8r84
YNFUSQUWGyt8h3+XgQDM2Q5JTNQbHL26/d/SgQj9ofP8gyuavCPJZmQgBKjNrOptDsd/0IFSO6V6
wACdO7ccZdmK1NKX7Civm9bReng5hsAoxUrS5C3z6c0ZyqNUuZINTM8lf9VR7BIFbl3Yp3V1RLQr
VL1O/qDr8wPb41IcjMxZtIecVujnlumBDJhZxlmwQCjmJjV7dcOpChxFEeHoorpBX1FCMMdCe7Cd
Gh5Dtx5XYx3EBp+GjVI4Vgfug6xrYMGnOfXUSrFculr74WWL8+v7VDS4HnOpVadtIWkoQQUngYUn
NGL6Vm88StPC3ivt20lwyi3VeOnxk+wdCqlifymUTlc7JQKPTZYtDzOdiXddbFJTwhG/2jlzTX9q
5s6x9Cupxy4Q3eZSyIYDcTxRkrTWy1VMIO9kNl16bSTugSc2JJ+kTuu9rDgIm33CTGSYzNwIZ8lk
SwyO+Vx4PP9SqyseDRP3opeIt5gx9FnWixfib7LuRzPrjqpeRJgY5n1ir32Ic8fZaQtPmpmCvnvL
0Yo7q5ouUqdVVxYFHo1mdpJfTGWbgyCMHLCM5tdGWTKGhcNwUZ3l8LHTkHjLqETc0Spr8d7GdbzR
p11r1vVd1HTlV6ZsiNOE+va9JH0Ud05/MW3vl4x4RBhUoge2BhEBDDNkEbk+e8hsPvUVVdAU8qSm
mh0BvqHHrOutizV78zW8DQivvY4pJU8+MkK/77K2AdjE83WhyyWUzMx8G5cVm+BGe1D1XD4WXV4G
VV70d5CbkmDgEwkiL3/o6Jm802YofSl37E+WVmiAvTnfLTjHwgZT6M6gFCvUGACHuoriH6vrMPEo
3JYZUlbVHi+bZRxSmsa4tmBsnBZ9pIVqns7xKIoHwBQMehARvYuDN+7BRV73V3DYEYv2ut4JzaLi
p1Ea5TJzfVi1sbroJle0Y4/DjZkLsaHF/KazxN7gsr+tiaW/qo7Dxk4bhuQkssQI8UIVLecXJULY
E9NhzCIw8O14TRlMf9IT+1apvmX0ZVeYb2o3ox571q6sisZx2Ba4LGYdu9QYbf3m6/CkacWeQwHM
mUXfR861AP7ls2/n6DFm94nVgTBltLt0XugV4mJABt5VbvOrbxznWGb107Ildth9vJUOVQ5bd+QS
lKl5LcXEzGT7ppZPLWZPWxsEgdZRfxajx+kbGtBVMyntdnI9bxeNTRxmunhlMezPMILmvdZ3NbCD
WB4X1Iwnga0Ev6TTh2VEhEljR2xn2skh8eoz23vFmtDuRnBFhwLlj2HmaR3Sm6EcEr8dUGMRpqqI
9iYUdIiNoiT8mpW7CeLPPgf7HAjI0Bc3soqHxpXxkfwOBj54bUeSk/NDORfroRpyXLRN0x3oMLFv
RacY61rTsVsEZKPJ6KeHSQxPnK61K9Dc8m4SRlJxg0GUn3QO/BqljyHAZDO7X6LJKm8YLN2VnftR
t7Xc2fbq/cg4l+8J0OfYjtLonr6A9Mzm8r0SjThKStX9NTXe7UbJDQujD299x6+MFa0Ju6Ywr2EX
lXvCQ1zSelzAdREFvr6kuIckj5UJFpkPLoMBt1Mtb+voES2IWJ/ZYNPJs8zLGx3iGBHgfLaPOHMe
K93GdOVW5blGjcN66xVjcx/LCKGkmRIySKZwoCtLpTM4zeojJHusQGk1EDduKu8yZM5XU+tTEJsM
9iYYxRhXXIMzDyZHwOF2RRdPIMDgznFQjxKUXJPacItWrICuOZSA/Ji9srjjcJ7Hp6RYekNcLaoa
TmWlJyPPFq39lWu4N/yEOnp9R0WdaZ/zzsWEldWze5WPbrbezKKzH2Ye2I9WF3GL5BOX3rFDBX/p
jbQ7JWsJjYywtvwYuPrTwNjwhYGhRQ7YcrtxLi0OZTOk+6A71fAyTu0SafBFoe9eRe0AO8+Kzwm1
Ao+YySzHZ0jiHJI84sL11il5JXPQ75QpyisjjZN3F8SB5+P7JM8WL4O4ia3OYBoqGgya60QsXjVQ
QidLKcrL5pXNOEv7V5ULHTCGMKfbQfU9RUJmq+OgWubOXzlRcuTC6QZibl7HZx2XwXvb6ekrz2T0
ZuaAt5wTy3OkpPelUwaO07aIrAvdkepZy4v1rtSdI1GQ4jd19vanrDwJ3Cax2hF3iuJMgWn6KGt1
LFltg579wxIuBfw634v4FIkVJu7TqBZ5U9h98allesZJZzTJHthNOj1ErbCfeI54u2aGyTwui6kF
yChNRHLfoFWpS+f5V56mnmAxihEUaGHYwl/s9ssl0e7TzIahalLl+oovN7+ziq00QMF2AjXolSuD
pjb/FEObX9izPxY9APkgXavomBtgw4084WZtILme19ZiGNx/g8rMb2jZQsfVbbORzOTGNIs2upkr
MI9U38gzLfZiQuwbCa3bmGhY+RkJWxspTWzMNKpOieNYG0mNcRhQNWfjq3nfqLVlo6413wC27BvG
5m1ctvYb0eZutDa6OZhhaTMMN3ujuXHPMTYeTR3I27Lx3njn3s5yYMBF3zi4Kt3QcMZGiRs3Xly0
keOYzztB9Y2TY4CAAvANmZMG9CMrN52bZWPQGclgw8ITerhshDpqpdHvN2odyVUBNA39CN/lsCMv
AN6OZM4DTKwh7CXsO4p9OYY4GxFv3th4vbNh8sqNmJd/w/M4HgHSI09Wv+QL05bd8P/YO7PluJGr
W7/LuUdHYkoAEf85FzVXkcWZkqgbBElJmIfEDDz9+bLabUvq/tX2vW9kOxwkWCggM/fea30L+QEk
pFQtXzFH2OdQQOKzLflGLnLw7MVQ+irN67Mv6D6WeDB+8wXph5uBFfEC+kuwKJ0DuF+fB7eBAxjX
NLStyF0QINuz/eaNTXzVaXpgQHcjWfkXqCCJEO2qrKzqwOib/5otfeYfkO3MD34WqmE9WbH5OgRg
g+vSrT9HTtjduwEtK0IILPHSXwCHkWYd1hfsIXMi80ugNAyR6CjAiBR84SeqvPKZ9h3gRFszFPsW
muJwASsumrFYaNpiGmV3YumTT5CpbiLgZ5WmMiLR2tJdhK0/dwF44EDcMFyAvhsUXrJxmdPdIm8x
CJSNvL2ibK9JuxucN0AJACEdzYYsHY2JTC/ISPOCjzTbRKDdiqKbtrMWmqng06w0Z5bguN1mqe18
1wsBDdOIt6Cpiq9xakGqhOzv4YOBH7EaNMoyk13zHLle+CadKiRgVUMv+TYBYNaahQkGMTtGF0Am
Ga1U1EkTIU2PQL99qenFlICQ+ac24pylxR7PFV6ej3k4gYHXCE6hYZyNxnI2tSZ0mtBBrrKmCNYR
dDHSGKKTf+F5lg1oT/9C+YRKkX1qmYA3qzgcSVSLE5dGc11bcgsTbLnKDJMoAVQd13zC/NrSZNFQ
M0bJB+zQeqthFwV2eVR5ZG+sbPlYz5pMampIaWQr744UX+OrqfGl/62S/y0+FzGPVI2/qJKrEVvd
72qJ45f/+3/M33/gHxVyIH7TwkHKZjLSUCH8UR3L3wBWyEuKHAU0qst/iiIcW1fHJs03SmdtNEWZ
8Y/qGPwxCoqAWQSVtgNn4z+ipaNq+rE6RvWv0VzSsgGnUydfbPDfVcdz0XVD6SUIYFUxXRkpHMsx
s7KHicTcL0U5QEW87Euo6tijsst2ddm4LntY6LXGHe81OxvL2XDn2F34IVuoZ66U3gTjLkmjY3XZ
pcKyt4016jK2TDPkwAzx4cPsduN9z3wenOpc5CjRUz//MujNd1C9/yGmn82h4LI7d5edutSbNhDQ
Y6y38UFv6Ollb5eXfb7UWz5Dy/xrySkgQq0HSXIaUFgq54GDDKeFfqjDb50+QpA3fc7ynuM/h+sU
qB5HDSeMho8To4U1ZNf4GwNrziPIj5m8N5N3hxoxKDbTbLd3qRtNYBEbIF8Bk8hvHgEM91UJJGTl
kaF9MxgWXKDLWSjilEHrobKdaytOM2g26UK6Jq9t/LrggT/kMmy3TLjiF3O2Ge3ZfuHvW93PAC4r
88fZxE5Bgi/nFiBDh2TMoz1TBf8EBn/Yi2qq7c1SFPKxiCP0yhhPc281z6xvVC1Wz7k5K81oUzpV
8GVGC19r0KsHqFnDQ2XQdGsrzNSpD7N0m7YmngGqYgYIivzmhi7fpWNS0qGs/RsU2FjnEJ6Dz/UK
dYjmuDogF27fYtJkunWQFHm1drA8P6p87E74gTgfIfm7r4KcYaNRl/ktaGNPoLFb0ttEzpCoWaWH
T3nPbE32TufTVKg81sZlnrR8zwtONrO1DunumG5zBGG3ZawX/CmBCmtL8NkOUTAVeNK2O3VpocNN
4ym687v6G5acuT+IblHJxgCC9Q1tZ+4gtllyjKXO0r2XjS2NQxj6+QeUzelxsEu1XYI51Z4ZObzW
ZuDfyZGQaCoCdxcQt0Zmoa3snVkFNFQmCA+3S9dG6QclGLUP96gXE8YTJpnT3d4zh+RhnL34rrCC
2cy/8O0SpwP9ukm4txPYYqO9FgCgKoQbUieYRa0KNoVZWbCDu+FldEd59AFpPUc+12BOtYFj8Oi0
EwjukjSEdWeaQ3kIS1OPUTl/UOnL9RBY3omDebZDg1nweuNRJ28GDTNRh17JFuQETrVtRV2sVWeG
uzTOZvJ9O4sBF3FVTWQXmzwzr6wuMM+YVRBMVM4Dje5DPgqX5BUnXM+ioWIR5UzEh+K+92ilCxyO
oMdLv+EJdEolwKRXs8Qf2NtripdgR5ZAd7KKptgmtLRwQwXjNZFWUJRUke2VSzm3wimkrmSr+pOV
9sXDbJZOSdiBdPcyLbsHI2jvl5gXM6vSb7TUn02DRJucVBm/qZwNknbgFegYn4zeym/ycfLWbQkl
M5lc8xH/AauWX9BkCDjLr0jEYnZBEgyT68jHeMH8deizO9spPwROkxODx4ttVPYh7aIHKcsYIYOZ
rkMmhOuU8CV3NTGiOzSLLNZTRs429dz4xOArphkzB0cP1A1gLTnsfSu1HiRGkg3LU7ZF0OwecR4W
GJ4CHTXmtP0Z7rjYqimdrueCVpNNEP0nr3DTDbC4nEYYyS9e33lPnuf2V/UodVhV1LKm0P+ikknc
0HgXyFjxambRciuwQ1HSRundMrA2ZlHtH6rFcQ69ETBWMYlM3kZtNO1Ca4F0VYpijc8JkkCSqZui
Ry7jNYU+2livQgbowyLmIlOI98ENVLctWq2psLkp92iFs2240K5Zyyjnblt2yovqGwGBMLh+uef2
QO2cTDh3YxRx1wndgdu09ccvg3AZ2ZYZ4YNM2bfCJ5Mmdbx+17R+8YlekH9HZiDVRMTX/4nAn53l
9saNm03lrTlA4JrzSDxBpcq/tbPTvXjkKz96airvlcJvO9P72eU1575h6fwjzZoWIUhmgF7xIZ6B
wE/6x8SxqxPRVPar3fJI27Yar6lPy7Nv1i0zDde8bXW234UT3BJm+xiZhQ7KMMwET03QXYsgHK5b
Nw8PInbT9ZC22aYCtrEL8+gWNm16SBBW3cHj8nymq75H7WxHGqZjWRoivpxEXse7IkuLGziV4XNc
UnuvUPW3n+dLsO1iDMm1NWTtgZm4YthlTm8FkEaA3PXyZA82xUCYeg2jtqSLVuBjn1U0WtcLB85r
CgIdzStFyvOm4gdX9uajFQ0WCbZpjfBQ0f9imBt/rFVNGi+j07u4rRieszCpAzv69BpjYXhCP+e1
q16aE00oO1sLi0BENAMdMvfuvruQpqPG1thpoaTu/M5yNEFSzxc+dYXhMvkIWUKrf7pK9uxEmUZa
Lxe6NSlCJPaZIK9ne4B+XWsQtq+R2KGGYzNaZgmOL8zsRuOzo3ju9yNE7XGaoBVkQLZ5SMMjX2W+
QT2d39saxu1C5e4jo94oRMr/1Q7/e/xaMIgwpv738/HVa9m+/jhD+v1H/jghQ5uFKe0RsaFJdWRD
/fOUTPL2b7BzLI67mlwJU/Jfp2QmPd/NjBgmmZqoKTndOeZ/oh02HQ2Y+G5mxKk4sAXeNVNzHi35
My1TQevJ02iSV4VV++Yaxo+JxNOko6LWfWvUhIp6v0eM4sGpwpuqnNmCG1cYdJmXjqfyMf89nbSF
gEBWqbFMDbmKfsgTve7twQV6e4k3zWJgcN6uaOhzjjfd7zmos+VxOkAxJElI7dq8kNeDo9p30vzu
mamTCmFaBnnDMYjqnNQlBhZwq2sNsDb8ZSER7cK1Vr9DrlkPyR+jOtSO+cnMsRK3goLcuxCyc+X3
6i7V4OxGhcFLS/xDvKbmB8jSNENaX2GkJUKaCc0nAypexSVmuWynC52bHjrwRVtDu5Hv+LeZKuWL
8kB6GxrunQwOO47bebuqn12UjzFegPRCBK8udPCuAhSeLUV+TDU8XGqMuNVqorip4eIVlPF8mm+w
O8EhGDLk2PwTnode2lhmE3EA62FuuxRo+WRrfvmgUeb9hWouZg04v7DOOYTDPefozJJ4oaGPGoxe
Gktx19MY+jDFBf2FZh73TPjm+6C15hMbo8ItgefBWIUs2Ic4T5MvPA/ufZohntgOlWXcxkXJ8MuV
zaHV+HaKpfIp1kj3BdLFHVustx6mCDK843fW2XEH66NxocJLDYivnEgHQXFcLrBBH4m0W67yC1c+
6Z1+a1qkKRma9T8a4bSzR3s55Bcq/awB9cZc1DsSOY290vh6J7aWd6GR9nFrArfXmHtm59V1dWHf
OxqDP/WLBFG8mwansyRHz3/8J3MBZ4jPhmvVAO4SQesGSc8Q4NA9pXWLbe2EQ27MwduBM0mDHdM+
culMfxSr4fcUXXGJ1P1vx+Hf6jhQ9LO6/WJFZWHu37P5h67D7z/0x1ze/A2tvGm5gW4SWP/qO5C2
BPJRL7PMwn2sWf/qO9jBbyb0XlMIQX6ZxoV/v8LS1GBddE1G9kL/1P/7nx8Yr+1P//t7JPfPOFqA
3JBoQVDSfgjYCn4GhNnSjhsfttBpMDnxoMA3vfsR+xTPeAmuVFHvDeIt1fFDtSJoiCmIHyAeG7oD
A9dhbyuAPaJLUB59dxv/gncELu3HtZ8/jQ/HTiQsidBfWOgZvtcLTK07u5nly6OHuaC6JZtY3PoL
Yp4Vi6Sbrcwe4TIJDc42aTDRRzbTuHogSZ6CKfzil6V53+JuUc22nr3C+0g6ZXTDBGgknoMX86WA
CwLfIh9qMAgojXAn4kAVtwWgmdbYOLIz/ANyvmXjiKxkjG+CdqFNXjle1jyTgRMdKuxzKSMZN1cM
/Np83nASswtiQ8rghPXBROA0p9upCZ5Y3WOkqsHo23c40HoicXCrEoJbDCtW8BzH7piqt2IuBHo5
PMYUbk2dAkCqKMV9MmrMHaivOD91qKQBVmBmh9uC7uEe/RLCnWgklRI+TBgZe1KRm5OKUnPf93b7
noi4uQ3AN23I4L0CnnaqK9k+eWUCfyFAxue1fXdFDu1ARvBgbKDmsuKS7ypvFPwsnNPxzgDzQA3T
m9WD4QQvwk5bKHJtVW2WLI8/WWFYeyvRu+PZiCrjnu44o1kvntvtmAzTdeQtjyBP8ttmBr0JXrDE
2zhKM9r5meG8NW1BFldNuu2Ehxz6DZAY+SD8rH4YktLG8+cXd+5ARjQEPSykZ8qa1n5OIxrMk2kk
t8uithS61g5y6fg0CzGtypje7CSJw8zzotzVXgfrzGwkEcC0MLakNJuHyQa/65H7vbIXwpknUeN0
XLpxTfiDvOeuqytfZs0uxd9wIu05OAWm9MlxFzkQrlLkn8j/bZ8qj8JXjSaKsqw3aLe0yYI0wpqu
7UF4XyIvljvmAWpbKD59Y2HGBcbSbK2k6uSK++7sQDwwmKmzOn7NeOxXttVM644nbbWw6j8Ibxhv
yFwZrtyx7bcMaYK9o+J82xE3jakosflAnf0QdwV4NbFYq4ioUR5pZMLhbqREmUlQceQnl1+yNqac
vdQnSMgFWfVqRWlMKsc8f9Xa9LNiPLvxp6k5MCkecETRwXhhJ16QP3ixebQGmTYb6L5kQi0d0989
OzASS89tW39lqcKz1lSj5P4KO5g3eZRHC2INPOru1CKCcYy8w7XfmFcBBmkX7bnIj4PHfGNVmHl8
TSpiCTdr5O4BMl/WzqB7YUO8yzFcwFHyQ+edEcUosdmMzdNCMu+1tpdz+xaVEUOThju7CsK15Sf6
7Yp9xSiB88awp+a28w1NlPHew4Xp7r2skseM4UQQj8ubRzzBNhxb5xhglVjREKPHWJtGdcNKOL4g
F/WbVe2jpF8V0VLq3NaG7DJ25XFmNN94n0ugUv3GZd6d0vAz/eHGLhi3TybV3qqgvc1sYuji4nqu
aO6sgnkYjhUGV5y3LCKQCml9ocKpJD7kJLJu29wZ72WDpBaXAB4dGqRtfuvwYuxB8sAjo4isiKXm
oDFsanoeN5Ll4KqIg1xHYOXFBw5CCtWi3cEXQtt9DtWorg0k0e3Gs5WAJJNWTx5HqHxj9omzERX/
v+QZBfZrzvFpWNzmTCh6fJdYY/ZcF2b55LudSbHcI32oR6p2AtyDldtm2XsadQYNDidBdkBzTt61
yZwbn5BhLWgulAoeLHv0k60niogvBexPs3NEEXxtFhgzc2GOL5EfozYgEe0BK4o60DrZLIY0AD/1
VXwQVoo+gPBM5yoOMJx5I24xGGhLugpNGd+TR2p9rIYiefDmqTAPbdNGd47j1AjAMEHna8uL28/V
LEoSvphxuxgJ0beGmKhfYxUoBLgwg8+dXwzVKsJtSISn7SOhyqjEb42pM7KNO6BPIKkNlzDre/AQ
GEAelCfbz1BjuUQUiOUa/YC9S2cbg3FmTVs1uohKjHo6pvBdPzEjN/mHh451npc8w0cAVAJD96rX
LqaA8yPtLFcRZR9B3Vh5s4UdWbSmOgXTSD09dEh1Ol/Ky9d2ID6LrPWGcPLe5kMOprdtY/me2mLc
jL5TIwye7A8JypljSrFwF5B7wFWLd0u1AQ+iSxrnZNTXwA9Yctz8Opr98J3R6zHAvb+SroEXwSyM
jS8Al9S1k97MbkXmIYUDP7BM1m3Ji468IfHHG+R1Ym0hSdpAdkHy1fAPyHPjczpm6r5BvXvluMrJ
1zAkyhfIg8P7YOftVYYxddOgB9jrc8lbbmTVO0+pS1QpKSEsHfj1/O0MwvS6rQZmdmynzZXtk9uN
CSP2cPi0SAMBzBko1/DBBfZubrBgbZAwiA8y7bpyq6TK3pDBRbT8ghJ9Q+RE+CLT1piXVZd3xbTy
Y2+klvaR6tRZMhjrHlPJC6ia7APCSr6u+NVw0uHWgAr1MAv5mE2hu0/TAk2zjflywfAR2+c2GYmV
gK1o3YYZfCqOWNXnuQq7XYcFflN1gu8LPxfgDQg15WcbWQ6/Mxm+WOQ3bGm0O3oTbYqzr1rzumU5
4y1qZ+gJeF4GoCeCFNvc72gKeZ6VvWJMf2kNE7PUbNqOjumqT6kfGh5Ndt+g1Y6oLF5jDMB3YVSq
eBi14rDS2kMYkMnjdBEk6tk6pgGtU+zb9iEKNC3C9d1z7FbxZqp4xa4TJmruJpjaVptME8RAbuFg
G9U+sVBrI1FCqTc/UAgmm8UITp5DxDkHTNciwEirK+eL0LLRmkv/Ir8MtBKzu4gya7JmyfgyFryU
XpoOpIwtzKvHi5yzuUg7OZ40H62L4HO4iD+ZQ6OuukhCSUxAHhpopeiQNuwEjG5LdcgU93MzjWEc
srWCsVlVue0/Ql53NtVFhOpoParfZCy0cWDXe7+SeXpu4jmbyOrwSEMr/elDg+3lwbRH77PC1LCv
LsGXRHij3TBDPcj3VLlXbcOAzIgK8C2xubBlAFvt90lRm3cWop3i5OsgTgyA9begFE6Coz8SR5jT
5HaWmHpWUM6wW009hqPuSvqzxSDov2Xdv1XWBVD9v6tH/iS3vq56nLKv5Y/T5N9/6o+6zv+NBhcR
K8yGL/NfeKV/TJSd3xBS+yQv+BKAN+PQf/bKbPs3KhmL4G4fAhM07H/prS1+YUC5yQwabRBHo/+o
d2b/xGI2TV5wpslMvKkUPcaPP5ZPMEvHHudScySVD1d8mhrmg4jVguEkqXeVSv1u5daeeGsNL3zy
oEzhgyvDk9EkCJ3Z/zF5eqSxCVnusR8Nek8BWudzXn/y64LTQwzpc1uJLlibcYp5sjT6r2ljmdcQ
SvIPjsU8oi5gW/Osh8ysnHjaYOwc8CMz/TIjQUxeVxDqxzokH/uyn26++8r+ooT8qXnIHQAQbTku
t0EL43V9/X0BmXJYo1Ct6yNHzemOwW5AzE8frK2u05+Lv/vX19Mgg++alZfr0a7EiEmTVLOHf7ye
ZTDPjbKsPo5GQ+JIlL/pUdU6CbkHv76Slsr/dCWI08xrwWzTWvhT5hS9/oXdPUcTQO1nsXxzknSN
PT7y5HGwcmc/x2n48OuL/sXH83AY0C/gYfLh8f/48aCAtGPB6fPYS9bDlaEV0y1aBhckjQsC9j+/
mkuHA2MCUVC4EH68WhT4Y1IWKdA5MbrZuWyAFU6SGT8M1+Dp19f6OeZAf3OBx9vqezbuBAQiP15s
yqI8LjKRHFU85cxFY2r5jVJFtfEbk5n9HE+3PeX89dhmwwFbAFBEnOp/x0D+8x3GHeFDdxZ0hDwW
lR//DMwR3gxdJYVaAFlow0bf4rkOw6dAonv9mxv852fIFaY+Dev8EcAc2q7xneCkoVC2u0amKAmX
5b7ym3bTGbzB6OGy+Di3CTNOr8So+jfX/asP6UkT2qSUtMTET+tSFqWghSR0mnJUA4dyvs3R7kcY
cUmf/mfXcrDkMwLXfTS+XlP8HLbkEJttDnGQHBPq+Q2GRS9b1aKZryLssM+/foh+Wm8v13JNi1sJ
49xxfyacp0VHjcLZ7bjMy2huKk4LpzyxB3Pz6+v83BbTn8lluAJN/fK4Wj9+b73MiQeppuQYCoAb
nGaoJ1bOXDKyHGz3MU4SorcmgEcki9JAwjldRPH513/DT8+O/qwILVjoMA1ZUvz87FCcZYnCEH4M
yS2gQMYAv4pIuz2H9lycKhy6G8Yt89+s55db+N2ypy9rsQRJaWNlQhX906MzEPteLaGXHGPU9R+b
VBYn8EnzTc2YYd/YNbbyzqgmtMnzFHnrcIQzfRxlOX1Bh6Sa9xrJ0AnIQXiIhFGcQsKFyTRJjftf
352/+jtdwd5O35dQR8JIfvyKMtcOx8UzjIOA2f82z73TrAeVU2ZhRBol8w5KsNWcGh5+mmrMzmKw
ZqAzODmPfVY5V8hGw+OU+PZNYMjW28khrlJUnoE37H/9t/75qfWhytuM7PCHwef/6U8VAU5FZM3J
sQgEttkMcWtG7dJ2219f56e3nq8ObxlfGVUIpjXv570xMSxuitEmRDVVy32QaFhXmVXuFcG87uOv
r/Xzcn65GMY1i93RpVeuO/jfL22z37qtM6Us57iqN5EfDhsm+aDJeFUQVtTRup7G+cqEnfhiFGW0
p6Tp/ubGmuISvfDj40p0lPAEqHu+aKIvf/wz8qY2LN4MaNb92MxHL7dYTLtgsusjYSjLPVM88ebG
cDAJC7kAwWLgtAmoeHxehXCvMCiHp6Dv5zv0DFa/apVGj6q8w1FgZcVyzuMWpR7xJg9LboffhqnP
P/hzvpwR6mHwDVQjtewiQ9/ju1dDI1hwkUpYD7ih5aOMa3HoTN+8jhH+gnepE+PJ8Mblfo5CwKE5
DafbAmfIax7CjVnAvZ2ZuVIkB1MZfgNh6NanslCIT0qkfIcFNwV571Q58QpxuT4jVDgMVqWynNcY
Tf972Rf284iSTxHIdkFIYsf4lg+dM26KbrLjbQtO9hzZvNmOy9JiNkPy1scs3hUZat/oLPvWuiw4
NlKOCT9aj0kQ9TvMSs5+dASHISzt7Rff661tmSrvxVcjLlf0QTxvvP0R+Ocq4PJYbwx8VS1rJxn0
3suCR30zZUF09vTPthS652h2bTTsydii0WK690QU+nxmn8k/KDWPt5fbG8qx21plLO5rW8XZiZym
PD6GZiTtk4WZ5pyhvyapeolTOs2X1QpXz1XTLaxQPqzFz2WV8UTCYiELKs/N5dAnNfdudn3c9o0Q
8ZMzJc7HHue0gU5dlHdafq8FOfyeEczUGZE/nn3lJW8NqPRyFTbNHO2DJcghoBMO+ZhGtv3sl0Nj
rQyLe1uQrPeWR4W1MxFovdJmAjfASwP9MISjeu+ONLrWJO5Nd2JQ020yM5TceI6ZfM5lx9JEUjlO
LoEjyNbPYaHNkX6PYGs9x2AxN8tkcoAxi2rZATzgWfKKbjlHIwDeVUjpNa+6dljuC9dgcKTNMps+
btETpXwAusApKd3rlgdsK0htfY3HSDBr8Xl6Ma9Pd02IHPXQx1QM0q2MJ4lYju8xcuZzZOTpKfPz
bbDQqGPWP92CUlA7vEMmTsml2iqAXcDDq+Y+Yjh/FH5TXjE80ViYHH681YqzaZfLqVdCHtARh09R
520rh/4g0e7ZeeZqcJdd77ZYvH2WwJVUsD6QoKf2iw/0dVUD0xbENzMGwrcvjGmh6UjypskAfxdM
uBPxOeTZmrtK1HQy3CZROZ9SM9jFMUpGtKjViXkd0xajr1dwEAI8/3ysPCPtJs4yEnMHrN6WBvN0
rvOCPdI+R0Vy20zYoJiIT5sBYPCaDQd+hEqeZSgLWAi1dZVDHxTgItd1V4574n8BBiwELsWLkMy/
oUwkQfzQxvMbdoHXGoTPNgVHs5klgj/glNbREP4nRTMff7xd5+t58tnV+tr6XNjOacGdjM82uYll
QpiCI5+GIbyqSi/61KGK2MbwL09xXrAAO/qMVFjzjUxs+9wB+Lg3k7w9GQNgdWJ6rjNPzT4EtQKj
XgC+S1lR+xVRZ32YzQprF1TFEF9dZKcns3IqckeNyLvu3Zw/qModsjQJyF2e3cWxd9OYExTfDVZw
hTxT3XJQcuLNKPXgzBM5vOM5eqZlOT7OFfFmtPJr8PqgDOZz5i22Nmh4Oyfr/C9pgZp/yuV0pFlM
aiP5rfa5icSD747jgzfO89Ze+n6r9x+EiFU9kPVYq+Ku7WgKerxp+ZGRJUcBi8S8dTNzFiGfjr2w
lO1aCi9hKSpHWpIhO4IXBd6hTil9UCEQsskxbweO1Nn3ICvqdVNbxW0rug9eTuqwyaDtxlELRs0o
x6656ST2CU3VRQIJTHlXppl7J7DT7KTXRx87ktSv7H4iyC0cT+nYiw7qwBh8ttOpDVcuMEpyqVgn
j2XQxCf0d7j5rBFH0jIUPJgpZwdKhNy4h+rqbYu5+VRWSAFFgU4WmJX/rXMmVKyyNK0nq3C9j9NI
ZvlekA+ynvsROXHVcx4rJ3WolyW4gcsvMdcyqbKrqoZMp7wDFXRwIBUeGGVt9s3X2vL9bT2m80l1
9tkDnQIet8Ef6gTmNX3kkiNM6e17Lw/u81BB/w3t0Kb4T2OHNkVjPhlQM9ZmlwcnvtTgcXJRorMJ
o4cujcF5nxbR3nudQddAle3Gr5S18SWPAErXejUDMN2PGJ93EgkcdpvEgd7TVndR19qrIjTTY5gq
68wdTDY2phw1hOZ+cF0e7KA8S9oH67AIrLuIEKYD3X37mlR3NPf14j6GrjIBA4/VPodWu8uX1n/t
tYGIhUath5Yh39rvSChfZaHr7+OhtHLYvYyGwABh3hGTfdMLv7oVS8ixH5qWXNUttOHtnBmVQ3TP
kO/zrPRegPLTxKlUdIWO0q82Yejkx9kI5q8d5fg1qv4efZMx+VCRAkbqzLPZ0wGaQfKvBveGil0D
WlDKhINZnXJz7ni7uvo8pkV+V0u3u/XbaTrYCnr5Ogn8QzEtzXH0S2OF0IC4C3yY57RHsuNEQ/Gm
YRxym9WB+uig8N9JmWbfArcAAFB7jGQxONNLSvPmg0eQQcGv3jaKyF8m77DV1y2gplfBSIK4F6M1
jlGtETC+CVZHgTDawI7vr8gAgPhTMY13+2SbFdb7aAT1JiFnEVV9YMPsiqL5zPiuevPMcjhBN2Pa
EbAH0oBd9rOLjprBW3dniqF9S5uMNVvl7BosAk1GnPrgeCpznzv4Vl77jufEd1Zwcaf4W0wU2bpL
2hwOrtOVlEmd8U3JuDxPYJBuktHtn3E2D29Ok/gvUR/ggyvLgJGcDmyn8e3iyfAKULJFeTCkM5+Y
t0IdKOTwce7Qu4qsUEjqh5xEHKUnl2NmrjlFIXiwZm/T5YquhqVCbAv5ZPNXddPBKVNxdsYkR1g+
smcwygKlk/c9aDwWpxjAXQrp0Qy1daAp6n7TOVbFcjYv0aNvpxbkEWA7RzeY2EZMukM8l3TloQou
xlNCNOMugEa7rdkU9raou1O9JP17TW2kpyP5pjQK7kLjJ59DSz/KdJTEOfZqq0TU10wHKezww+xa
9qth1cY3C+nHdejP0ZNbLunaBBm1n5wpeIYUOABLcpvPYe0kHCdFsGYC/8zBGFZKKAXSa/UgbZhB
2uO3sLySBsxDVXwQLkHFwjcevGHKVqlXAuP0/B0SLblqSvS3iNMLcpNi2p1kXwCYJ0fFp8YGqQw1
C/T8G5ErMWk31MmQDbqKrTI6IFWzdr0cv2IBDvbU8s5aMTTYAaLz1lkhT1ZbuGsTUtKqcDVAKyCN
z7cMIEk8ziKdzKvZBc6+mLhS+MVx1ft7a1bZinSLfO90yfSopBWvoUBHZ5hS34yaMYNainIlh8E6
JTR2ty3drFPSzPkhELQHrGnAoVE3/R5uu3jLOkTq1PjsOhyETk4PQaslN4GoqQ4PRDel15k57TOg
fytoitOaoloi45tuR2RJ+KMneXAbFa9FMQDEUvUmJ+qPDaIK7yazZUabp6jiuhZemVFta6Na9qZM
mIKr4HMzw1lv5lpedTW9g4XBBxklUDyM10Q6uyqMZ84pwU1ZtLCN1MtYLLd9Fp6QJz/XTXhmyaVh
hKj6SjbLt1RFH4glfvCAQdecpqEr5K+BSFARYiRdeV3wZrqiXS+NVvkZpvtc5Qn4hcp6mwKTgxU0
vg3hJSBtmm4TWGKX9jUKBG9EXy/fiyHAJVzQ1V65BhVBNPb9x8Ve3qchOcqU0Bbl5ZBj52COPgpE
egvALT87od8hhmeecUok9t5ctoNKPk3DhKW3i69d9Sz8oUcYRAxe3CaPJPzGBw+j6rpRQ//JsAi+
nkaEVgM1zHXfNzgcJ2hYyD7FybUT75MkuIOBkgLM3cZjc0yUpD06prqcgNMz7SsMBVv8h5mDNB02
FgZ1o9nFxfTgwtP4gsMF/7FR5zR0QGm1vthbA5kpV0y/SeFaKQQHd7nV6N9nqQyQH03nkcYFWrFj
hDUgYPyeMf6lq+mkBHXBd9mZLSrLVcZ5CARR7wFswx6RbFpiNTDqBzRNZTtScmYBqCN4tC9+RDZQ
G0peQK7KiMFFA9FwFKGQ2oBBoiyKeOz7DexMqBaRnmnMVR++QGIytqGhqDEqSJxpskzkAcBz9VU4
nw3HpUpOPGPbwc8VN6nhAhfrgpmyo/dYlsY2tdelqasTkriHr+lijbepnLF7mtmyI3kmO8WEsrxE
hUGTO3I888Fs3W4rsc2C5l8QxlXVKN1zFw+65A06WF+xW7fAZwaODrkhxb427ebI2Z5fbcjS2MYV
BTrjWSR2/5+981qOG8m26BdhAi5hXsuiirZEK70gSImC9wn79XeB0zNBFStYoXm+DzMR3S0xCSCR
yDxn77VtjVx3lQ7xDyslVC+q2f7BDC9vBVlbCS6iHRb8GIlNUe/0pOFD2hj+3ggFRQHUwVdOa1Mj
mDs17+N1pamsR5QjO98y6NkkuHRV28ye3/+I62T6N9Xi2F/Ysbu1oUR6+G3LlyYDoLMcap0qgWP0
Nz00ypXCYZNez5Rbd27CzUQwLBZqKKvNe6G4TAfaKEPhrNqEunGaRSXR9REAXcXlV8zCPtmDBMm3
ViaapyKSXEAU8xNZRyZUeaS1kH2mPUMg56nnicrv3A/1rhY5gSHDnEukhKo3JS08vJIgQJJCuC5I
6f59KTj2VV1YAi0cY1IelZKzfdumxEaRMgXpN5qoilC8ZDFoiRHwVbTghdkJyJc+WHnmvzopl24R
lC8U/yCjJTEVRWe6cGsSBhda6kpKMmjPiQUMpmIjwTuYl2kFU1EgCLko4okO2SQoXvlTsn+fd0qU
T5sOcBbbfygnsHCmQygbzD7doMy/X4jXUaF5TFGEY9aBqHTuSdrSZdP4R57VcF3YHbeNIuXS1Ah2
0nMt3xZzKa5p8+nKhvNxg1EOwDXssI1lMgOkOVN34ZPyA9PYugt0VwHm00ErTtH3SLt0VkMOaDtT
+SsoEOqdnc//tZDcLQ3M8LjUDHu86vhBUCNrV6yqXlGfQ02YMVEuCeGHDfM+VNheazZ1VozOHPg1
LJW/JyIjL7qY2WRM/FDgMMULpcQcM3Sudw9SR4ftaqQadUT6vPihCq8YrRtMwpBX2DRaepOgLvd+
qRUvid0gCqsGxViMTZeqqAZSX/vG4YArzJGItrgPg4QdMNqFrZtH+iXnlvpJggMEV6mmyb4tuE1d
U+hAIwk9e39h9SYJf2VTVr7AR2DooW26fUry205ScoVe4yjNyzRHtZKldZAVf88lrPGCxfe1FU23
DLWIo4csf5La5GKp9LGDdrW/VyVPR0qfl33gDfTb0aVikbtbWXdyHYDtuzIogV+VGbjUukfLupys
SbtIA127yQ2CGkU6g/4lJx+xylkOt6ohKH7QFnVWYp4FPZaHS1HOqZu4Ncjng1FeL3q3ZZbYk/oa
EOKKC8xRQLCEJe90UQtwoJxOUQCyPromdyoALXAPis//bYMCBK0h5zlYq6R126L094jMyB9wjHHy
FBsEMyRCjn3Ab7s3x+KcvOSAMTw3RTT8GDqHLlTDhrymlFoG65BtBV9GeAyXWtPl12RutPeR2ju/
yo545agYUA8LMCsLGFX9jRn11WYU9oiPF8vjrnMr/3tsCfKimhov4souKHCv0jKCu/xeEv5/rtw5
rpxLFMCH6vknocPVS5S//SFe//ff+EfkYMGAMyxhWoY+8+OES//gH5GDrf0LbTbtGKGR5+vMhvr/
MOUg0QmHQj8RvHwydBWpxX9c88gfxOwvoo3s0hBA/nCkVv9KvX7cVKCbwIGZn0MvCvX6cTT86EK3
leOsIPBRcq3FeIVr7cPdOKEh+DwEIg8BRYhmDmL7d/38hy4pLaR5c+hOHohHmB8OIcrEAlnc0v96
Bv6HUebf4sMo2HCHQYSMYuc/GuVHMbzJc7Hy5y7kqLdsR4XJ0Z0h2ulgq4cxWlXT69dXoWFO4Bf9
2PJwHDStJk0enZmhaceikyZVyjjoqtoTSl7/LGj/9msWBH3NvnbyhJ+k33AHsXqmLZ/oRm03YL6H
NZZfbTsOXb+Nyrp+1MPJ0ADtNPGqlvYBBFUnVuxF+0sXRDGng1pdGXLogJv5pD+BPgspMLfx/TiX
0uzYJs7FIsbQKSgWOEB3HadZk73beS0IN6TJIdQv+tOrRLHDq7Qsx0VStcXCggjPgaJlO6Cm9oWK
24D+EPZsKHNjeKWSsMX6naKkVimMhoroLmQAbWqRDDCqkLy3lyS0TA/gQdJVSCAwLszqp6VnNr1G
sMxwA7sVoRHZ1tSbSzPR5cOQj+ahx422VahZrQujjtnmzFz0VjM3TeKgfxtK7crhhL8m1XBYDJzj
vhm25IfwQbi0p3hcF5Ojj9Q7G+3KJ7PLKygOLIOiDQ9+3PU/XZmNh24yWs56/mAv7Q5ngBJNb31u
+c9hiZJjldEseKA5KQj3mrS3uh4I1aSNJn8rlQn/EHiufHT1OSZpsKR56BC2L+35BqPiuCo4pkMv
h+mPY1VYyIJ9CbWJOgdaYDSRPnZPUAcNjFlXSBsFYqxcx4H5JhtUif0o21/xNDyYk/7mgo/4Puh4
ns1WiZ5lAgZAHSn8Luqw0rZ5b77NO2J3EfbV5MUVSv+Y5h5cWx8IXavy87KB3yMe7GSfuaJ5jMgr
Ioqosi8ICg75Ivf+2hA15ggUifik9XgX5AahgTWpc6iq1S1y9omiELD5pQsBeu0Mo8pGPHWCvaBo
73GYYgB9spZVFcstTMnEi0Xc3SXF1N5JPL+cNd2GieFE4pAG6DvV1E/2tLXJ6VaKdt3ROb5xXG7n
oppzJTJquSudtfNaElEZ72LaNBsCPXB/DVUE8bCt2Q0hhw9ozkXqXZy3xEGT0iRuiKyItyFZ3VvN
rP1XH1gFRAtd8a/13qXGnIS0tGatMwgzCn03RMoSaxKM1hIEiLkfy7q6rJT5cJNN5CKCjr71FYNA
6jI0bm1Y2pe9KR79rGJ/hHYaAaroVLovFCB2VS0RLLcDpu0kCv1XSQcSH0dfENCktMq2oB3024wT
5zflLblslKa/qG3NfQ2JcF8HbWVqCxd42VpppEs92J3vh49JfkX006+UXk28bLohXYcBvUqt0UYP
GLl+CZDIvOfsMK19UvpgmilC2zp2Xm8FxoBnR/c7pPgiPKhZpXod7m1rZbYD23o76ijUUuX8qZHg
ta+yNruGcda/1DDFr/I2cG8Q6xv3HALoKWFoUNZDRQxJr5N9YXQcDBGtO7egjfKXMRT9oR7J9Bri
UF4PTWVdagPbaZgR4iKBOLzVKgHAf5TWXYmMfAWud/LYYTvdUqg6A1RAQUKgh8CialJH8gVZfAlg
d8sSK/r/BZ6fXv1tRpbMFmFahJD0uviXmKzGA9fVrBMla7ZMDZqXRPBsyrFstrIAAr9qyqiB+Bki
hlbN6iLtLTTrYVGFxFFm6IUD8gbms3ZoQfjFyUpLcdrz2wb3ulZM+xEo/QW9g3GZCj+qlrGVk3kn
stjdOewYNmiGLTqCgbsTjcsZibME1vDZe0QqFNQLy2BOUCXkmOuqcq2Odb3796kyrJxxgwRXWds+
WZVrXU3dJdA17sNQTMNC55R0m6d19dpXUrKMdckBMDUF71gdl5JV4AdIN/LYO9v2gHJ2b1hfp42O
6uTi/czUF+TOLOYU1heChrRXLCo0HFP27r8blw752ADaRDTEgXc+Yum5JcC1cDZCNZJRjBL2fApG
0dg41LU7J2E7yhyeuLvSWZlaMHdm5iHp/VFZoQoD933U2bsb6VxYS2TzZA+yWbH35Y+ataGsI7wk
V+/Heb0J9G9Uhdn6mmHx2EVZtiXuM99yIvfX0aSp+Ntm7ENFGVMd5s1+0b7gCJQ7hwi2BBtELFaO
n6geYvqExbPurl2KzpxWQ7ANteZGV1aCh0FTJIw5umWDV1Db1xcOxYgd4nuwA5Sesj2AGc4CdmER
jkSNfPJkPocKqoM1eS4xQXcafp3n905tZM6VmXc5pyidfGv3FoeXqWwZ9j25dpiAfWs1B1rUz8o9
4EUkXcrAo3cMjNCFTRmkTY3w1/uJMJlPq1ltiQsfcAuHlAYZYwWPnbdfcbbsRuudUSrJY+9idMrz
ijpEZSlrYdYuPRAqC8F7/Wj+2DUuHRCFkMPb3qLaQxCzuyxc2jEhNaVbA6TmC2kVsEZLJjiK+mQ/
MaOXiLjgZZhq/gYrvt3R923uSRydHplIwa0VEtor49aFtUkbxzIRj0Z1mW+d2rCeJRtSuWgj3Qco
TCjOv09+uk8Yo5TJdJgUtXvrcl95yGYaIVz4WFs5ivXPc0rk4P8eVX7ZwTT6jWqW2jX1EOU+AKlw
ixOEzgJB3mtFDNH3vG2cg1t0YEyx1z0Z7Wg+dbViPsWiHK/5UlmbsAqV1RhFyoraAjVEMLlXU6DU
3+DC5Wu9xhQONG24fr/rkpAY1BSOc6Mn6kbN84IPXxNfiJoealXgkM5bvDoFE3EziEK9sOmhrHM3
lrtslMa6rDKNcpEKnRev07hvOUff+I4W7Gj503Z5n8uTo6HyUUyHfYUDbt6Jhmu7yf01bYxgOZN0
qgXnvuRGreJsB3DSenZ9/FnSR1q3cCI+hrCZefwTguWkIRZBw6aC0co1siVCpZAlUJvLEkgeknG4
ZlEYd3rp5zd2PU2rqBBEwtLxHh8B5ArgyRO0ogkSBkW3BPIgRKFFm9jxDWBfTA4GxS+zzagh9oQg
a3ZPXbEuh5vKbvh0wxUEHVQVlCaGKbOTFRZ+Hy6gBkSRb1O3c2valAuf+NyrXqa5tsztvLhvUaJt
WhYc9kA0hC5w/EqI7iip65YozSCkgDP2IOYqNCQb5L7KuKiSXLlvVJUTNgYkdswmQK60owqoBg2v
phQluTvv2kynq6j4lx1VCC1PH1VKreuMKMm94Uba67sYwiS7a2X2vfo6ug4FlCEqjIVizpohusbr
CHUoXS70PjWJpnurN8e1I8cavpFOqcQYO4QymWthhiB+kpUuh/d5UC3aIdhVUmpHPv9wT0x4QEQK
lZ3LViqAePijt7GBgWVRTJXvkcNjbiPVmHY4UaxtTzrnfEVkiQ/6kuJHeK1NkU5kRJTdgQEkXcKh
ZTmVobKVopBQMcWo/xjz0Yn5NlR3YFUQyyWRckHH7LbF3LsosEJidlHenArEAcmQz0ZLKyyF6nnJ
ZSSrVC1YOUXQ1BvHqft1QRlm6/v0jcBsygvEPzXysEq11+wQQxpVArZZSNgVtYhl0ljZTztXflLz
uxmgImz0oc/mfVu1wygEdnmK7vsinJa1owQeq9WWG9EtEaQSOUIfnz6Y86zkqN4BJBR050g3WTn9
zHEzaDiojqTHLkpzndol14spjdTyViemDfAOBVD/isD4gPQgQsOsKEXZWZCrCiIhDn8ELYFmCTQJ
wMTt0K0HZyruSnTxZGIFCKIWmR5ehLFV3uak3zwrAUFpfNUzbEIlzbjORiGmIZNZpU6Z7NpunPY6
8TRbMw1bj4QOQWMwqMxb06mn2ziw6rsSFtEaBYBN/2+os5U1WdYahoxP0ksYbknpizddlXAkV9No
jwl5pMAuIabXU3ahgeyirpsKl8znIjAIunKIoE+IpH1le699H6zcudLcVqrLWhfFoatiEBl60fa3
/jQWOzlSZSY6hFA6B0mEnmXQIhMceHPKCU+RaDXxSvBm1S87cGM3pibjQy4IYWixRHy3yEqGtqCF
+vXouPI73mV7n2BXfPJHew7XAI73qM5fSEvLSkreTugNed5ehJFjXoVZI5+w2QoP6lBPrnrQXfTK
mPyU5FujotF4uGQs+redXWa/sgawW0cq4gvNlAKPHRbpvQbg4bKWlNMt/AIUO7vc5KzbQJkYFWk+
GLmdrenvE5MbYXC7LpTxLels51knBZ2m/gQPPUinDWIt4mlIUsMxHU60UsKMjm2rDPBRxpqVLE5j
D0Y4THbLVnm8fG33I6cKZKTGtOg1B6p+Oa3wlN0rKX2pXEJnZpVfULghH9alb5Vo5VNtxAb4Tuq6
dI3tCm8rO+Nt4VrZPenjxaWcUn1X13Rw2c9n6COw6iWl0wIKb3ol8zguWcobiRsoRnr4WlprOY+k
e8ywfJqanGLm4OuIdGVDkZd8FNNbtorxy6AZxUNcJdVz2UKV35YKlrZFRG5rgt1Y+GKRwITlMCXz
g2lo5MS/1yiT2sIX19Z9vO/09i3oHXp4lHcuB9fJLwx2tj/zUrWIBAD/bSnJ9VR0GJUbQ0m3EsnR
kq5QcZmQkERudFXKa7r4wXXMZmgRm2ncrB1HVAh+LPRpNfQw3v9fULpwXfJNcxctJjy6pXLau0XT
3iaYKVYm5oLHoW4MPlwwUrQ88w9NaRSvhlL+MOOm/4Eq6m5q0XNtbOquK4WS6zauJlb2UjEAb88Y
aNeGW4A+rP4mVDKWlz6EWCts1c3UEUWHnMnEAlqY2xAWDQh4iyIrKR8gSDKXs2msB6+UoCHYshIu
hKHguw8G+56jDt8TFIo//MxWV2XgPpmD2V+o5CBt+SmkYQ2VvDMj85dNluNNV8gRV4vfgedH/MJ9
G+MrFyT1Fro8dwwy2BbuAPxoxeWmGL79ZHeheR91BSb6NuKFrV1cmzl7qjGE8i9ADksj1G85gzyy
ICc3QzlZ+wqJ2UL20lqXae6/FG4yLVMK48DQjfjaGnwa+ULhFKPX7G5BRVQEZfX5txyzPDtc5ZBl
mdxJZyQhPVKsW7tSSYCLLf1aCzvjtxbAiitissTqNgr2PgjDG1LLw8tUJOKO8Dg3R8k4Qan8Huc4
5cOk2WYst+uuNHAjy0E9+H5rwd5DVVzIpNiO2FfvJCvuoiWGfO26nbqt0/Y+aAkHGGzV2htBMW5l
X/8gIcj24iDki8VGEKC1rXiZ4XaXbOXsfW8i2miCKmH/W+S/W0nIyyqV5auB+Pd740iQ1IsApelr
ocaxeqGVrX/h9H68olrSM9ka/b7VlWFcKkSBuNdRSp7EssiralgYJFCJTZUPE0ezsKa9PtbpfZ4R
Ep+J0d2G0azmp4R1jwzybRgQGapgauhHG2SgTv1PEssy+hZ6tmRTxSGpQlFAjlW8yyJXm3mVnoIw
Zc/7L4DkWY8ZihpCrgFlsitMV5Q7fjZ6RCdXHYn2iPm+EvjqtYP1YnMEGSCri1o9sIeagzkpEymt
o/003bS/MAthrK3KoJCSwJwMfM3rXMX/HVqGuAX3pB+awf1dDabyGPDqPRAHWYcr0RQV/bF68FeN
o5Eimotiq7pDC3mhIrBaBt3CQZR8xqjwuQqKgc8meNR0XM3Rj308Fj77vFOc2utN6nedQjEuKgvm
ZLXlPJ6dUZp/quw682iuhogfwIx1bHKxBzGwT7JrbyyICVHRSS+izCb1NSjTM96TU0NhN7NdR+hw
OI4V7WpjlZQfNS4sdIL7ITb5ZMSddqVK6JlfF5OPLSYOV6Xp2PYA5LiMeFSvJnicgDqDofI6by+T
VCaeVcdsOZm8iyoYsi30vPGMr+7U9RF5pxnU4QDSHA9K4Aw8LzI9vJGwiIWOFm1h1ZTsOJOaZ67v
2MYzXx8vNC0MG7ugaR2ZAxIW/6ksldqDRG/4JNKQT6hURKQlOhVNwlSq23IkZg+OfnhFpvhwZvxj
48f7+IZB/wZ+MT2a+b9/aDmMgVmGahI0npMRJsumi0JG1T98/RDni/izHaC7hs7EnH1tKm2BPwcZ
ND4X0tVrT0pKt3YfsosIbMO/TnVSy6cRJmnXQrwsajbJXw99av4YOlZF1aV5o81dsI/X5wpz0ACK
13ORZESDJuAvxnMh2FbUOfYkYAc2hvC+vx721KtvmCp7c54sFnhaXx+HNRqXAOKIYe0qTvda1j1A
6Zy8wGLWujbz9+vhTk1YjMJ4a4BTO3iN/xwuqCtVQw/EcI0U95VebTn8A5uA6XtmlflkqpknDNQp
3eQEzkKjHt/QafrnWVpT2/9s3ufm6Le/wIcOC6VJNfwS6F0sZ1JfQvDpnuwpxX99uacmreE6lm2Z
Bh7UTy+NbcgJL0CNLj8wDwIeyFUZsMR+Pcqpm8ojnNtXKo3PY3etiSelNTOWnvdVoCMWB3XxOAAA
jsszz+/UBZkIBxzToCqPSfHP55eQTwfHqWdBJdJxhXbuh+UUP76+nHNjHK2kQO11iw917SGivpqs
ems62TnH2/zwj1905h8AJKaisD9NDjd2+lqXtVeyd70KWlXfE/tOo6zro+dQYYVBoqTeBDVtFhgO
6g4D37kV7fOrZ2BKpoXC++dSujha0UxRIh8sXDjYGmReCVlpCeW0ImYiRvlTuvnqb+8r49lECrGP
wot9/O5VHKucEdOPl5FafmFa4wE4kn1mK/F5Lhr00IHDUdqds92OXnA3IB2wJqfJgx8LuKokohRP
waUd08v4+nJOjMRFOMIG9IGvyT6aJm4TRdM4OoXH0oZqSWkuyP+4L+v48etxTjwmzTZ1FcPcvDua
A+c+rpBWmSWGW9uFN0Xquk5fFCddxkk+C672X4/0mSDngKv7MNTRN5YalTU7N7AKdS6F+9wk96W3
JfZYYkDXVZdPDyO45y3oPr9eVSbVfRX25neLI+taTsSWxHR/t3pDGS2rDQrgmYngSzhxCYVtQGje
h9OVn3IONKvcQCxKt4hzlVynuozlnmz54bovWirYI77dJWU2gE2E7J65UKiqx68fX3D6eiovgIZ3
5Whthl6tGG7eck+bUD65hBlda53zjZDz6CWbWki7KWHSCKq+13jdN3YyUjMZrJ2FLygSdGa1qkwQ
Ez9kPgcjaZEhUmTfyt65Io58ItY9qdYNIvFFFQHC9+vYQIfZF2i0OrjmSqy0y8EsTI/edr+SEo8e
48QrSnj2ZWKiZYgTICzk/IYrN+iXkx0MK5MFhuT0QAeBQw6I+mrPwq6vZ8CJuabj50fBwTeLLf/R
XPOzrmL3MXJfYrjuneYaO576QM50jUh+8I3e+3rAzxsew8CibAocPBA8jjc8eBK6ri+zwnMdCfUr
KrJ1FdTy0jJKufWdQF6GlF7vobcFF1+PfOL1ZTenzrRIB6/p8etLnmynhK2V4x4cx+fO6rUfFf2e
e4zq8dvXQ524SAQerEbUOvjf8daRvijnzbHNvayr6Ypg6Kgp10JRx2pS76wmIbOvocE+Lnqdov3X
g5+4TvZVBGUAI+YmH1vP7SSAjVDkuUdye7StyFoNZq83Idv1X28DzHmR0jDwcrwSx/gQakBNgHE0
9bAcPY1j3q90h7jkOjWMv56mbDcQTCGM4vTxyS9eQlFsg65N0RW0ZBJaFF6N+KbvhbWh8PTrb2+g
qRpcmK6ZEBjE8WcriNIyN9OKyxKZ4WHnzQt6iPR0mtRIzhEtPr+ADMbWhq2BoKF9/Pmq0IaEVptx
ZYp5HxrKE/a0X/Fg3CMIPLMHmd/lP7cgDMWx1OLSWPPf3dgfDjQETURjriDEwJa4NqiVuoVIyaLq
CLSd3Typfm43enpE+D/I2OaX7vjzYpY2gXGMWGndPnHLl2LU7o06qVD7WimsTP3y7x8dG++ZiA3U
gm7vn59OAW0F962deErb7skO9UwzIbVDPTPM5w2jqQoc64CN4KHoxwWFzlGHKOJHewSnzIZwwGXl
wBfx64v5vIowiqay2QDlYH0y6eOQGYjG0BKvNqhoUelBU9r+tnPrEFeShrozLY2xOLNKzjj0T7Nk
XjjQtwvIDMe8A4IScACEFBNcgY+9T13KcHmZIDN36dJPOU3sZoTHusAwR+YnaNCStpdqb+VQBbuU
PvKG/JD7aRTVN4S40AXKks3BvC2oZhMCsjjrwdWBPOAIFGd++5MPZg4iohmIZ+j4wSBJCFM6G2SW
9bRk49GN98pAnfPrB/N5heXBoKukpASa+NOWMzMrPiNBkXq5tCGkFZ2nJtq9Y8tzu5ZTj8K12Nuy
DlmcYY9ms50aeVnlLERDaSBk8cPdYKnD5uurObUCWWwBwC9wKOfe/TnKBLZoCFolQTyEo6Wz+Uxh
AERT36Sv6PX/fhfNmRGZKJ+MmZF0fELF+25BdeQVHRP/13zv6sg6ZLX/9PVVnXp5ZjCyjSSXg8Hx
NB4aUoSmgpcnjYRzm4waLTZf/KLZUmzqQDg/+xTCDtXC5syn6tSa9871p3B04tBD6VQNDbNLvAA4
qcwVHBTBpowfy3i640U8M9qpCc+xh/RpArMwlR6tsMAQkJBiXfbKoEy2mSXsQ6/jyvz6Zn7itcA/
UrmJts7nyEDmfLSuuq0+tIKSu+e0vfoYhSoJ5yiOiYQ3upTenN0/xJpTLNtCdjfVmCfXgmTobUgy
4HrCxEZjmcAOrcJjjj8DPUbbxudOt9rJO29zwubNhGV2vPGp/UYVfZbxtRlM2gSyetGkWyxRlTW7
yHaeiEsqlzZ5NJdpbkSPSd81O98tfoQoOiZrdl/2mbmjiuQurFEpweJyHV/fyBPvGj1ttqA2Qd/z
/vDPdy21+R2ige12n0+/ykmTG7VETOmn6FfGl6/HOnE7tHeNsZgLtey6/xxLhz6hgvJna+9rv1QK
DqtMqC/NmOae7eZzpIolz+wwTrx0mkbHjh0NX6xPW+yuTsehDgouLxbPhFhD40C1Qx+jnhYG7syH
qu6rFWqMzvv7a4VR5s4VKTaIxyulSQJCVDtN4XFWu8bjV1OVTg9U40l7S4JH8saDM3vfU0+SLRtl
ACDsLkvZ0d216DY2ZlV4ihpUS1i8qBJyQx56oAdeZnGQ/voKT3xzuED2UAYfNjaLR28gOcxmGBXc
2qEL6FyYdb9Sq6JaGShi/5ehXNzvDhH11PmPPgilbUYyIynY09wivwW6jFvTltZF1GrameXr1Bw1
eKFmH8Jc6T+aox2SuHyiMuA1WXsP1eNNiOo+bXh+UVAdHEztf304YgHDdKEDIqN9cvwCagO9Nr2Z
cm/SJzR+dv+tbutVSR3gzEAnFmZK6nDIDCrP2Djm5/lhs11OuPVUnyNgGoinYBi2zlTdn5kSBj/j
aEP/xxhHc8JVyOczTcZA0K8tILiWexA14pveWkBk0r7hLqpYo/q6hDYWBw9FX8O5FfRqWxCuFP9a
1JB5RKfXJLeIOFMNYANu6MiQ9Z7MrfCgE6hLXCoOLb9U823WIM7idDsukcH6u1A4NCnUAbOiNtOM
oNpq3yY3Q2yVa/A0iqypt2pHWAsHqCG4AdzK7rCYzeFwwW/CwQ63hL2MuxTD6HVnhNlVp9Sd5yTu
fVQkzZI7nGwyakUkkCIU9BAnEo7STyUh5qFALJz0l4VpRFCO4nbz9e09NTdNzbY15okxU0r/fIKg
Tyo5WsxNZMIv1SBfnLC8MQ1lY2QFplpo5V+Pd+oNZ8/NZo/yPQ2ho/FEOOaVEYy5B7p7rjld93qy
62V+ZvP6ua02E091g8IfNQLLPRoG4Eho1INLAJ+aHMoyqtEMOj+r5IEm9BWClGUr9B9BnZ85Mh3H
d5psIRiXKi13lMP18YbMLcFglb2gJlKM03NICt/CqU3lgNGFmHs0M5xxKpHBI0i6apUSTkFzO2ch
r/RuJ1D5i7hXdobaElcuzXzpIwxlwpVb+p10sN34VWgAyfsBKSBImmDlSs2i9mJPq0Dz7/QEH78z
iWqB89EkWnfCnhfz+4B+KN/wfGi35HkCsx6w4OHo4t9nk1iGjYzXNuyCx8oQ5x7FqSduAaCFckuZ
wZizpD6uEZHaiCxPyEIEIDbSXVqMvbpNNNmdmVmn1qIP4xxvjLqyI+YS7JXniJmcTL1hSbTH+uvp
e+qDaEHro69Avw0q6Z8Xo1Z6WVRgmzyaTs5ynC2LKpz5BAJ/2IxnTGcnB6NeyZnFxd12vO21ahaj
POVdUUKLMBHACdB+NihA0VLL6MztO7UQWJT9+Vpg2fu0+U3H0bBiVFReHdcHgGjWElLKU5HWbzJC
sxBaZ+6kdmpezD1vDrBICOzjPs3UlCn3l31aPKTQRCZdI5u57nc6tfhVYSihZ5YVju/SNb5Fqh96
Y4CpISgiov8CJ9m4hTk+2FiCsGf4Aciqr5/0yV+PBZEyEvVb2td/Pul+8BuFePTM66vyzXCDx1Dv
7lIDHcn/MI7tcFLk+Dtb5v4cp+mUMSzR43mcREuqOfIlH5V+VbT1mQ/pqW3rjLalxDL/n330Hhq9
i4MD7aUn8YyEDRLXPj/UhQAMr92Qjnafpe6ZQsWpCfxhyOMNazyZKRo9NfPIDdoS2/Dmminidmtf
F92ZM4dxav7OIG5q0eC2qSX9eR/lHG4wDXbGMqOPP2RY/oYJSOJqqjlLyrfBcuYDEAqk5uuomr0G
ijYrM2tEf6CNnkjxCp/8CqpVq+NYwNWGzyiU9R2pvuB/8zQlfKZxNoPdO4+OYNUEaNUgmFKageib
ubRZ6L/VXsfOAg9hKNUfcdFeI8Up19D+3yKn6xfZaETrNhv1uxLRNR97XZyZTafugjs7dSlxMG+P
G7BpWjZk8Zbs/MppN8lJW0jVfMI8fkHNlNDlsT8z4KlHPDuzEMrYFFuPb3sZa8FYsRnyogrmQFe2
dbl5pxMYAXCdRTNr0r9+Yd61E0cbQhQzOhfI68Ix8+hJB8qY0iVNM8/KJncZ9q11Z4Zat8yNUVyE
RZo+wkODQ2CinHy3CzghKIasnYBTIenbKj1ovTO34cR9Z7MxW6CBw3OcODooudbowEExUg90pLkO
69G6ykO2jWNcNE8x8GhissLXMzfiRBETVQJVn3nVtj+dfYNBTKXf8UY3k4+U1QjMDYJUY9P4dbOF
uWwsmCkoJwUYRBKSliM9GZwX5jkUsXFirZx94cgxYGbTaNP/fPdUpBFWJqMM33IMRuXd1xAZoC/Q
Vufigjtj72SMGhmLFZSylCKypmT0UeGJdLe90aubcfTBTbzz5eWkPrMtzrdhz5TCMUVa8uCKLZL8
txExNkt2tzatOFyjFTZXtZJLL7Qqez2Erb1yggu9SIy7xMiHG15bTGgjL8JT6LTuPlXt7ypQsDMH
81PXTwcMD7o9d+iPC0eU2+K0kQbXnybDHZhStKjWED1FmhJuvn7op4ZCeI3WADc6n42jDQhNJ3jk
82cJCGm4KitndvMNZbJ3wzR4+nqs9+d2/KbN1V+D0yufwePjf65YadtnEYeDDhjPghiqEbPXZGpb
vyw6GKupdqEVqn8rB72/1nUlOOhSgVtipOW2zMG5vP9C/49vOINvQJbnsOL8FyVwAt8Avusl//WR
4PDPX/qH4GCLOYtibgyrHCcpDrCQ/4fg4P6L3Qe6I1pzc52fKfcPwYH8QTq8zGzXnLfuHwkOhv0v
9hIcryi2mjZfQ+NvCA7HXxFyLizK5IReqMhoPmlXcxVDfhYmgA8CTUwQzM38kn7u+JARwoTRQZzD
IMyvyceZzYA2LGa+WPzmnyvKYB9DEtOs0RsGtruq0uHts/po++Eh3P77532MVTw+hTIKgvxZuypY
Gj99HCWduq4S4eCNErdTrw/VISlqoiBss1yrSp8utIYSl1nFyremt4eHr4cnA+LTZVKm1HEhkqLI
Mz4+BoOMhnYz2tIjAicd4J+G0ya1Q6zQCCWI0Q7rPZHmfC3wQUAxLYFkzhDKiJ1SQ5f1Do6nFiwK
aHscmsMI2pWGJcmZ+mQz6gl/FvdXli2NVJm6xVBiDsZJ3MC4QXI//qaykHwzYgeQK3YkLzTxQPu2
VUHcFNUzbuJxO9Ofo0UZaCMVj4q1bUHBdfLUatDu0eSV1zUEw3tQBzgqDVgRvdWUL06WRSo+j278
HTZc0f+xd17LdSPZtv0iVMCb1+0dSZGi6F4QlCF8ImEzga+/A+zT90pURel2P5/oiHZVqr03TObK
teYccxTl+FAOBNB1uRaX2AJZgDOPoGBV2+KSxibt72ySz4SN8AeVzqJLB65nS0Ue30UjUOLN2Emz
PnKpREW+lcmfjVl8nT1B3PxMM+hgV2BPu5/qCTiOrtMbD2cGbZkIkRkuMvw1Qdbe1uVIZNK4mDTy
njjxzkcZNDs6oxFRqQ25HO2pGOzmFtxWfEKSo/d+Y5XHBpnR1nL68SGHo/fQ5LP/mbtjb1HEgLC2
4fUOvm6+TTVJIklAtZMpMX1BuFo/E/PHnWlYbw/+gtcIFFwipxfRxScS8UDU+vSm8Md9MVv+yGS2
3aOPQeMS68Q94tmz7gcYo495r8RF13V0qSqKmQ1xu26+civcOyt/mE0kyKXcdjIu10qM9hYianEn
/RS3C5RrMAh1+82N+Z9JgUCQSHh6jwfYoZhN3KEhQozXOTT6ae9nQ3msQ27uFEhFsFEO4K1zEHiT
dEWuiMSUSucC/m8Ae3RvWHFxlyDhg7WaNteEZnggjZPxR2ESpiQw2tI7M00WDat+yXQzPjDumK+i
ZuQf5aTTXpIaubI0vzhShryOi+VlNxrvxkjMEUknv8V382jVR2m1HrETVasxFeMPwg2mPXnD7k3i
cidixGMrV8hpU0H/q+ATDVzXAnpYUEbemjipHNauhgCGtSqO73wzbr4xfJ6vhEqnLzYb6R4wLibE
til2oFT772buW/eE5KkNSTmg5gyubZdwHwlf5lIvj2gpQNJNRF3uZnxOCWxH7oTr4yFxLZ5/Iqrk
c5kE8ansimdldAMc+La6ScI3uInQszKj8lMOyJVNCrH3AmygWUI6h4fE5tnEclVkextX5MZ1yxc3
DkbQr4EkSsHjoVyIVjrlRmGo7ndx48obCd/5JuqVdzNMsXUvsk4+D55fv2Ba42kNsMe3dly/ODhJ
zjk8hs86XPjNRg42KxSqfk0gSyHzcyYDR0ZUbN5/XJjyEnR1Z9zpSYp+o7N8vqJL2z1KjuF3U91b
IK05UoDsteKTLvNq7SszO/S1HeBDjnW2xyVNtkPpm9ymqhiChUHePFkZRl+IAQG+EdtprnsfY7f9
SPPVKvznsRaq/5a1g/uc4cgqksPozMJFZjkbYovQTg1XU6Ni76QSZ3Dv8GTjznX19MUCCrCu/SEV
K8vTyAab2d/xHHoQL2nKA4/WPUvTIK6HGswzzsDo5BrFp97sjNvaLO8Mb7h2K1nt8I55tzPMu5UX
gO5tvQQEcHwN7xJqOD2+Q2LP6bGyiy8dg8stqW3DdnCnr1kIUN4dh+9FaldHQyTfSJhIj+nMPEhY
g7zUxMRtS2/UkHGT/ruF33SbZN1Z9028Q21snfRcRBtrauGiBF6CiCHJrt0ZfjpI3HFat9iI/Tw8
GYVsNlnZiHklo7g5ortBpWxocKYm3ogqK+hJVmX5lsgZ9Dg9RNDLnTutyau+m0SQbe3KiM459I4r
WvQKxxovLJZv65xN6NSHKEzIS+FG2tZoHk0IzIcqwFgseyfc1sqw19BjeS3FgjgxESraRmWelZdF
hyGxPjtVHO1ornQXS0ROubW59t86qZS/9jiWolwkVjXm4NGPB6y8BGlYCt5+DE6zA7QqbHNAwxlZ
dEkjQri92G82U9x9c2o17BMvYc9jAw93OEnHVWoj7MyF39wxnrWwtBbdDtVWSlRcYYCNC/VLSCLL
SjmFPgu9WIvKonjGpVQHa1/70x7WO5hQJtrhhrwM1CWj61AhOsyCLBvq7OA5wZE+o21uJhYRYAiF
tLuV5L26cstOnsHiw72wTfuIZqLbOGnKW9Vt4eI1K0HDZQUM2DtJv9VfZuXk63ZhFzCEOqhy44xG
DcfXn19laXp026r5Xuayxo7fRQc9e9GxGuLpU1Y482aMh+ZUVNJd+3aJ28svxlWpCEzsXMe9DTpa
zHW8qA6SFie0KcNdY4zMWJbEAeU55CBHTv4U+Ak2eXNShN9OuDKj0diRWVsjlK1uS8tgLwcOdcwy
ByYxyslNYiTRA5Qda19mPPG+U6fHcNRE+anYvarp/MG+VsYdWRHhtdXM02nJ+CoJOYjgnDR+W/1w
k+Ya+0FwiTS697WrFMTeEt0YIp20uJLdbB0l05aGZGW/PZdz7DwPeTC5q8BTyHNtQtTP6QSUfZ1b
uflD4iQsiXUWvt6YuTke56aJ1rIy2v1gld6zKoeMvIMiyy9un3TfKif3SRDo3JEJnCUI73zGC2ji
mCo6LLS1QIViaFHsgtQbv9a5Va/7Ui11gWxusdyVG8T6ot7C58jO5PSi28WZnAc8flV6RD/fXqKm
q10UtjQOiX/1MgzKhE+v86z2biY7zg5zKuRXW4I2BBE/Fcu9gdu3lEh57rAPLSETudeJS2SThRAK
2X8PYcBLZiUcoXdm0bHhoP6d3jhHQ4ucjPhOMnXgHSA94xLEpow3ibfQAtOsgrEtvZsZ/MSdUUvJ
z82cdDeQh4jFmEnQuqLIS8nT1vKrlgPTrRSxBaZ/dmdk0aS+vhdfTWZb95jFu+8SgFe4sb2U32dV
SzdJT5O9pQz1P2syHDus900D2GJ0i02e2uWRxr24lJAfDq7ZESVSKxbjNk/yVSWhXm9Sr2Nzj6ra
uBNJNDxktpPcJBWVhvB8eZ3M798iap4cgmazVdw0y6JMLsVbDzuMTISA8iRqGusTy6D47kifU7BB
HBG7NhEtfsJCtKpavs7CnNinljE8pBlMypXVGKEAkdxO+6Typ7M5EgOSDqPaJIsftKbYekZnWq27
aSl/cQ89B70uwZHwE2jsILyq9PSG0SDb6zmuSTXJIni1CqLN5MUmWQfSKTGNRc0f1A7W350hlnwn
zkvM5X/TgbU29O4kMfpDYtjNKaaFu5TDgVg3edNC5FnKe6cJNyM35qWbWkzjSnCxh97704HG+tjD
XprkyzchbwMe6W9uwKF26grMZH9wMyr/NRYk7ybwe3ub9PBFJ5eCMI24sn1i6k9Bguw67zxAA339
ksSCB1OQLtw543QWSjZPw+C6N1Ch9BdFxf2HTs1vfcrlyy5eLGb+qLN+cxHSvSmC0XC6g5EtKRQd
EN1J8qKZVk6C8MBTx1bEA2aNPPHAgnAdsE8tQQj1ay6pmwNgPH9I7Hrvx/568CU6F8/U8qUQqH+c
KSXYhu0ow+9XVQ4weDQLiyd2aC6zMsZ92w7phqV53k40mghNGKigcsnhNUiX1xTF112u3OaEpQKE
YOzV34loDW5DP8Hs3ANii422blZN7/1JnUUv9bfDLOaacNG9Qjlahse/dhm9wUDSO2GS0pi/1+QA
y3zbVNG0q0kf4VqizI5SJ3gjRGs8AM1KdoZlv2LSeITN4zBsplwyPJVsBpT5V2Nru8+jBKyRzU5x
Ns3KebHRemqsZFKMZxgWIQRlq9iQyQrjCf7wvmIpOSQRsDXTSjGN64p6tayiCwUk9GntTGf0K4pk
S/Tb9bLC2MDr7sak9T8bAE/JSkpMDKXCdUma71hjcYRS96qaNMWBBQxALjU7h2XOJUnB3zQT6SlW
LTwqPO5Lra7F3NwKdNusKdjsNy58rqcIvPLKNTMa4aCct7aO5XWBxOaSD1CxR9KTsMWn40NCNhsu
C88uX1qH6KdTX84BobqxSrhIGbkehu56vfWSIjXXg3TiEn6Dkw8gSwD7GZ274QcJ+6GOAbZ1jQMq
JPDnMjkSjpxt4nn5P2IK+nhjdgxr1nGG4HNEFxfaZyacHfQAR0t2Y2r61kxzQeREyi9OREQsOYsw
DDRNKR9o8FfGRJHPcdrE1chBpAvd7tEEPbKGMeGtO4/snnUVQUjWLQe3MHXl1ykfil2b9dl+GKmu
zELxRAKg7jep8IeHPitfgpbzI7lE8jlUpZNt2mmJS1muXbSgDE7zzMVn0zHu4Do4R4uN47Zwxmwf
o+cUayLPy2NPWMarJjzo1Z0sakO7tO0Vr22xc/qw/cRJNLxMjQm8RXHo90vRPQrCjR5JGHaOpmY1
6peznUijcp0Sk6LW7lxqIPGlGnbWnFRHSEycWkTgrKidgtvKaYcH0yKRCqRy/ep1LbhqlxOWtDg9
b1oxswP0tdU92jkNpaYp5TW0dVAMsctq0sci3Dhhz8kodl0M9bU38450JFRYQFD4i705N99qobkq
1UwGFKfDlZe584E5enNqZENXzmagttLRsoWmFculNwU0gCq7eUIKHV4sRZsFWGB0SSzZnrIpEBc/
4cIxc5z2wrS9dR2K8YFRKMd7NWX7cOkAMamU11VBfyjIOCYzlJzfQt7SeZuFs3wu/OrTqAP5FXw8
x23TSwiYdcHZqJQJtcs/VBhL4bx8a+0uUTwhArJ2XTP3u0yOIjh0eVX1sr6bRaE2hE/IF6/RIEfb
KgfnwcxuO4wZnZHl8JppkwN8qt3m1hQtd6bOKUXe92IpEoFDO7En8skhIy9FL30dB0QFjVV+XRlM
5zkB8KZHumvvjyEueQqJREAf1IMxXbkJHQ+nm5rb946PcHh88KKVax+KFPFOnIIBR2WH0qWgKplz
XobYR6CxtAeMxOAyIMsO1jQcufRLI2/OoOgVkoaQStO3NiSqaOZ1E2s9JRQjasF3hgndK1Pq4q6R
SKBgyxfRglv0ULKCS2sGCFOwrbjFiTJLUr34RcztbZo4M68gogpacDExcbR2TDKjBnIcSN2mnUHj
Tm0FvMg1TnwQlAUIPQoes6XxxVCVmQ8dQQBezdPsuDTKvF4130AFkKxm9tMXAfpmFdtteTSW5gqO
NpY1TvSA7ZdOzZJwsAopNYibmTP+SZVNs6eZWeIci49/79+8b5K6oHcr6tQll8r4YZrzUi4HBrev
rCiWmg6B1b8eTRJRdtKlNSRqK74zrVJcZG0XGywq4SXsu+aptuihkV5ATw35rrgoLCU3o8tJCzh4
z+Ju2N13PGv1i04odlqziS4qYJ2tVcolTD0SJk04omA9isHCL1fRyvEpz3sQ6ZfleW7aZRnGuNQR
e1jSkYyygJq3aPnjbKLTOUNOc58uXW/qkmUX4ID2YoU8Eu48dN+HBo56asXJTUB+4M5ql+cHeBE0
IvqQpc/PiZfu13t5G0Z0SKE9FXeVGukikSq18ZGD3b/vDVZPC3gIk/QmYMmn70QTdTQ89yZIDI+t
QkXhpYkoQ5qpsO9VCy48quAc+qRFHl2Ow+vUz6176cMnywZuJBZ8IoRKU1zgzIqLZ1PEVss9SCkP
nztEj3LXzjXFubJYzYj9eZgUZbIs6M+ZdWnfk8TIYss69gSdTj5joYGyz4Bx/d4SHHualiGIt1Mi
UgVsnvKzYzWRa445xW7Jrdw1taY46TnsVLzYcGUcuqB1yUsxmWP9Qp49DWpFz9jJYo4KPYWzA/Rg
Y9Nc3rLZ8/C8L7M64GrQOSKmr3aTR071E9FPdrWcJzpNF6p19KeWps0XGVC1G7OiZTF2IxfTZHlL
R96jgkShR9MfJWc8h2fNMOM7reiX2aWusqNwveakZEkTcVkqMWzZ27ZwihtIvsB//cyj6wXf02ki
9oeUlgnvZEt3GlPGElJk4TRqguFHsETP9Xx1AtIKXtws4hAC/F9+BRdHydF0c3nMBS9ZJrP0Bsjn
yzh6XDXySZ2jHaa8KmPBNehLk9PQqJonqpLcXQ0aVv8KWlBE3TJ42TWxACyyikyQh7qOqSCncdqM
Azd8CvHPFDYt9ff/+f5iTlXOFmMQ2fXNU+ypkk3lKOZef4JMO+2qNM9IJ6l5oTOqyiTwWGSYNSY3
mKqQWMxeNl9Jf+ZEpoIJSHTxNrhz7ROUwgH2vVEckATlQrm9U0sVMOmGIxkZc8OeRgK/WJG3mcOW
Cd1nYl9SoD0Usz0Nle3gQctfFUTqnPq4/x+d4/+OKv84qoRF+NOY6m9GlV33+i0dyPvpu1/nle9/
8t/E+egvlBTkQ+PQctBS/kycd/7yADIg+A8ZqxFcyUHh38h5+30qCYIAtjxizIVM82/kvPWX7Sw6
Og6x/gIC8f+TgeXvY/jFD4oBw2Jf4Nt9UDxEzgQ0TBryEGblW0qpv4e6Fa+yECXyT1fnb2aIf/dJ
Nh4G7B4MvH4T6JYCv/pSrh5CG7gklLsXKWq9UnE6/EHM/XefxGdgLEHuD0hk+es/ibmT3ojnVhKs
2KtiIMnCvOnGKkeaOj/8xz+JRgJUjUUrYfJZv37QiGwgqtuZBEfe56Is3mIje8v5z//mYzwUuWiA
fx9+Yl/HBu9pyZlURdsoZLhIblG5LnT2X1w6nlUEEhiEGaF/9C0k0qxcwI+SeICqvWiiNYFY29SA
Iv/Dj/I/HIIh64c+8wPkpw5JBx8FqMFIGmofKXlIFRE3/jDdTYl+gBn6IEfCV/75Cn5st7x/mIMr
Dyc5DYyP1mcSsmrezVoeaDXS5GMrOeSEKq1qI3s1Q7pVGVDjlTWB9P7nD/6bRxFbxsJCeVd4fXy9
/LbmNEz38kDrof48AB5beREYYBAezh/er49KgPffSEuEVQG5HG/1rw/jPOTDhD9fYqYlr4BAy2mb
22b8+b/4QT99ytLb+OndWhQWo8FQ72BEGjx1qx/GSomTaP+7S/fTJ31YmVRRpTUDcR6Qcpg2vs5f
Z5Jv1/8fr5f5+13CjBeGPBlB5IJVWJ7Vn35UHVdeWNWyQh5k1xtpjgZxxZK9fXaraRsxdt9YUWvt
oKB7B7PV9SYvnYhaxhUndBG4URTnD6j6IE1aBnHf3tvIQR47xyWFYzcExdsEMueYzNZ4JQPSSAnI
7PyVHdFjqiV/y5TG1ZZjvs14HBxnoJvqdmoj+7EI7ProxXn8MlYUKKrS3iEOoPnXE+E8Kud5LgIN
2L+bBgbcNN3oYDbUln2Pp3YoSrFFtSY+Q7J1T+A21bcmZpW3ep/vDhP0dsrd+kwK6piv0yBM6+3k
lubXHI4wTkG+j4Ge6rWK+dEFiZi7OkrkDYO8etMDqUCX6sRxvrKGMgJj5vSkA0Ia3jUm07C8oaNu
kBq+rkx+3VyxcJF+26/pj9sIKFhc0iQDAQv3EcSwtnaoXWtyJ3F4nNyKMhInWn22TFIIw4pyJ4zI
yQ5KhOpJOnpnnVj5SxLW5YOv6Cg1nSOfG7+yH2N+u1wFit6IrNxh5juNMQb2QEb92nEm3nXtu5xn
Dc5yD50CtE7RXd2SvNS/xFwaALONvPGH/M20uKcDoMXHKszedKfiz70/10e1LI1p19XnqVxmDC3l
JnF6UVSmsPR9fQfQxj2yovdrpCHZfkxKZ0UZkC1w/EEQUwT3Z+UOzCkTR0bktCXizSfE45owYC7i
UOJ1sA1Ft/79sS87og1g6YcXoojFtsi4CJhqyGVwiRasGpnchzPcUXBkWfESQUEml1CRhOqlOSN+
eMczCOzWL/cZU0J5ZdFXijZ+Go9PaSyNaMvAsgvBpBAAvfLpGFzgxs2PIYTBe6Y71ZsdkOLMb5y2
gFXjFYKh5uCSA/dQQw27d8hiydfADsmoa5HHFNgx0xFGraap2OKHxvJhcwv6WBfECNsyqVegew3M
hn700DUtr51Litl6dNniZvDOnHbkAgIFSZk+YMxNxv0Qivw1Qpm8iwTvESAcND1ZNJYkWMWaujka
n+Z2LvaQk3qcS0ZrZ7tcOt68nRHvNKu2S9SwIpjP+ooPvvtuz7xbrsHgb1Mqr/syBr18TnJSwIKp
ZA2lEeYhAjWcE2K0jCGgIunXKrgTXpoUL01ii5OOgRgzu7LXRDO+cQCJ0O2Qlc4XITsQguzGmDrO
IynyhWsg7wyJk3Ih/nKHBoetD8gTzbOQEziJOfHnfGzBAKdSpz+EjLyDKHz6aX5K2qFrDU+ym8Y9
libY2dHAgzCrUMDYzAgcxHTTGGCGO6vcQ/D+0Q9tsEk7/ZmoaeQF49chnbJTJXzaRDFJlWyFwW06
8FIybNZbWgjj1di30TYpeM/xosYrWwbFY0h42xnI5I7Y3pJTm5b9ulJFV8CszrOV05c81KyK+lNa
IioRQx7dOBSVjOl464uh5Fg1ypg+Mckuc8vqRiLnuLeWfVe6/G67yl+zzghvQoyor6WGD++MvYXm
XNFNcGPnpAeeKGBD8csQIZ0wy6nejDjhtl438xpVRE5i3h7AuBktUYuAgI11SpzMreW3DQ3l8tXz
WCjblvUDEn5wO2cEBdhtO23igLRzCLJDeAvou6X7B8APQCKPIbG1DdHF1bDJp5xFzB7qja/46JbG
3CGDXcqY31LfUqxGUpQC3HAHIBk2yrbNyhtHAmlOlRNyEyp50zVLXV3b9bm0JA8TJ8+BoDfLxf/E
1cniiF6CT6PlfdVFpPbcF6H1w1SsVuPyjHjmbF0XcZ9d555OduOEVwey+5JCafQe6TPermPQsgZN
a689Z2ZF7Gu9Hme//oKcKLqZg1hstBm0a5fcEogUPSt3abYtbAdf3I8yiQlKE+IUz0N12w2sPUbC
6qEiXvpirLjmUT3snBxbViLG7NqJbfNrZA39mVYL9Wg93IRFVx463xz3eYo5oYoS46pvsxsnc8Yn
I8+7m0mn/VWcz48g1BXyFWRo4QT6xp0t7zBH2Uw7ualuQEnGn8riOWhAcjOAfauThVvXZ194nx/a
0SSVFloJQSoVUcSmg9lvQgPBtpjsWdy/Gl5NpHzAprco2Y9GlpYPwLDFqRWsOGYVIlgyLUIXZ26p
/NciSyoCon/uwY6zF+m/PtlC7NtiDdNODwdcDm67p9m9smnFqlXfRTn5u2XJYpZzyGt4RPKoWqPO
K45CNSZ5tIjpcE+CgyTjvpnbVSmdrGIQ2vQm8gzVLBkU9peusquTapzqVAe9KekvI1dwym7YDBYu
i5I2mIYccJ6UTZgkm0/Zsv5VgYrvGrrZmIuLHLy8m41VelJ55IC4JxRlDE/Iamqxiv3BCZw1tTiS
9tUMruytm/KUUJGxqH5ID6GNlSXBUdPDRmw4Re3SqfFMGo6adX0KF8E0USV9/0n4AWTy3CUIgElG
kmNFSFuXyelgjUx9re4lLMwCRZEuP6vc0egJLZ9GE8U1YgcZTONJlHmxIWHzqxsOpMHnCAgmh26u
h8jc9nm/WDjGW8/LjSvLEQZitKACyeja05731HZWdc60eCjD/mA3oC90E78WqVcQymUXxK8wTSKz
gzTO3tbXA3s0s4GEiC3h2oOxJuB+vuZ1Tb4lZYDio7A6gxa0jigtDeOYac8Md0FSsb65Psu3m1Cd
cFpy1UqB7vU2kh98KJiIMKuZvPEPUtvfteqL2DakhI88Rq5AjX4tRruZEKOhM8sDnSnWG1uNV6Dy
SFINW+oEEouy6wlTGZK3mbqiiIj44oX3zsj2UadY0Z8Oauiz5c+D1vBf4t+FPAf36Dd6TpAQFARv
ojy0lfUwmPQQC9ZUFWSvohzu4olt7p+PGL+dDKPFcGrzSRb1OB6BDxfAHb0qoZVITjBFmCBThw2K
7ViItD4bLsz8f/683w18ywcG3uL+AbzwG45AtBQ4rl8AbgmJMlqQ+fUm68RI0FpbvfYwGLdFh5vY
90L16X3bUaSJ+PvUVtYOvZ+xJgfOeyUcYtxrsnj+cLD73ZXC98MAjwpr0b3/diiXYNfg9Q7FIa0q
9zSMXfVWO1DJV6pXHXHeiUuxXRKYioMit/rr0afWtAq+sbQotJFRvlLKiFNoo26YbE6eXSaRB5fT
4J1d0hEuos1bOvpdROp9w7ygZyJ+SBYgmUNaV711gyr+DKbSfXV8rC2riH/bh4YV3KKdZAOOJ42J
PMvyl/ddUQggtms1F/af7EnWcor98DRiWYWJhQHAQ1T24eFIBtSp7F7FocchDzK9q1ckeydr5bhP
DeHIkMYkQjVUNDuP9Nc1sLr/FPMDNRZbHoJXbgmP6YdvgMlc+bjeskPEeXvvGUl9lq760zLwW8eC
T6FRARkO4CMe7A9H0iEbxtgXdXbwXYpnH+IPWCe/XzeoWMhyKAg+mXIOD0zAxqd/fh/s368xJQrq
inAhdPxOzpyswh3bUuFb7VQSM8JDI2XEcfRSDZTGJJV7001keNGDcKeHIpqaN0N6attPIyF3fS3S
bFlv237VkKDuIGmRlJNu0R6ovxkGIxn73sRL5LYRg/z4V8flf/vVf+pXW1bEQ/IP1prsGwyXV/FL
q/pff+h/WtWh/RfmDtZcrDO46mDy/F9rTWT+5eIViOBAetj0XB+HyL9b1eFfME4wZ/iIWUwayXyL
/9eqJqQN8trSuuSlAQf8H6SjfiQG0dkCZO6ifcPE5cI6+fBONNpA8Ft21lkw+Oyb9ZhUmT60Ho0C
xBcCa3mdTkR45IVlKEpeOG+IXVLJEDeS3itJecK2UKJCQSJdMfdnEIugA938nNiNQc5fLHi3GtHh
I/npSv9N73v5Zj+tWjb7I33oxcfKwuGxbPy6pYXdoEosy+0ZEYi+s1JhrD3KtMs0BiaDqImT8T9/
IBvzbx8J7XHZs+nr+9zND71pIyvJGxvq5Oz70YV4bIKMypG9ZQ+DJGkwQTRGc7BaE30jEJxGrwd3
DNxD5LPw7LyE6JdjHOCfWc0jjMoVwZr0UeyeBLJQZGjQa0HoOegs6760rX7eu7Goz3m3sDPp6bBH
WEXc+qumbap57cGFZqapBNfa8Ed9V85sRbY1e6+9kHW3ypuQj4poRyTbNoiXQ4cHu35FKhtdCZ87
QnHdd8Oww80+XU0+DpYWm0nDws/W2zqUQhNcIcCdPeFjbUgfYx0k2ZRsEXuoZEtTR38yU7dE4J4m
9r2FnGFeZUHHbyP4pHk2UmIPE1/xNbSdhZpETVs+26MiqcOv7Sa90WnFN4omzzlS9KT6S4slCphF
YyB7s/PU6jBsMpG4BnMSGDs/mHz5ZDM8Tk992/H8JYTc004jdOJubgUDYqe09aMMLW28OHbPlcs6
cLaInmtdH1uJPWg9AkueCUdBAcbZYeSvyoFQ2C0xgezgem4QHRkEZ6SLWIeOYk04GtpUNNvZQiH2
XnOW8Idh4swzDi1/HA0EB6oGihtgCf7RZtdwkbLJ5S74LqOupxRXjDy4M9HyW66jM6y9bEn2zoyS
Pob2UMd9nuaa2zouIOkzxvIyPc3LLQmWixMRacP9IxHmHDUGvZWs7I1gTa6LukoT0rmM0ERkToNM
HxZFaIjMJ7Mg2LUTL2GJnYEDBsCmYFOPdrnFy5FsSq+xFi2znu5RSfbX7D6czaqcjDJmqwNmjLz3
rqYp8R+MMbCu1SjLTwTPJa82zZEDjWM3XGe2CF5FUoyP0jFzjUCJRzZVKCxHNfbhOs2Xmr4i2HQ6
2dr30I/VQfRgwJbpb+1sNvyNNwY8NmMbcHlVVvntjdlrD6eylxgCZ/3QOBbBVW6Yzg5dA9ewv9Gx
5d5lDkXC25RPg3zmv1b5G+gSfZdVJi0OH3fvuk54Rjrm9cOak7N1jy+N21MWRuOvjFhxbxGBlbRR
Cal95srwcpFfz0tZyFrFu840ZPfUxZ6+C1ni260xB1zgzIbJsC+Ye5893BdyFeuO8/6Y07PMY1t/
YnjRHAaSpfTFIYM1IT5x4FNokuUzDL6O1iDWQq4L0dXocAZi9c6ku9vtfTHPhvFAzO/cXHq7NdpP
k0bXvis5nqgvc8Ux8kvmmlVxF485Ykck5g3NUMc5zuNSRM5TxbXkTMm11Kai7IyihAvBDKo9xGWI
z89lVSG9rMGauH5/kAttcONIf+Q99sflpehbhA4rrZD4sZjX9n02GLi2mD6l/pMuw8G+yWPEKIiH
rKL+FjjKuk79kOIxLCs+0yiSXBMxmLT5S2u1CAhXZO3135047IvHlhXCIiw4nr32pq6E8ENqGyOO
tkFJIOHWLiAyrFB65qeuCbjnfdla13k/O/oxHOKm+OEFwrbpQU1NQlqgOdr2TcX+MzeoENAAHmNh
h4R01rVvmsfUdugRgPClv29Ag8IGNqNHyZLwWmDafvLGIV6SDD8HYMXU2qrq4QtGPmOL6jYlbl52
a2dI0qNTRjEePeKHVlUGr8FyrInE6aDyDnR+/IXClDdGRhudo+bOpQEgcuYQUyxYZOqjlKH50HnS
XjuV+WLQ6ln1AjFJMQmy/1KlwwOxX8nXsouDHzoh7kNYrbgh5uYyqLaZtkXZ6luCI5IXzxnFtmKT
2lD2OXcM3cSL5abVzhYm7Sayo4l46YP2U5SQtRjIgtMJWcXlVSaT8oudd8EqMrt+Nxs9LYBRg7ci
nJC4NiVvxnKuLh4dju2A8uyWZV2+5NGQfh7d8pMKTJ3v24YQqmYiK8ik7tyPWZ19Tjq//AI7sEt2
bS8wDbCBbcqimU+lERU7PKjZagTEvAjT6N6Qr1vfs+nIJ+FVMt3kcyd2YWbWj6nvL5eWrCAS1L1B
rP1g0NfS184qoRNDVF7QvWVt0G5K9NkHe0FLks5sX5PbF7ib1PQEaWcT5cCma+2RhmxV78OymZYp
l1Mfl0DBXeJZt3lcy70JFWBD9pF8QmBF9wlPm38UnL/G7VQFw3XTu/HnSKb+3ujmYucZQEMgmc8h
SALfvzbSvjmzYE8HWDzTURlWBFejUNupa8nxQw67boYpRz/X+fdjNs7fTbPMz1EYzedWtNGfonc+
tBUoiYAq8q/3M77D2fvXkqipKyck5xrxUS9pp4ilrascNiHXoCWMMaU+x7zlh3+uiz4MSd8/dQEO
YM0mjAfk56+f6sZzGqTKi04NkqJnHIssDLK3qTH++XM+TBTfPweBP4BWqr1F9fDr54xp7Q9dlMQn
lz45a6rZsmYvqlRPxywY//mHLSNfLqeFMuQj3cDiHTYSisBTWNK1rv8Pe2e2HLeRretX2S8ABxIz
boGayeIkihJ9g6BEGfOYmBJPvz+U3BES6SMd7+uOaLvVbZOoAhKZa/3rH1b24IUfoKWDv/31pd4X
smAkEFupxXWsOt4O0tvYdxtCcEn/cpS4qVZWmo0fD0hgX1/J1TDmX19P0IcIlgmhQrb3ZqgtvJrX
tijt0zIn0dP3I6gi5ycN7WqdqsiUTJPf3M43rTfPji+3eguhd+fhvS3WVRlbvd/11gnOJ9UV+ToU
P2yonMDVDKoKLMhPhVo58mcdTHv+14uUQaDNfdZxUTJs/c2Xriur1ecCVvswpGuSCsS2WUy/s45+
/ypwFWw+fLyKbdwD3ryARWRMVZRK5xRDnTyoFLKi6/3WVuefrkJD6WE3D5zxDq9xetNobY3vcmFe
OCkTJAio/4dlYmOpiwMC3c5qh/Dz65a3TIdJNrVPRgSdFjMWFsWoMCLYQukQN30zj8tvWrr3+xd7
OnsYXwszTC778yWrdIzUVDjWSasj57OAesp4dqQUGTBv21Ywfo3AkQtL5NdvxPudBc8UKDP46uNJ
++6NwIo71ZeGoNt84O2OavbJ3oEws2RwrH99qX/4iiwOqE3U4PgTvd0sXZS1XKo04IeujMRS1FeL
ZEJaWCsAvnZw87pqfn3Rf/p+2KV5ENtsID7zzQ49wlo3E98Rp8KBxlKVsCYK3Uv2NDq/fdMvKNrP
fbkPOoHJlOX6rvf+TVvHrjr7CdNaCaU0E6WNAaerFw/NuHQ3NYJ+hieKMnmeqOuY/Sl5M7YoOHeA
kBbNRc3AEo3BK0ZkJlXnUjH/93Kn+Z1z9PuNF1mJ6a58KRhM4i3VrErtKUW2yAovgbDDNIKEnM0a
5yWm3yy1zKes//WTEO/f3dX1m7oSKBKe21taTFyAl0SccSfN06h1Z8+kfyAdC3VlJzgykyZa13uW
ipt2KNpniLiL2JipPz+00mgLkjOHpd1RJcFURV+S/OvDgeEAzEl4aibP7oJj/kDb0Vs8M0aPt75c
PIpu3c7+FDHDeoIfqhRmr/47GOfd2oRUuL4NQDksUcThP7/zbSrXop9E4dGKCMFFw5MFqq1YpvOK
p//69v/TxcCNiM8gTOB9PhlsDh+vYgLJZ/xo77IK9T9aJLocW2/okn59sXePmm/mrZ6fOu44bGdv
3roy10QjI12RJ2/TWMZpz8riRaRL/PWFjDfiN6iwbJdr8QCfkSP9bWVUEGsxO407UUF0ibzT6eGG
UPNkj6UpzpDyqslGkBArRsaQTAmDv6JxzQ4seT0G63Z+SNIcnECbaJaYNyKtWVxG2LrmAGWBepk7
neAP2vM2pzmemF7d9RVS6/LfbsQXW3zmMpxrkD/flkIp+d2NW0p5MhZG2BNDoyu0POk+1tW/rrq4
FGvAYhQApPduQIUI1OjHGYFDB50Y0UDG98dN2t+SOVFfWdX8W/xwPb1+2BgtjjWokqsPmCcgIL99
StVSEgbe2dbJaWfrGw7p46mzIv/pAog4Lml5m3Yp7I/1PBu/OQCMt0vEWkmakDVNrrwOvWzz59fM
KuA4QLXJTgLPi3JBpu45mCArVLKmEWJo6X1Bzphbm7Fm3nzjx7AxCCOP04PRK8gcRLaqB30oQRGX
fMVrWuK5aCyGjj9fdAJd6cgMvbtI79xeaRW/aUrtgw8liUl17pn1vZ1JaAbr8io0DoO96jui7cdO
NTJAXzHf2dMMNCYj5sdXOcARFI52jFffNqbQZyJc826ji7y8n0Abbjqn1/azlTp3hKpoy57wa+bL
Y48The5ikEBSdKaT+ezagx8kVtdc97mFj4Rb4E29qbEmpIFe0hPKPhEi+7EHRHkiafHnGFoi8cC+
9RFTEnPJVlZ1Qc7PgvBRFOJ16rwcUFxDBRj6c7OCodgBJHejmvmzq7XQ2Rxy6bHa60i9PxD4QFdU
tQv/dGndv4vPMY9AXvxirWvahnctqQoba6RKYgGRi3iltqpu9vNj7GnzQzMvZXIHUakgfTpux/5e
wv8pNzCKeLtrUTb5Q73AaNl0Qy/aHRPh+SEnVeg6dpw6f4CHIF9nxuALCG9mL99Mpxqsc9eKFYqa
CFEOELjxg3x1+8VGqE1eA8RmRrVGZl2Pq7UBiAYOFEQO9fm8cxpUmBtwEJCrfkkAwr1SOeYW/iK/
cYAJBylsMqtjO2eD9mGuUy7d5gunlq/DHGiDpDClcVtNo90/iJTE9k3Ocknu6FfR6QnlYjgAg9A6
jmMn3XyDcEcLl6ZCKOcYbOH2ErOCqmqkkTDcKXWvrTES0zFB2hZxrgoYNXVXgGl5zSCX/VzQwwaM
Z0EZIQDM3aOo7K5AbWizwHBlJP1ZSzvOhksdAGbP6kO2B9SQOEzhTkjQEfISnTkTKUnW/PyX3y/R
HaJcmK0XCM4uBj6Mmczi0coM+yWNkiTaykHCy/7+Wjkra09ftTWTiwPWS0VCAEn3NslAYhYJU1BO
xTY0ergVYefYrKLWWzVISWFzXw25YuZmJocvkJOncTfDjbz7PpohS+8lss21kIgtajuvdiGaimxF
Yjvg+aAhJeCAgBYE/nL8uc4AyJiAXbnXtss8Isj1dM52KPd1eQXViNe0bDQmDYWyuLEW9mvmLvON
OL2XVcsHETrYya4pDEmytmjnP4fZNTWsQFw7zx+8mjiQsz0X4tHJssoKB8y31DdPY5KxhS9uWPdK
NKDAiaI2Jh5PTG7JecwYIKmDBLiCtWIxzYEZavWm+4nCPCem1e56TA2CIh0bfFWiCN5GyBZuZ6ei
k6D1qgCURP1WLR6QBIS3U6nrM1AbCHnvAZAtw5hN30/8/85JfzcnxRyemuT/PSflHeuT/wlfurpI
q5efpqXff/TvaSlGhGQqO2RJ4ByIj+taAPxtROhZf6BwobjRhUV5apkcr39PS03nD5pgYBo6N5PQ
OYef+ntaapp/8K8yS4WGZevMWv+VE6H7jtWONsgwER6An6DsARz6+Rh1czjkXSEz1JR44cMMQve9
IU+el9Mg6G6G64FVXAAKkQBDGyQoHysDZR1uFBIw05gcNnxzmct8W9t13B60ohZkPTRMnvSA2Bz5
WpLWc42ujkAtjK1uCCiDd24NvGnKYKZWNJQrYyrYQibIVQXOaysveUGLyaivfq5WXWSjL7xeYwYn
JZgqxM4iMawXJMvipoTvTdpBxZEQDMhQmr2BVrhDiqqtP3LZufMsVXdG2/tPA00zE8NmhWswoZgf
8JX1n8pUzN8V8FG+HtJmM7vsp0aV16eaYYZ3ohSSr9JjEFOsxlnBZTwrqssowmIoCPePgz5fmae4
RlmUx4YRU3ACqj/qlmCwt+7uda0NB3NMTJyKvPmuMilKpKlTdzilFDffJ8yNyzDu+7iHmReVhOtn
Uu4b8iJf0SFzB76PMHDQfjajdbY3mx3/GtnPVJe1bb+oeOXnDDEfwBaYthH5xdV0k5FmFiU1J5mJ
XChw/Jlvba2FspdDiy9w44sC2GvMXYZJN28cdNnMcdzkxsTs6drjJApQgc/nLErHo1lzjjPm5We+
w1/OBbYsmeE4G9Y1d/j7Ay30mDInhrz6ZAzrEx4VY2EeqZSfYfIxVJqalV49cyqXeCkUeXqvlQZf
oYZSyxY/JvzdkyR+hhxG9DUTkDUC0cuZODFAswm4ZpALl7W0x0ODKkT/1DmSjb0oF60Oxmn5K4nW
wZU+Vv4TzgMP/SLtnULwb4VFlEZPiyGze7ypfAtThlYLG1EajxXRIs9zwjSotksWej5bQ7RTTcxv
WiKDv+MUwmdL1kXU6whkk8tw2O1HVoPR4fEW+GbPJPwyEaa1ojxhYLACyrFk8WkIfzbRaFyUCDgS
gUZTUOnreDqZWl5C158vNQqOtYHnM5UI8qyp1KnKfNqX3C8Yw+E6znoTvJbXdUMYGNkhiEq0bKSW
UxRG8y5dBqraMocAb+qrrr+aSlZMJNBXz7PFJatFA3Ie13WiqP+eh/URYbxvHkubaaQnJL+sb/V0
D5jNYMsC01Hj6G8bSzTPXZNFT5clnGoMQ1WO5KFeX/ZsXaTROsyfzIFbcum0Lr1qCa0e/xDObOic
lv9E3iA3cj0DzbApPBbM4DKPLKrVm+jySiAoSvdOqrh5ClY0YA8bBxyr9ntv19oNx6QzIDSwpjpC
PYVEJ2gkFGOYA9DICzgDRYCZINoBw0v3RWJPY8CAlq+jU5F9n6u3+kq0wJiFBaZBLA1lPnJ/yOoR
j6OB14aiHjUC+n6T2QukJ+xM/OulXQ0DcBxnSdSNYCpaaMBG4eDKxLzLLjW/RioK+ymT8I1Ou3qg
DtJpQ2F42LBWNiaK4S5ATcD3NYlcmnYLap1k6/NS0K50+A4Ei8mOVRpo7x+UnJtznAHvpQrVi6l4
ly8kZq/KGcfircDvgZtqHfMc5C/DaOBR1zEx7BE+cAdLa62/me8FRpK3zznWawcfI4B91CfM6NcJ
KGxHJrVegsDmg6TBtXB1wCTEXPjCc75qQDTf4EEhMRePkb4szSmuXSbiZlUy7C8j5M4Zdp37wTIo
z8aJDrxIV1AkBYLdkrjAmsJ4lAVO28Zj7SQ0DZ1RAbPeSohHZk0Mvm01qQ3saBNLBKzE8p2QPROM
dVAyYWbvBCWmojfpOg4vS8HnyUpI6tvRX1eOKzBtPVlZx6834ki+xjmExTSxWd0XPfm69rrUFtmV
hZ37YUAz1+4ua94yLH5I7/nOoQFWZfI0HXEzpCMtLuNXvqe+HiPjJNr+HokXDYSORKFAQkKocpGY
63r0FbVr03pQBMwV6P2+pcGBScsNCAdLCbPpbjhmnmyhlSJt6baN0MSd5fB24YTmZ+EwcXtNRt2X
N64cPetpqugFwrm1u2R32VmZ6NCuTJhAPonUrKqnKWZY+sm+kDwKa92lxAjGZiW9/eKvMyAsEcp7
kQwGU+/qtUpm/9g1zXoYtLAaAxWtphB42wFpLjYbWUH9MIReTcBuMCdJJVDWq0Qd2H5MjF/QQFFC
BHGN1wRkmMW/KivZw0B2sV7llqR+cb9kxbdMx0OJ3Mtei584SunKe7vkEVU6b00+zOy1vJPdJmGL
Qf8zGXYWmm3nvNZV+VTHojv5EYF8U6A8ZsyhY3aPOEAda389iKRTFY8QeporzhjvTlSuHvHujuaO
1hMWjoD5CheNMdRQxOGIFcTH1G2JTAUS+LPFWksz6vZaQrsOO5xjdDfjHQiGUpTadOh7xcxsaK7c
zO/KaGUK1aHv95+qdtiRiNnuNMf17+CdBURoP0SGZeuflFM02kqYKJ0Id5a6ZFddBTFY/cOH1wcD
KWFDy+sYSxW6sifVzGmtLMSnozwI0eKdkVqNF2pWbu7yyhj9ALRipw/zdLKzJM9DzZ3wGTSqJlE7
5ajCPfgsSzKA5GDD8HcTH9q3tdx6c++ecNrhmEPpcUhnremxYxEfLUJ2zpruVLfpknsn14hYvQLS
jJN49TbGUwrpTjODH+fucNXNo3524ajBENbs+QXmZ4abTPmRjqstrguG6fdtjqxQ6xHN4eHR+Ttv
NEfEBJ3/JfF6DHcmPEIXFtm2td1043Wq2ykt8w/62I4bNffltvQQN+H8kq3aJ5mdvS7J1Jn75bzS
+1W7BY4v5zhp6nE6fSQqqNnlqdvtydP+E50XbKTM/RK3s3pIbFVtRNEaOzN3oQf1dncvdW6r41fO
1p7L+Ws2wLPKXCjkk5RnL02W+5Kw07B2hxK/Lc3aR/gmXzd+am3jVj62/kCP1jlURltZtvWZjpkt
ChgKxh7+OzF1w2kosRw1ZKcdbL+Wx9wfrOvaXPSQm1ZtsZ/ALNapCeRuW2+r+ZA5MnasgBWS3+GR
DVEDK9IlF7ccAoqSb6zw+9CcY9GZ6j6uzdCszOpgaLLbe+sJYapm3MzYcB3snAfG0FN7ltHcbrKm
889LZt8PaWlsIDPoD6jQvOua+JWPBs4U1+QMFAiE0HUkyBc650s/Yhm+iQxjOfVz1e4zoN7P2GbS
p5YDmkvWt5E/Gl3k4b9saje60+Kg5Qh3k3sWSlZb7eAOlWhQXPdFy8vPs9bm+Bq62GqOXSd3msuy
CUBDcO9c+mGv4zcV2sjvQjb/eLPYBQdRnPTHsbJfG1r/rdELuCyNvhr8VOKoss58iWAmthucZebP
kHoYamsdlWCqVxuFvGTbt5bziChG3LDzd4S+1wI1Z2q4B13O5r5MEJ1JQxF8NhViuk4Gjci1xkSa
NrCReB33rrf1B9h9hdjGdtEpavF2mbOHNBKEYoustIqDu8gxfmXzj3dJZrQbxgzNJtLGCgcdPDm7
oIb7skefr7ExEYxKEtowPWnYTWIx5zA6wUpGJJuu6elAknbrogc/E7+ZImjqp6eG8I8j3u3Y0xDH
tltId9gOic7/zNx0h1Gp/nGKZ48lDo5maafUXgs/NlIYJ18xvIuv47a8ScZeftISf7gqO+/s5BUc
IKqBD+Vg6J/9STpdwKQw6k9526r0k3SaQT+WueP3J60VizEc2LX8nembQzttM6iz2JjRuEW3Efp8
qtmxpg2x09p7jnBrg5qVZVOj2L6V7qOcE91i7t0sqxc7NApL05HfafoUh7GtD+azl5ScunCdlBN6
FzM7VEt2edXqGA7t8nqFAHW7BPTByA7amj1QgyaXCW41SQoRBxBnCNMWy7yTLpb5QSG7eKQWhW7X
TpTlvkZ99kPH/w983bfwN60zgh7ELkzbXNro9Z//MFkakqhImz7NDlENBwX/zRo+17J6Fn221MJM
yyp9qpG6shnTB9Nq2vTrD/BOBcQngO5s8V9IzfgU68Dmh0+AKZioF6OPD/aMp3AQVfg4bQZfRMaN
0GQSU2xGzT410yS+6ptoqbaNI6ObuOrFo6cP4saqc6rKX3+qf7gtxEwya6NsZxrxNuKpwri+TjIr
PlTaqi7ErDreruIUn4oM/k6fGlQ+Qwnyu9HGuHn+9dXfTmvXm7GmXK5/UYIzIP75nlT4mg0VNrQH
WzF4P2SiVQ0nTuuVGQ8kUTYGU+bkmY+5G2lHsZbf3+ndo9U2xq3lqDEHbgeSSw792kE3bVxlKGfh
TE7Vym78zQc2+EA/TlF8QlRc/mJQr+uueHu/Rj9ONVPzSJ5GA45gV82DxGcqbyiaELcAsjcl8vdZ
ti8l/ocPbQ9WcaEnp/XcPZRV+5sx33srT8EkEQ49U0zIQhzDP99CzW61ZaBuIBwNqDpwNFD3Hkjq
SQLxyMBjAAKkYDDQhtFvHpvVigOvc1BnQXAHYQqyWXsw7uyvb5W5glE/3yoANGslo3gkPVxEBD+u
d3fUG0SSbXJonJgKNcZLqRggK0+dO1MVmbL60CSFZx1VTdm6mWGK5SfMzMaHwRp9GeD7hKpTV3TL
38nPoqeNvTCgiFSjfE9j1E1FBBM4YOaP4buPiHKjlRFoSe52AL8KYPD1e1OalnBzh2VFASrVMHKM
Uka9Y7bMd2sd95Ku09hqkV6OyTakxeU3z8l4Q71gqcMeg3MBBg6E+I7SheFumyIO0PZmgnNUYNQL
eL43rK1ONfPp2fhRDxjeqH2ojAXwZC4TPpZKh+XD7DvcrdhcR/T2crHMsPgjN4u/z24B3fsCD5lG
sz7sLgOlGSacCA51DAJGqEcDCz8eoV98p+gybgC8cXI1skJoCF4vz/6/SPTvkOh1vvnDa/LeYSqV
cv0PsZ4/wdDff+4/oh3kNzqLZNUHri5OP4p2xB8Me7CVMuAW/Ad/5o//wZv1P1DlwKzziVQByLa9
f6POcbw3FBWojthbEHrM5mL6sHfe7C2pm9InE25+LKkFzm6MCSUOg4yFlhLCl91jy9e3awwLehHe
Jnbv3ArGNdiktmr1ccGivaWiWr2669zBZNEXvJJhvrLUuxQbOFdpDPubvFsM3L9Z6ldR6qphW8nG
2JqIUM6+i8kqn5J5mkrITr255F/gvk0F0ab0Vl1isllkbJAPSBNcDOWxm/MmyohL4kNjErMBUhgB
Dc/r/ljhm8jHxLo2mqrmxfSrZQdDEmc5XCGOCsKsoJWyNBx+CrDDofsgEM9rJ29FFgOlwTJ8HWMz
dnaT72rGkz7Sem/LIZ67LMBixX5OdB/1+2pQ2CdXdW8yfA4m/Dymu9ZwiXdzY2+KbxaKHG9X50rE
D1OsO4BLedlaJAaXqJUNOfb6RktQZx2Ftf6bMS6c7ue5y5tqTwEPowPPXZL+VEKQcCQkkgoxeWBO
2Fk4Ik4x73QijLtQP8VfaJDi29FV9ZbqrEgD6aqW+UHcep+XYe61bSWmecvIlXAEZ9lQvc/r9Bln
PNCwG9fLdBnmemweCmb8WC3gqTNFGI2Q8Q2duNiXXanjKO8xyvR3TTd6GemGTnvVldOu5ai+a9EX
sGAaF9fzIa1DTfnR/eio+WPe2PlnPSG82C2qJDSRflB25PY3raJ2h0WCCY1PcV/5mr8Dx0iPPR7M
z5mNmhtfUXS9blcdU7/qT1aE4FeI4iFBjn4/znRPgN2xG6LcJ6tlck6yro6zrx7x7SQvXPN9+cVe
zTbLdZAyY8Z4zImL2+pTX17BGZNkylhliCSo+FiPuHy2mkj28Vz7Xx0CDTh3oi67GzWnfYlHBL8k
gir9xlfekgQ9dfcJxJqfUnql33cSl2ZQ4gXwtHjMtMZ4drCmjkOcnb+m6GOfHI+XiqPO2mEobx3j
vBxBF2Ycd83pWxRJ72XB52TrN7WuiIGJ+5dukdtsYaQqkskK8ma6Gq3Evi1wbNiZ44IC30Hye+gY
xgK5COdMzoN4no2BaAK3InbCmPqjD2qC2aPy0YvV8lGiMLs1J7s+5GZpXk2IqG5QbiyHMm5s8ooT
QLWxyT63VZI980SL/TwP5tVQL8VhqCrcnYnW/NrgPxGFURe7p7Qzl7vW7sfrsodgiEJDjEHUeO6D
yvoS2g9Q204jh+jsqc689xfdQQfNK3Eo5i4CFPbS9FRhYH87eIO8Hjsz/QSNAM9JU036ucnH9NyD
ij4OtGofyORrTqiEQDTIUnomiDV76kanv+rtmsi+eXCzk764i7ETZVLewdmNjoRzTvt+0WN4Kb4H
+DTaf9kjTiGQatSnOcO0NPa1Y5U3Jf7K0RnpDe7Q9HXB5AOgMlg6Gn5zpWxdhZFvBk1uDa9DNTEm
z6vioMP2Ciq7wXJKSIzM08rdGYlONufstF+wXR+u9HZKd4WFI4NTWdN9VttERJDyfai7wbyHlqo+
D5j3fEVBN95zQ6LbGSbEp8VVgipgKje8J/2mLueMHA0r2zdW5uDMNNT5RwKmC7gpgrdFW5OV3bx5
JUOg3y9eOctgBqvczs5s4fDb9XeugCEYjvAoSE0aE+Y4tvHXYtCRYbsbDSxlzBx81HFY9o5nHK7u
mrH3b4zaiD+T1lbsCelodzMJOmOA0ah+dtJcP/t97t9odWncq3kcOCikYvpRr642xXxbtANFv+BF
hR4dYzyBV3IZRlM/H1NoKKemxowbNjw+RINZnYe2D7A/ZKvBoAXtIUN3o7XEB0eVtgECrEWhbB31
Fe3X3PGlvS4NBpllB4lrz5fcIYwRzsCJswSybVsbf2Zw3o+FtGE3EuH+KLpMPsRu797APUKhgk85
xByVtx9lNfg3s+0u5xE7mpemHnRONDE9FGndxgFvj3tdTZN6xX47UyEkGcx+Kns6aXE57iMpxhvc
eMwTntyr3qRtnyZMbO5mW0UbRRrH3kzn5J6TrXl2/KH+4vWV+5eC7MIgpJcI/fz4dcrnbDWC9YMI
S58JW5ErNUt7g09lH2o1nzP0NakdPZFnU8B4bnxpcEYpUPahq2QQrMFRSKz2KRqqflu7aIOIjE2j
0Hay/K/Kgn9D6Gz7CdzGcbZWHZdfzDj29hW94XkQkXc1ehXuGvPSHRPfQzKfY9GiDM63oLD64qa3
dLyvvFKec6H67eDJ+tTWGgYxPZPGzMrtm6lwGdeM1fCJ6FZmrw2DgVASqEUomTkN90zbvOtF89U3
MOy1ZxhSjmuM1eKrYuq1xySxnWdMDNh6cq22glpqGQFdU9/ghLJEJJjrXo1rcGXekM5csS1hs5Z7
hRJBFtne3u3ry5qYUmYFvoYOVSR1iB2L95LrCzHWqfmCAgOYNa7sD14cS2gms3k99b7FNqiMO8hb
ekhsw3l9gChPTLEHGAtHVaVrOJlxxoknO8YGmv4uqeq7OjbMj67Xj9vZ1Ypd29b2XnOyCsgewhJc
OAO5Uio3Wm02SFF1ee8S7fO1T7qiD0TfLJthGv0PwgY5rZhu7HT4NI94yCVWWGqNdZdHLV64xjj7
90VMxBG0xTpkKnztRd3EYy8t/cyg4Nxbznzye8PbwndqvzGZM3q8Wib/EPWte0BT3ISykCqsIiXv
mqVo7nLVtAfcF4zDTHpSuNg4Zk3T4i/7SHTuJ2oB43E2/Qz/FpuIA6/UhueSdL5dlDef7bZwt4DF
96aBbzzfj2kpwK0nDwZbXhxkfYa9TdNpR6cyJAJfy+nWCXW7fE1pH7HFJPXlZAzzxq453lTuxSxN
S+7KLLfvImrTnUg5rAdMprPd5HVutjHbhfpjZhO+MQmV2OBF9kTgZ3mLJtRqwmjRrT3nXbUbceDA
SA2zXy0V7sHAh/mWnh9el+6mzxRojkRv5VGAqOgwMDUFI8wBw13RifwI6ilCVjbCtLoZk7Cz5sxG
F1RTvo4SxZyWTw9O14HSgmEcHV2hp8PHmPcEoiyLw3dfKXyTLUYKxj4nTuuMgIVieqZSrXDu16cP
o17EH/W8Lj5aBjWgFcvFCm3CX26bvPevltyhWont6Ejw1IBtCEJ4dOA1Jxg+QNERy4luAWY2s1PW
+36L8k2kAyWmXx/K1ojlNxP3PumjA4TN7ZFf25K9NxL/AcGkO9lF0t4j1zbPltWpG7/txIZBNo4Q
YPWnpJqWbUzh/3lxvKsM9DZ28C0ajPQGbrvgW1qnMnfFn0RKGgFYQxG2ETB+4JaoK5bROCrNrRjI
JeamHTCSbszlpUsID3O1e68hNd3HpnoDNgA+3mJFXvfVtNfJ1Q1zrKlmWoSrtBDltsjijzwWc0ek
pBX60h82JrPQQCtSzNFT8yxt61lIC37h2JMHlecF8L/XEZFUcGPKyScqQDWBZ5qQGBiWn+KkNXfV
4O2SmOk9OZW3ibKMJ7NDMhl6M5wM5i/dDnjICBdtRs2dD+ZmqVUf1FaJ6AZOzJJm5rOCzgsevzSk
QXh7P7Ld29lJ8rBxKvh+LL8XjbRz9OPRI1p459DgXHeyDamfk7JIN2M8WeHidRxzMkmPaeMi/ZP9
EsLstkNlDVOwwvw3FTrunZ9n6tbW+XKZV2zTpS/pE5quD+Fmy+CHrvX/B02lKSV1dSVCkWdNf/gz
6JREFtDR4KXHrJS0ddpMyl+3eOzSNtkdHyy9ar+SZ42teTdg2v3ri7+h0a9+FQbRoQCGQBNY2765
+JJWnaOWJj2KmVzHJevwLk+LBKMyP3/49aXekOjXS0Hf4q+1+30vjkvbNHMwCeBSjUGcE++IQpOs
4vrbr6/zHhzmQpDBfZp+TDmAzH6+oXmtlNXlbnwcINfsELFYR2e4ZCym/V3b5YBTo5/oKQ+9fIFg
QUc9LVjja1GyNtdRwqf79Ud6hwxDgfNRRgB3rsq5t0jnoDMf7ukyYM9WyxkBt9qb2eqlYBU+9B9m
ct1XTPx4zoJMz8u1/4sf/Q4/wn2IJfg7JuPmJa/7tzzG9Qf/BpB8GIlgryvmiucPCgOsXf7mMQIs
EbbsrO4ua0b3JWv5bxzJ8v/Q8WBClMTLpXPEsSL+4/pi/4E+DcIhP8bsAqT+3+BKlsv1f4CGyWFH
g4QIzeA4Wz2w3yrCSFlpJE58xvWCMU287FMCWPtoQ2xgQBbNmbxOqEqlS+0zeiAQAdvQ8gz7yiGF
MRUHCev2OuKzb1WrlbtYtXXoIjQ513F1SDpzOOH65W5YqM5VPVTaByjtOPBVsXbVE70b0NM7H0Zm
1h8zz++h29eZthdNS1CkzFq8SfCi4/eJnQGlj8JzjMx91vpRyOcmStGOD3manB2z7E446TZkH0T3
09LezrLerBh9QHamOLQShrDneGjgC+ckrIiWkUjLJG5fB4h+myFrZFiOHRmIZqXO9Mo4mwD6MLH/
mmgO/IdCaltGc1gJQ9fZ22uPUcXGHgPX6hPZBhnoRE6wX2Ft6ZRvu1xZW9B+YAGjh0vnllBZbJTY
Zulw/VIQb69ai5my52NvPqQPbgx8Ugqi9prc8HE8VqSyNM2IeWR22ylfD1uZL1uUmCJghgcOrzfm
FpG7CT9QswG1hhm4r5AnpvnnRDA7ZK754Osl1lGRu/dLzAAtDFEjGp5AYaweWlARNkakg+NnIrQT
9QQwQDJFv34JappNP5D6hY1ZHHa25mxxe/hSSn9jznN5akB/rpouVaFpzNt6canbimZnL2214djR
gpThTdDazsGP/FOvaj30cqMJ0iXSnpQJQQVKgr2VdUOgyzDPOzI+fBqRUh0NpmCPbtYsR0kq1MZ1
aZXlLGyAOI2586xbAFD0KraHF+Xg0C1jm7b1cStu5sa6IkLvCCkFdrxttptBdlNgMhRPzAGzg5ax
d1Hg6JC1j7V0nrx5uc6MyQ3i0bF2WgUtQuhLsneb8mVB8UaInLXPiACFOTnR1/iZdmoN/5tF77bp
R9/esCYeCzkHzsSS8Lr43kdUvRviXK20KWw7YyyXPbGElix0+gf72BqZ+FNhyImnLSmrWv5lUda8
nROv2WZppg52BeluWSoMQgvWQlpl7caNG4QHi0WUKygQHq38f7noPmuyL1eL6mjjVJL0K7QseL/y
BGtQ5J2Tld0uMrOPneHE50rHGcL0vqxGqujeCLW0G0d7RAhRSkgIibVxizR9KEfSLPEp0KGtrLnI
qd896qvxNXh3/rBgR7WRcjnLvit2/8veeW3JiaVb94mowcZzC4TNyIy0ypRuGCoZvNvAxjz9maha
3ZL+01Wn/uu6apsVEQSx+cxac3k5jAMjTh1yh8cqsg3d3dUzhfNgaPp95sh1p69FtWMemYZk2RlR
OpjAMNzcOQlkECHwDXVE8cswRxk3rLbHSEPU+UL/wlX0YjMykMeETgK/1WZyG+h2w6LMzvUXkJdM
MDXywyrgnxvd2g39cUVpuxb1U6GZC03JqJ8Fchqb5s5J0b9qRbpzWg/SzlA54VjWxc4kX2DPWx0v
LsF//B+1C2g4BjUFXAer+D1TTopFAjWB6qBzjqyFIpf03NsWJezRZcAJf0b/Oscpll0sq2cMTUh+
nOFJpyqj4XXOHrSYwJL2oxPn3Y5ekKAbBqnBiseZSOV5CIzO/wRW+TFDEo269J6c8gGqRiaIlta+
VNa67EmsvEFbdckm/v/EHR0mh5Rhgh9qgJoaIWeMNcmjZY2U4nILhJV97ID8BomHCrExwLBsHt+y
cLVg8sYhJL582RkwcwkG67ilEkfeLoa7Hyvjo09oGxFZucn8qbefYiNNwsoF2kscs85PDbNV90X1
SLzcdYnvbJmbB70U4hyTYrvPS0Pt6FV7YEtFC+G28o6pqV/J7fngOP0lT6z81NvzO2+CQOJmkPfA
2jinEXvys++rV3BeRHC17heH/IJQxdkQTkn5bIjxxrUGedd6xjlrZBXYTVOiC4YdoMv7MoXAG5up
F9KVfSWkUI8IuEFEsY7NwbJGoufshTDAaSgvKJnlwZqlB5w49o8lqNneTD8wL/afF4thH/laN6uT
j3tyArv94JVohDxesV7XZ8SG2X1fOJdc8BCatXgOisnn9yySci9HG+hKZT9taurIGbrsZun6UyKZ
yihQw0GCMDIoUx4vadU578tifpvicTy6i/uZQAPk2UlJIqoxTMT4zdoe2THinEqBJy3VvZ4Q19ZZ
1vbGp9u26+NwsA2amvixyddmNznZHqrkFHCgkWqWaq+j3+ZMy+fPZtYyBi3HkZTcFc9Nlkkc/LFz
5PzNzinDy0OiccpNHrrwUZKk7JWGeSD40N4nyJX2BnzdcLZacUjc/HVSmX1aNe95GfqbvujwLmjJ
V1Nr3XNZl/EmVVoDq3XEHl8jQw6r0s9eixybXF7ivjhV9xLJTkRy7GrWv5fsVYcXmCEx2wQEW5jv
jjNFLmMCwHReM70b2PO7/BQ77IVYNLn7Ku+Ko5acC+TkKGX5kTU5IYfmsTMa+muINzisXswR/QGB
zcsiey/Z2X3D6V2Qkd5OIHxwYduPJLW7jgT8RIENxNhUvQuxtoEkawd1XmZaSq/RylXKP5I2/ymv
/6q8FlS8f1Ze3zb18PEXh9Aff/Ovyvpb+YybGkfPhmfZDD3/rqyFQ2UNWRdkIuxZQif+vaH9o7Lm
f8JjDheJhvk/lTW+ok0k4VJVA9SAYfO3KustX+iHytoGsKA7gqbYNCHiePTnP/eR7doURhwvxHy1
LYdDqVVoH/FV26Hdse4/utDfapKPE9KtNoLZbWKUWoiKL/3cx97asJys+GGDc+tm4tq7irD43nU+
rSi5dqSfedZW3C6Xpitk+ZqtVndp+lX/nJvJTOjvWKC0oy9xl6jSOHgOmeY0L+4wuMap73ylzrOZ
yelWMgDZpZg4KQuNcgFD5RB8TRceijEeAnvRLvq4tBmhGh7p33m9GlG3yA9qNCB0GSkBb2pm27Lk
8NTRx4x2sACe2/se/fCOxa6NHJVn722JDfjEDNk9anKUJ9VUeRuwgZmRgGsHAy0pXYdPCisSw1Qr
B2BxSbO9q2XNX2ebtgEnRBuNCCpSX7Bpy1eGfyKaCmin0diUOTsUzOw2Y9p6C0JtMAAyE4oLagK+
ea6yvo7iHh2VjbB97e/Jfs+dm0m49ieuCHmNIMdj+bw61J6Qz3rNunFlMhe7XG6dykQm9UF6KGV2
qD+nW4LPCB5HyMg0W+j13mGNw6EzWSlFzjFngYChHhtEq0b3ht0unKc1FD0+Kva7aTHmKazfRIKa
OomqEL5ipO4Tb4E1UUAt+Ob1dd02ag2GZso0xCPd0HxfklU/f/Zrt82/+rnovy4EO0/mnVH3dgW8
rIrF3hmyzZSNHdh9aycAWayUfHUhk704O/W4eaNkEafhUo75KbP82tzJsnhAZi13OiLyIE6L6dov
JasjwMPclnPRRAuSFhCLPOap+xA4J/q6J8m7OBRNehUZUp7BGS0es9StPHoZt4dlNyRnzxtci36D
qx0auRcfWcKqYVeai32qZl3umWD3HxujLT8ZQydM5mdEIQay23a3HiUFz0xkq0Hd++LcI+4M6F1K
xoU0LkerHj8gm1NDuDaWfa9xBW0eMW3yIZGWfkPgRLUn1kU7KNOqI5eXu2Vz3h7EKuaHGq/NIZ0K
L79aInZJ9fAmoOWGXtww/u0m1Fq9ikCO1CdFqugdT6fcCMhdty74ztdzzQSbR5nOTmNMP/IecwQM
FZk0ZXLnpD0z7dFyLoh5AT/ORfwB6aW/B+6oDm1uWruiK+ozzon2BT/8nV279sN2Z1/REOiRq5vI
1zqBBNldAnIRh9AzW5ttVWtIrkCrf23EQlVlF8lb0mZUh50FfE4VZASUDhmEmZMc8lwVB0hEMTnl
WyjHhNe/daT/lOD+ChzQpxcCqN+thn6tTTpuV4udC+JGm0Fepx3JFJhe7Q7jDN3APF3mzDTeVzam
GfZwa8Poq9TNR0YpI7vX3vyqEXJThQNXY1+s+XCipv0E7cMPZcbWPNLGpfODgtrkqTUnhOqGq5pP
lrckzzbSRx1tirR/HyqsJrXf9/wzWu3EyhtWHsDVoBvJq5x0pzlv9svQg26/A3+IkbJOvONsO1vT
XCsvGEk02mMJoNF2xyG7EX46PrPCKcKS6/Pcz90Dt3Xz6BnLxcc/FNoFVaDmprSjntm5Z09qgOdI
Mfc+z06d3vullxHb1dSfkUn7UakDkCRcgCHObmnoQxZdEAOdPw7IhE8LCMKo4O5+EmTcVyxZFoPt
nBmH07C+eHoOJ3e2E0pftyNvAhJMwP7S/NCUlOsVcmr6CGHlpEk49nuw6PTcpIQ8NrOfhZYrp9ci
7RnvmnlzS0lWQKlx50/aXKsdzrXha1JMGnP5bt01ZdpTqhvmmwF04rqKzL8qcqPvl9pu9qJMhntD
yvaGQA79iVXKWrCvlUW3b5o+oTnv9I+45WVkzWPzCBmc+KCFHQEsz1ELLPYNX+cVcUCtavc9jNVV
i1ZurR2FFaErEKudAKPIFNUNJ783SS1wPeXcGt2ahPwiTZYowngBw9LeeJOdnhtftvedSFWEYU5x
Zf10+YL2e3iyVdLl4LnjNOr1Bc19Knr20jP0TkEw+mmVyzKGcAS+VFVm7phG+4FpG83tnLd5SPSv
vIAjnR5KV6OHKfzbThk2JqclS2NSPbXiNtVFFwmjyz+UvcLuif/u1m295UmfBO295qT+o+XPw1F5
LMObOc5YdsYW3QlJtlep2uK1Yi36mni1vK/HMiarNM5uxhk6YooY6EVIa2Fg0+SHRaplF2PHY49f
Q5bELaWz82TLNJzqclUE6Lrji4UBesHC0teRxs41hJJFRK2e6vcdAiNz53pxc64nzSIvppiWGztf
qgIcPeYQr7FMruMwvVkzBaytwBYuc8ViLO/i9Swy4Xwy+OdrYRPX2T2Isil0ct1/XVa7P+rWyoPe
q3UgGH3So5XPaHVchHTPsask6d+4JinRYy+zIqxEl7Fr5B51Drbmf2bP9ZANy18Vx/wikV//99nz
lZXxT6LFP/7gu2hR/81GzK0zOnZB2yBR/HdljHee0EuBappFEYpv4i2/axct8RtudvBXZFGw1PlW
T3/XMnq/4XSHKmSBx+LPKZr/Dmn816URsRNiI3W7GPUFFrNfCuN4Im4qrW37RN3YxpGRrwUyMWCV
oMRUyLHZv/omQdyMF4kthkhz9soB/BBCoxe7xtRuOXn/ytOxf01m4oB+uJL/h30a785g9G7zBuku
nF9F3P7oSbghvnXKlUWGOkLHe3519aX+plnsspIw8lZn1NY2KCz//LXxHvzcNGBLoFtAlEzz4HrO
N7bBj0ptSmZs/WPWneIkfqs6knPHacz824IkEidyWtu9sLWqHS6T497Mlp+9CLztH+a1Xj+7Y48N
rF0X85yUSb8rYFAfYOaOxU52jfPgMmJcQnRX9imequEiWpPsAL21glWSA5ITJ7bhb/rqmhoLQTko
kERIFFm3BBTJbjSOZLQH3phqHcFUDgNnotvec+KRl4ddOECy3dy4vbXuJPryR2CnNS4wq0ZhMpge
iPLO99MQCg7GRNjFr5qU2o7q43lEwlLieOsYULlOW9+xwE92Wrq5ZWRjquOClDwstNUMcsQdC5yh
SRGTRNp42KZIFStjXt5qpC52oFEkXuC/MxGVy/DqTXBig0wvcUzpcMWRqtkeXiKzWPZTWjqH2Tcy
TILGtKWZG93jZlF70PssE1GedPr7stEdvCiuLiMPq+duGk2Z7ZU5e5zO/JQeISYlZFp1nVMSYp4O
z2JsUnLc3Gk8bYrMJAL8MDwSJ8oMVJgTpVjmCH2P5Tb2gjoeQAgEttMKDS7Xat7Us9SZ2iWZQUgS
zqMAG7HF15pr1pEhqYHiB2VGMNn2m5sv3g4FTn1f1HLeQ5+gMhzhpjNsHBhpJTqxf/DL5V4Okw1r
wdAOq+Eln7vUUHv4Lnt/UCril+qfHMOtHldjUSZm8jE/E+qWR549uB9Td2iPa6WvO79sB2CWsmHc
in1mhZFtIE9jHjYz5Wa1c0BrIygnPJQtnojfmfnmgJrSTWlBavMXa9LVVTRitgOkd9UXVPpFA5IY
vFFnZ3WFhgsEQ7Co1SaXw5VOHvHbe0oTLTfvxiIb7RbdUOVMT3DWs7kNOpdsvDAG55CE+RyTIu21
Q/G5zjEVeOCr84OhN9NnrNzEUasi5SEYAA1S+i0dn8w+qqwkBNOv0e9f+57t6TquGxPRzNWbM6PO
uCyUER9XzURTFPvjLPlVEAT3ieScvIykP3Rp6AyMtHbDKGtt18TecqsWUS9hr7uD2I0KO8/TYrJW
PpJStfHY4nrzM9eySiI5pgnJ1P7E6r7YtkkbAp8k+2Qq9OOKiZVHwVBfZDplbdQxOP7YN1hHNr8I
t/qsNyeYAcUjLex2GKLJDQqW8td8HdHMjVDM6Nd8Xk1un40YTPtJxquY8I/28ebrsPrXIXNI8Jbk
N6DJTEgo/xaMDk+IIPbYbt5PykDV7dsKm2Q68UPe9ZhotQBo0vi7njNmvQUlZCO2jWEVhK3RNh8x
pLMbwRO97r8d5azIuE4WPf5uyD0214U2qLs5M9Z3ZQ/+vgmLyVxpTeYYJNIa8SQQy0d7HDEqnj2V
6fxLkQAL5T5CpW2xQhDrpN7qZC6zHt2qXX8cl6Hi1kGIe0NssHPX9YJ3jL+u0fYTTUC+wY9bAEpG
eYVfQUqF02RGH/Qin7F4JniY4IRLsuK88irtkgYDNkpjE6CmFHA8dzCgYAxpdYG1jiF24h1w71Yt
ZBeE++rO6uScY5Ky4zEi5sL9gK5uWgIuTuGHZbLWImo8Z9EDfKmeZFXpTu8bOgSI6YuPbtTJmyD2
dOTGjBd2xdQ3v/dieDEJgj8pnLr2QeAZfBgJICojrQDAdPCwrVuB8DL0yUbDWtSy83gvEHrcpqaK
t/C6pb6kDLufDSziQO3T0f5kqxpdrzJFum8mphtGo8HCF/Z8scocMnSq0gvgedkHDF7L09x5rb3z
ZiluSMpDpYy91Q24gbTngucM1DfTJ8nLh/qM76ByDWrVvqcJa2DFsQJw6+VQT+bC6aecXEac40lo
J7a1n2MO/L4y+9d/Csf/U+EIAPJPp6p3X36XH/viZ8HCH3/0XbBg/4b5D2PLJrhh5b/9834ULNgM
Wx1cir5J3sy/a0cTvQLFjEeGlg/q9ceUGv3v1IqGx6j2pykqslOGlNZWf5q0ONYvxWJpjhpgkVRd
TMhGKr1dC2kYtB8mVm9ubRIjrAUtOMDgFAml5nXkZhbTs+1J59SvQ/xUVl68sh8yjVspcueK+NG5
zHDLrGAAPghErWQOZ5hS24MAHN+svqqIOHFxknPwjTwhvezOmD2TllomQ7Bt9wBNpH1oL7Z5NySV
TdoubltdedV9Uej1/TBN4yMmee5+kArFO7lM05nDxxuDGez1GxJzUkP0VAP2BxbtsUy96hGlALaD
gq03kSUHtI/JvdPZ66MuSvm4xQBgIubtr/Ew77TJxHEM2CicwVSEyhEze2FrK3SwQjyPWT5/dN0K
VkHfxKihV7BwHeOfe3jE6WtXFeMS0om2kZkoY++nLmNDu0sf7dnJd0q3FE0eK98LMBXGQ13/ggIO
CzuTS5fJE6PIUDfb9bkexiLUxfx7Mc8cFqYq6B41lV2QarBgqVu7/0BaDbOjDQ7zUmJ0u/Mmle61
IV3PskKBFaQMi6NSee5GoSMTMwe4cc8DJweIlVynIs/3bj4X0ZqCs+jhRR/1qWEOldbjpdYEGV2i
IjZiIBDjiZZ6BDXkF+GAjPeKEb0/kshW37qdPl3opJcjgi/zIw6l5pz7Yngiiqyc6Z+1YlcbFA5I
hA3vxJE+3q6i0/edcLUIen79QPar+TQs1vAeP2r5dUEY+GwodooOk/MrS1LtzsxcAgX04Y1rRZ2N
WMunV/eqNwpGtRdeW0c1TT7engJ0qm5rO82U8+cOdsIVYTEUyXmYQ99UZM3C3UpQmWOL+WSa+SjD
ToouDaiACUKZy7TYWYylHtj56+S7+93AJq+CVKQ3au9B7oV5ZH1UhvJuvmHkLdNu7ywpknCs9Yqa
YCUHpU/m/SyIGt8ppqaXdoVtWCatB03CATdSJ/m93iISzYpkvRbonam97Fj75DUmu8E46YUfdJNT
zgFrsvGmzhyXxjdNzxkLiQDHbx5tIL63TFRQpeZ8vjh+oe9Sqx9vsUHC2GjaTj1ILVnfdyVTbvQO
7XzT2lny7CNOv27PNubtyUEpt77PSKp4xAjBo9E2ByTOCmUB92TNs6jp4BWmhMVETj+4BaCMWpuC
zAMdYuZ5jCdEyBPL336DtAj0rIyOWI8gcK7ecYy0DMSw1dTU+zs1VvYu01pYHalA5YrDhk6oy7wd
gtjuWiVVcpWpZURO55gfyqxEsstve37t4xR5wOyNy5PjFGYSEoOpkY0s0iODyeo8rgoTVAV1JA6V
1tlqX2NRIj8FshpsC2Kg7zQ01e9cUbMqdp0mbkOr62JOkgzV+Vo1nyHJ6Ntws5pvzdWlF8OclRVE
4SjtXaJ6PLg5SPqYXVMyg4oWOQGsOQHF+3nuVsJQ0Uw9AD4Qr7KP6zFMWkO23b6kyNHnW/Rh3oxX
zUzQEhl7RlpJ5VOILg5L01kfe/0p7hfq/ZfErYAuDGY6qmOz0eHr89qizlnDAaLG3EaWMorpSeZz
4n2yEhYNNennpT7ZLxWsxc7dUVBoxV4bxyH/vLAfEwVuNSElDy6mIv9sV/9igLRBBHiQ/vcB0rsv
smLB+uMM6V9/868ywBW/4WHfgNzY2Ldh0H9mSK75m4VAFr+ihZn8D0/sd92i/Rv/BamNG9dhEyRT
InzXLRq/IWIFtExmGsBE4P5/py7Ynvo/GNoN3LA4a8k4wW3vMqn8pSrwhBpXmBn20cNtxcicsF2a
dfMvxjG/6m49lrd8RjSQJupM89cQhxhJrWGSjHwc85rOShEqEXhz3HyoAUbfVw6NGFFrG6qCXLT3
P3wf/8sYavu+fvyIgC/hrjtEZfhcNpIQfvmIKbFVM35V/5hYPqBwV/ZTpGbB6yIsf8wFXWniV60f
9HVmRv26ZF9mDZvlzpGOGRGURFIW9PjDoLwSDpTWncdtTdd7OWy2vERTMiyy3fVJst6OvYvx0imn
6P/jQ7B/B9XgU8Wxc+dD/gDa0KXVmtWw+kfoL8ZuthgcVBpotcydlpfOZIwWiwLKn1YtCkHSNzLZ
iJ25SaAIDbDu7/GigH/sqQx0BRaDAdK6Vx42ydlXxAnBEHuusnGASLgORB2zF/8LWMiv08rte/Ag
djP1JFUHNsbPH6GHjzLC2/GPrOiniMyGEu8CCmy3+ass4F8t3t9eCXApcRe2twXm/vxKNhFziFV5
JYUy80gxw5fneN1ZDmb3oNuIAv/82/nlR/TtDiODwLM2TiAC8+0O/OHLMURf15VW8npJJh84UUh7
G5l4/Pmr/C/Xz9Ip4LeRs2cQY/vzq/iU6yTnaN5RGoBciJz52pp+dix67/nPX+gbN+aHQ2H7PCTi
wQLhh2f+v4dCzjLJn7gHj8YqQP+4vYHKjntmWfjilsqkKBGp05MGNhSPxKl6l7Z0isjKcR2nY73e
kKTVPcjF2bzpymZ9LjIQe0qY6zHZ5tOIwpZDxr35AoqcAY+JfQk9Vz4BK7ISXgT9qbFj9p0de8Pp
XydnzY5//iHNb2krP31KEIpbJAMEC5o9397gFj98a9t8hEA5OR/J/xYBEonpBPe0P2ks7vCw9wSj
mM3XuZRaZJMUxprWzY9ltSnZRDvsi1ainyuyaUsdw+3j1PqrMIrszvYX64MLap11r7OTYjKehF9t
xmogT6F0YvR3eoHvm/kS0lcSGnHkGFFNDOShSPYiV8kHjrPi6Ay2DVLbsI8EgjU3PF3SY9XGQAQw
JR212l/Cxs6qHSBacejNxnuWsZ2fcg0MRk2RS7JtEn9KefCExIQnJ6td1bUFNNUFanWtS+URfkF+
r71rlWGFRPiOIfTKBkSOSLBKy6Z4N/Sb9KBGtFUt2tX2W4ygywJgA93dDl22ebBjK4dV4KTYhorW
iTR3tR5sVIrP7dhXr+ixi690edDeC90HdbWpGdguNzoB6SD/3lym3pFbGZBiISKc8oXydu185+qU
hRfRM9ZsIKtsuo5D3f2OhgxAY9fjhAZLmMbFF63QvFtSDTUi0DNm3a48V5XDu3ZEB2XdP81Kq++o
AXGGz/U0BAnD8gCX1kFv88t2PSMUL2hifE8LSA3GF1mZ720wqoE1p/pmWa8uVtwuL1pZMLmiBl/v
xKjB6Fy2Glrn+RJiuDIPzI2807ha5kcZO/19znWqT4M++mHn9uB+rH2dttwRioy6sTPNj00nm32R
GqA325lOAMiEfKmRsYcNEgG+GqZg/dwkx2kZ92lqPhhxNcJ7a9VpACoJuAFL29ZpfTYl37l0RPuw
yPI2i5EKMfIvMFuVYzTGBUOyirmr1PVza2xRgIllBbk/J091ntzGifMhnRf9mA6D/hiLdUGo47yi
Of1oECYYTdgcMQ06/juc4t7elFJc3HmczrVd+EGjVjo/2L5krACQHJSO2REQBEfUuIX/1Tnzyma+
0bzEPxT9XIeL5sXvNWiBvBkyalAcWmFamKDogG1t9BaF04HHEGrixHPqKJ8yqFKJYxxk32s39to0
lwHbZSixGRMd2uuMHXuXHcCCgizQjby9ro3ON4RIqLtZFmGd0nouj8LMdORi/FwcDSV9gY6dFL9x
Z0xEgMPSQ0g8pDExj3n9SSorecuREH/egiTeTCWnc+V56lQoHw8HMvKLJMwS4m+B0TjW1WnEAHjV
lgLwcbksiYns2O0FgGLfXVmJd9gaKz2p0Lmu84ulEDqZupGe9CJpd1bZWGG+sDwCcJYdhNPVl2xG
eUSXiXas4T+SookGGDB9d2ZvVkQOxmgMt16PglMv9nGulq9YsafmTl+SMoq33dqqmJLKBrN/a1Re
lCU8OcTKtsTQx3ZHFIOx4xPLs+tAnpzAu0WY+JebddD719WfrCvRQfodnvdujIoYhFygt436wqZs
ivxSX48LO5FPqQt6jhmw++7bjL1mDfKs6dQXpNel16KYqE4UJR/qBR16g8+8PwZx3AWjYOuIOKN4
LBOre8tzs4hwK09RRobivWZDlygLAdTf6op9C1nwXTP05Ykkif7zqkFqKXMgkbnkQ3Yt5ZdTNiwe
iH0/LovZ3pnpGp/dnqwtIMSkVOAsosdr6nbnS8Unx/Fy3YwdkT2akCAH5lGM85Lr6rbM9Atr5W8M
v2QhQAQUQl4yQScA2zpt9MBH0kCSBIPpMoQditzemT6cCsHBEK7ETRzawViPOhjt0HdHIvaQUYYt
ZlH8P6U8K4f7VQBy+UoNrN5lYOV2ZmN05xytGL2jbRkHoVfdIa41+2aQjfa48AIgy9D3gn52QTPb
S2p/AFOHlIAF3vCouyC7mASPj1KHAyjpu990jyx04j/hxXTNoc+NdcLnoZs39qwfho5DQUAguFNm
Z+3bTSBZFYYD6CRnpG3G6Rag/CxijUCTYcgCu5jsHcKdexnXvmKrlsB+aNWSHrj8bvFJWl6XXiRI
SsXdjIAQeCNbRsQ8eiSxS8cXP65YPVnzgve/Bm2X3s2TMVfr6dvj/Z+G9S8aVvQOJoXjf29Y776o
j59/Hlv/8Sff1cACMx1FH40aVdEfwobvY+utZP/eoBoMql2TdgqGrEDKwHT7u8iB3hXNLtUVBbHx
bYb9d0QOv27y0f6628tQV9NFYxv+xRqbDtasatmat27cu++WybLRhQlI1fZa6tGC9r+jXmzOuGo7
wTqrU1hlWNoTaFMeRqPvLpzOo/HGNre4a9xSpjfdjIYxNNqOOdcoreWdqSz1NhRAf4dkYQDWEqYW
+spjftsO+RBhcK7VYZwW8QgMlkgAFasrXFk4r55Wb0rHVbok+GC32GeVVRxdHsicGIUaA7ddhgMo
s7YJ2pQJbJgkZINE2gKs3VoW19mnM/CkIz7adYwINNZ/z0dwBSzoiuJzBzfgmiW2quDHVPM1BjZK
+juOKD2q2grEEAnVhXtqFmkhIhUj0lqGS/yv5haNeybxb4FUZHfLiexnO4+qapkhP/EGoZ/Hq0bZ
0VUVtYXXNg++lSePa16oa4clpc2xK0akWyFjwpqoDvkk3WPllxD/clrQBITvAPXKGwu0VZach/bW
LIyXoW0Hd8WvEuvN0B1jYWfjoYqNxHQP+Kkpcl1JPCC2QGxVtR4WtTffcY5WtaCXVtrJ6kUzIgtM
uhRmi2N5NfaizIPcz3SwLa3efFQFYgmJahx7jZ3Far4r2J77hBeXmfSxkCey2jOng0o5MvtwWJRp
aQ4tVCzaHv2h6KfQ7gcTfTNiSHcAuaypNGJw6bjNUe8nEd8YMi3jqLN6td04LHQhr9pwfeYc/1/B
8rxU52EYx1a/E0uVD6YMKFBA/VfYWNBBiLcEHYqxvmcauNTy8zARD4DXhkjqMn7458D7P23qbGc7
Mf77gXf/pa43ffXHOvv52PvjD7+P6azfSI5E0uV4LgMD/t2/t3XepgIDeeMbf6i5NiHTf05Buq7t
qDNMwflk/3AK+r/B1IRXJzzBubWJs/7GKQgLgG70p26V6ZxJkaIbFrIzlL4/d6slu10AdTqmRiK5
lmgUDboam3yfOyNGpLlB+skTR7TJbT8NDuJgo5fyZHkNCpm1kxPdUqlr9CL9UBKyzdKSdodaAenF
p1YN8XVynOWmWoQeWRkQ9GCtONsZs/fwuMQCwsgp8Z1qZo++BrMa6G6DNCpjBzN4PZCP17yTALbP
S96ldyjgdDK71vUlNjSw5xaBKDvp03Ht0qbqnojjmOuj3vnAs8Ssux/XnOQsfF9YVoOG2DUwPy38
OgbocTSm9TFz1+yLJkTyaVq17Hbmb97spcnHiNWOdYEsEYNgchFU4Fzw2U6MdgKPWUOsA5i2vFHs
/K5Zkw63auoxRsc5gAs9tsqgGdS8Q9yE285NcsWhgDZ/njnTNUmlVVaVPwd+G+tkU9jmiye5zEJz
gUmP1MobxAs2ClPHo2F0yc7wufJWZokzNJnqftBMZz84a/XAuKu5z9HEXVMCBwxmoCjWmU20Ye6t
SLKmFIAWgrohxC92W7si0Xc8G1j5yaJd87C2GS+4nFNjY731djI8ib6vvQMiO0KvDbIzWthYXnGo
Kefekctr7PPR9A4kEeRzqCAI3cLazaLF1IuQkfZ6a9uqf2Q74uU7hzzFs4l2+WuvYWKxKvHoqvvt
oI96au8DgvJ7i5jfBl+sYW5o3/G9ACT4QibCfFV9bod+5ew08pVDmyUg6ghIHSYt1xkwMUVfm9cP
LPSs28IyXrPJciKQykW0OOMC+yeJn5bR7naOZlfHibWa3oghLFhZPkJb1K+AVNwoJiXkhIzkUOQo
ZyoLP2M66k0Urw1qFV818TEHRrJnqVN8hcj6ScS+tm8sAlRYaJXikZscjQQLHNbZogrIkEDf7NkT
AnPDwvVrPzTcbSHm3Bt6xzRgPMI0I+3fVvKDghXIEZ2qIzDyeLzLPrXDZExwh48iO5cq1d5AESen
Fr7Mo1227e2CRersEqrA8i5dGATNKiwtmd6ZquO+4bYlHd1ZjEOLnCgY6zQjT9yKN5AKhm4PFcnj
Mg02rWYGsurgWNWSiBeiNecMnJWYNrGbWC1npD9Ok9R7xFaDW4Hu2vfGJ8Mo7OnJ7jdpQmCDwxfv
BF6OfEf+aHbjSN19AIYRp6+ztdJhjiTxgYfxG0Z2JREnvL7K7nxvMZCQAuf7H/bOZDlyI9u2v1J2
55ABcLTX7E4C0bIJkkEmk8wJjNkQfedoHMDXv4WgUi8bSVmaqwZVKimpYKBxP37O3muv8tSQQyBx
hZJ6aVSa/TT6okwPqlqiY/JqTvk2ZG1Y5Y6zihzuh4R0xPvuTWoWnXVnGX3q9DnLOjmX65kdnJIp
tlszmGrHn9dDi/gQbWQSRc+FkUS0VWID+g48LKK1BVZ+fTNOsxHFKyMZF1+tmiBEYjn1vE1TiC6L
aPZ61nNf0ef55GY+1MhnrpHfk53Wd9UFCjDBtLQMaVzxP06YHVK9srVyFet9Fz6UWe8w0G8ERyCz
kyaaWg1FwL879X+1UwvDYVf96536+EX957mS2bfDNPbV5Ye+7tLGb+w5JpAPi9eQrZqjzu+HE5f9
FsaHxQnhzZDIVvx1lz4P05bcZHbjRVrDBv51mKb/ZoGgt31yqpkULHO2f7BL/9ShPwNvYAihtCEI
9byHf9NRRpTVDLoeVYeBMD6ykcrIvhFS1cc5V/8wS5xuAZYi34BigwABVdwPM46BcpVoa6M8uIKg
HPo8RB31guQjrsAVRM5fhbsu/77v6g+boDjOc4wrGUO9ddO/+W5Sg3xSezqfh9wWtxKRIYvQmWyW
biT8uuxCoG9oeY0HjNPmLyYSP3Km+bKwW5b5IXcPVfcPX7bRiEuoWpCos+y6z0VekLmTGwOhbgtp
fwxn/zE09V995Z/GSHwqV4sgFAq4n2lBXYtXTnkurNKCaWFGx/szmXJwrv0lzjL6xwG657mLDqqG
TyTwG+vs9zVeqmsj03/p72MtRP/N4YXjLUlDhSe0DyIcnOdvXq8/GY0aP11X10YMhoXAp0Kl/P2h
qJxaGB1ROA77vhobmtJOSHQowQEMazxlAdme+sQ4enlpHdwpM07NYJePZV277L1ONqOLdlv31E2m
2a/kYLPMwlJtr4zRH5/Afv/iKQBs8uNDiA0Do4PBI6iD7flRw1YCHItSGtkUwThjH4hos8PLNsoR
jUXVwmFtIkNdUEROOVt9ZxsPvIPTSaMI2Zs63NqLpPUIFJtq+yUSLRR2psM8S21IFNg5nntM4iK+
GHSTVLO3cD9T5zo02ZIZTjMBIrQmE/L7JnP2tkhvjCMaVmLH+yUrrNam8WQg6L8NkyWHb5ZEE330
BlFPiOjncUCkD7XkUrIL3TqsEs468YbM3y9JYe+JcffDUyNNySMH34K4KTrPWrToumPD+MJTipCa
vQ9VGtBDf7DuxnJSV+BIYN7DDIVV4FvUlueFQOJiQkUztDRSwY7e+llDHNiIefG5T00I1ZL8sCX5
swnGYSBgrRBAEdoWEJzf0BpduuCLDEbaL57UxxN0fVRmxRCS+YdA6KTBDX6wO4bMyZyQbYsRpDyU
kz8+O1WHOBvRA+3rc2pBb0m+KQRZTHl5ywcixAkfzTRj4t9jWHvJOW8cz4Gv55Sz3uemzV7jP6pm
tl/O+P8zGL8RiqRcQNTkcPjjEqjRMiQ5vT2rcRqhmo5FolBFZWP7GQku1YwF1OEZNX7d7lo1wKDX
aHPHF74bJsUhY5xP9eOYlEybDh7h+3iA0O/R0jTWmC+J2Comi+cEoa/1wvScQOGo5uVfwPb+JP3H
mokgwsByIe+PWa0FFijlS3nOcKNwGm8ZejPQHBxGgwFvd/080vUogojgi2Y70CJCnRbT4+5xrxMt
WRN1QIHso6+KyGY8X39MATaebc/axBnuEQZViCYbogGO5z/ThWEZFCQzs27M8V7ju95hNRjWCqH3
tm9aHmAc1N7a6TISc9s2DcNLA8FbHQytorHfjJ5PLB++RSwLnuAM1eWenh67xmlre+XREh7vcbfr
S6MZx96wJahxWoVCW7zEeWLoB2V0LkLwiCTM+KJtu0Qjpq5P1bqJSJo91TUZJKuYaEiyI2NKrStz
9qdnjuTq8zBpdIsVxt3kVgEXVLR4lo4yQ/Vh15ogGUlqwtygwYsJODWQoGMPNte5faiXDvWYEE1D
O3pCIQ+Ocelhq3M328PqYDOECoZB7UNiLS47fPAPDgjhIK5DZtOmNh0tO3MItKZV3i5Nc6ZSzgpG
rnGDU7E7qbih3QYww/7QWRle/li0SgSRn4yXBB8Mew7YjHR6HZP8Sq/moyd7XCEty6ZTJO5FmcTO
sdZLMFJMBqcrhHAFN3zU2gq7c4Q7t567z34S085vNdIN1jzcPtRvGudrHwsRAALXxf9BkhkJO5r1
rsPDgTuxeSkNN8XzSn2/bxSVNX9QsOZIfaHTTBkjktjg/6xYl8cT2xzPshlyytg7WsguPS9jkRa5
jY0Y/rGYYhjGbrQYf+yBtMR5jMPHc/BkveQrgvYZic3M1MtYIa1LbWdJ+iSCKdX09D3GGl6sc8Jk
iONnl6ArOHi1v4QE+bBk2EarB8cuNgAkOVLyNZhzC/oL4Dhn7JIzeR0fCqlp82GOrd47iELCFw2M
usWSLA2J2d4U4uMcDTYD1DK7yDmRXymtjm6ZTcaHCNqMG8fNY97Jl6kg7o1H0HhsC7iZKXjsI9Ni
1nkbIcKFX9XmB+a3DCfzeIFt+8q9R+2QuetkUAcbofSwFqoxAt5Llx5pJb2tj/XohvDBsd/OUDML
DGDrasShtRoKjLkW6lgX1aVlD6tChOWxdDXrY24I/nzNjiXf2bFvhh99TyVyhYI4rLazBxxpZUZZ
D/yTrNgrOpc9l64Ia8aQdvQ0uV61T6wSgCvj9HXKV0LOXOO9nsywfa5Gj1qk7pBfCAW/NsNk9qBw
hslNkrcWi4WVRxIFdjvRME+9ozZO/iNyNkbFyxDp81vyI+MjIj2dmYem6XlS2kj31hEsHh6lPipp
icaVcRTncMzGMVnTU59/zzmJ0uli/6pV3Jogz33WwQKhFGYmb0IzCq87WsUZhILVKFDDOKRnFuuI
c+lLLge5n+KBdXCwI6Jl6UYRtluD7Ui9ik9O2UyKQAAdva0FH+/YCq2CO7GPE39C2GQ4Wy/zlLLg
n5dA3BjkOcLFXx59pefxbadKDwperawr1ff6zj2HyspOaz+XImPnMAT69cUxRTJuzv7YJjbrdHEO
Dge+Rypq3tkuFQPDBmf39mu9JZs3cUolEWoa25crWe2bnFzJc6RsN1D7FhjNN8aMxuWCwTLOZKQj
hYUu1ImIcNSljxXIbJiMmvbAb50UNd9VDUuGewkIzj1ZpEjBDa6dzqoKCEfREl2mPH1w3SAaLQcB
WgthgCCL6T7UKvvZQeQBpkASkQt3eMQVBI6CgK3eiB6UC8OVdTN3rqxZeC1NcVTqeaUhBcCA+NrJ
xt/FvaLLxe9MlXMOUDVHxWPBoJKdvPFJaxJySfSNaNtlW4nZbOY3SYhuwg/JHc9tVFZBX3ug48Fn
deV9uNxRBrrcpr7gictbbqOGq4UMeXPWmQfa8MYTYHhMZx4NjW6JxXWitLx3RKL198NbNyN5622g
BfHpdCxS/eXgHzVTsp2yRKMjgg0qpD8yLr0SWrLjCZQ9wuNzKyXMi2TdKYI2YHyZu+LcdHGXvl12
7sQUzHFhEk1YJCemSEvHJk/n+prb35zojMVM++nsjJqfXGhkWa2Gpe9jLR2gaOkFTUtXKO8ZiuZL
t6hc+kY6DSRrAidFS+Iu8ljShYz6raFHxlounSe59KCqpRsVLX2p8tyiogyRq3SA4W1kVCTd0sWC
2QSlYuls+ecmV9cM1Zo3UAWsCq+lbF61fLrxl8YYzzWFwdIs87tavyHPEscWnTSnnQpCU2muURuH
5P3RcEuX1htdWoWO0LqxlrYc8QnlHXebfXlp2rHzFTvr3MjDrxd49PYiP7/uM6btgkt1oy/Nv1pz
+mfEBeJYDYSpBIjtKCDHZpcvjUNnuBX0Ean8yo25tBbRbtPFYdKWJKvC9FO9XJWuskjw09L5C1op
WmNWzyu8tW2iaOn96vigqAiGOtDYgYGg9cOygsSLsoP9itWwY4jVNyakbTE19XWbEYiGipXVBg4d
T+Q8EDuBRh18w+2UqTTB4kFW1N8fo5ZT0ndH44Ve5aIxdUlT199a998cjaE+pz47Xr2vkYxT9OPG
hg0d8iT+/ef8dPpBOIlgDWEwx36Lg9v3x0Psvl2fVlhI39KfeheZRdNKoqKsJXjbsZajy3k5/PvP
/enoz+diVrIdh5OpxUnx+8/lSJ5DyBjr/ZjmzkunFXJftCNhsIrsabmpinI6AQVkLQYGQZX7959O
3+bHqwuZilMxLzi/xDlu7ZurO7Up3RPDqfaKoAhCOz1pPmBIqS4R17Da4xDhv4nl4liyVN7Y5Fnc
z7/Cv2KCX4kJLPvvO3Y38gtput/1695+5A8xgfMbvQxk14DfhSMWpekfYgILoK/g0cIghxdzscd9
7dc5vzFq8/k5mk36Wy7U134dbAXMqejV8fTDzdf9f9Kvo237/cNFbby8tiAKGODZnv6jJjlr+zlT
vZ/cphn2Wj8Qhj42Kxllzo0f1pZ1ZzmNbHdVroNGD0Nk+RBih8Qh7gkI13hszgNoF/zQUnDSVT7F
b1Nqm8NKpgdOBumwHspsj2tVV7dd3uifC71WGNNd9OZeII3Y01cm8zza2hVSOG/YVb4VbYq4SS+K
tDReBVVYtfLbxvuoLe/XiI/kws2sBkFVhHOtc/OTzQRrF83VvBbostBcJbi5gfX1/aqhn5Ax7qgl
Uwxhae9cXfvooWig2AGkVuIYBLE0gGKf55RYbSs5uJwZPqjFZGwxhnNWsnTik3S9DGpMNU63mAZC
f12bqpAbUfONV14/d/iZcR+tqfpRWDBPi4YzVl85HxM1dO9a8J/p0TZHbU2YmHuTSJ2GwATdK0Gs
ucjUqeA5yfkI0let3iUTXrqOUw93YnoKp6rES+cjqJjGMLp3LXCT6DUnBiYTv/4hccL4clYjSaxJ
YtjMS0bEm6UYNr6ToWLVCUs1ti4aNtAIiajfTxIPehQ1FEqeOxQXWlvqnDJtQD1AIGcP9rpyeziP
Fo8EiUSYEN0xbuc1MU2tXDu5Oz2DUGicW76JqQcm1vgRVVw8rhO9F5tWp4ICVRe/uhKObBwl2b5N
rH6rIuGs7SZBmVnF7l0zw2jgVJxFa3PqqrvMgcEMCykEftkYd5rtK8IXCipOy4UaKqXtfFaA8Nag
mfsje9IMrXmqihiUzAQsYNuUWn3FyI64Yr3sEYVdILBUXh34don+f7OkxsK5BB1S31pZE1eHuUwM
a6ULvHKMQjz2zlVftFTOYQaeeIUb3vOQYyBOt9bFzNW769uIezUbg3tP+cqQxkWQWz9S2LsNckWo
W1PsQ5GSOvPeANKx264dwhmwCwIB5jBQQ+crGndi/pm7mbvKvanQrgYsay2J7GN1bDUvuRpK4sac
sFQIUWNIXBn9is1EvTwdxgj12zKPLAm9yh09RouYmxXR01ZurDpyWiDIzZHW7YnJcLfIq5PbZKRh
HMTNsEyZsazxZoeeS3JxPSXdGkUMZ8I6JE7yasbB2jD9sURQMRsS63pYkHR6qcl5laK9xlRakrUe
SOKI3etxLtSRuB19JzO3h4ctIuZIhqUhg3Np4+aamxAWVOUD2pMwj5nc6Q6Jrbmnnky8pbsOim10
YektB+8une+AZ3zSZr/knYI2iMoIKpF97CpUAFtICUW3jfqpesJDo1srj4Dmh3n2TOisYS3LHX+T
s5evlV23ZyWa7i3ixqqDaUNRDQA1mM4u12MTwTumuYOoavkK/+id3VOzi8Ru5/shM4d6rxgbVvQi
p3Ht1Rqu9bbVr2fIbXcWcZukzVl+WmzSiNXM7qnnsqlJd/MovItU8xCTekobx6vRUHSzycac13wS
BjUvbDe5EYX0MbhX1TZiwL02EU7faRj5hq3o43zt+Kl5WTmlvxFeSnarltRgYK14NB4wWCZr4uhN
7nNmRelH2bjpS6p32ju8CcMzfJtBgk6xLN41axzWFJhiUxiO1h0gklsBZui03cCVi+Qlf8AiSVlb
cufRc9QT8efeTCUFttA2aYFbrl2DcJ5y2CFgskGtMVSNAI1IJL4lMIc9jgFAxCHW2YiwDLvoLaCc
dY/HCcfrg4EU+BFR0HvCX0ESJu1IweKXurl3POXeOTZCjqgjvrsz4+bgwiPUN4ifzU2u2WEUVCMh
n2XYWse8MOmwF5IJzLWSVXVNErOT7rymEk9NNz5F40g2e+ckHOKMJMwJ0xz0jtMnYLf+GrEYc6LJ
aE/U6qkMEOOO0R1D6VDSMbbyaZ72hSAiCnuwpUHNuWhaVo2j5WXG9t966r+ZgDLXWSqQv56Avute
4m+rqd9/4Gs1pZNmYOuUTGgiYSot44+v1dSi2uTs4bNunMspzg5fqymUmotA8zws/b2MEi4STV0X
lNOcXGBH/aOx53lM9M0BiMMI2idEo1j7mA2izvn+gFDRAoirCVwLuZMExgeeqqdpiz6OvmLBcBBX
O/2CIYrqy9a22s/GNCW7ESX77dSUci8b1gdgJyP6mJ5pV0K8cDxN9i0mrnaxiaB4CNl/hNKxKu9x
d1ihOmnuRDB80KPS9K13cTji4duD3E5RmMM04hyeh9qNX1hs7ZVMZesHJlhO71XU0Or6vWLkOA6H
yEW/ER5CdyREDCRDM9zXAxf5XisrFz6BhbtmgzMJZjjX0hJUBYg+MXXAv4nqJbKyMCMISoDFiU8v
LFSfKk+OYVHEu8Y1ZxEodAYPZWGyRLN+4+AxKgKAeu0jwsrkwUstSXp5Ead3ZCQxTJXNgTgqotyr
sH9hAAwvtsUBjkNZMuQhDCnwq2HKQbSPs2uWFylllo1fmkIWZ6BS+tBcmm9aSoQR4zGOMhSV8NQV
bM1Mi6Z7bTJ6xJd6lKXRNrRq23R3JmVYj+PkLNikVREa9CaLbGiy8eTkeiKva8qNkrtAIJ1ZDId/
V4T/ZkVArLAcp/96RTjF1ecv/zm0+Uv5+duV4fcf/P+6CDJ26D7AonPMtwSUr7oIJBMM/WDJfxVM
fLMu8MAzdAbVwKvLGvCHKsL4jWT5Mwr6Hy4NQv9Jt8hyJXSLkAQiUnTxY+ROQ+tLFj7ZXBrnHXbR
uLr3M7NLNrTsi01i2k+qGIZrACIJc8v6KY9s7aAroEtVTzBVMcd4V1qruPOHooTmrz/SL4ySVZ03
KeoudBW8SuIgDRfuGeFbW3Ki1cpr3WOdDxmWL+M2pZf54oviGsHuNSq3HSmD4bqTNumginlHPrBV
03l77fU+OULnB8Tl1jSPy6pZ6Zo3r0YbhBiK5cvK128doyXcQKqXZWdGzAv73UKGTVv6tSWjdV1Q
+23cyju6Ytwp+AxBHZWvfkawnjGcwtGOEQj2W8vMriG/3lrpdAmLvg7IOl9xFnpBWVmtK8Li7I45
x2B8qlznqZnabZVjLZFFLN6HjbVPpOcgwwBVULULl0XzjkYnnrIhf3F1cl70SJ10mV0vV6BDGbi2
svw1rfEst0CAtyIn9FIUCJn7BYQ/qOEhEurklaMTeIRcHGTuf6L+93dGbO2jCKhzb3JSyBk1a6rl
wug6kKTkwox7k2A65mrxdFK19RSL7AKa1Its0pdqto8MLzgIOVa7sfhCykpeq266tSiJt5PotkBL
oStZ2QWZHKSZdTHRACbDVLPiQpkxyXlMKEjHZH6/STK/CxjPVJddjUYt0pZrGRcvvcHAQZ/mbNWh
EmP0TPCaxR8gcu8Wd9htZ4KfiFnBPby/2qBf1m6lBVDMXkXOH7ON5DrLxkuUtBjhKw68acI3rKzp
EUpMuMo7JwfDLLR11vJBQwLQLcZldCXJ6aym+VFaTYiSbXwodHs9TqUKylh267BKXkrmyZvcHIF9
zJeDGSWI2mSCWN19Skb9o9eIG18leJMUkThmt5/tXu7xJzwwmNgnSU16jBT7CF4/p18M6Fk3oNYj
VNqpppjlnvsJiFKwdfEkjHOH6dMsiGtt9ccyMj75AsdjMUqy9wA9G+7w0Mj+wRrz14LzIZFvFcTv
YnwQIYl0WUL8JmcowLOOBmQKpUFwvu5G6RxpyzxhQ0u3oN+PNViCbbf8HN9zFY8uj6JwnhJXTnsH
Pc4K2dyxNrX6AxgaP3DTeFpLLRzuhMNjl49RGBDbQ9wb2Lw9p8CBOE17OLSF4y1+Te2GwJR808x1
ccNhdiIaEqk9HZE2MLVcfOqM9sM0SOfK8LKarvxYJYQAScY66RqrrVi72axeQrfC6RnVJnDC1GrK
x6wMH4uRrvV6tlp/6ULTTInDo1VmH6TAOM+MczPGSABnkaxrbP2bBg8obXtao+zAowTBXeGOd9zm
mGvxbUkk+IaT02OlQYRpCayAemK/oMqQn8oSUUzJ8X9DaDRglyld1bPvbIuk6DnoV+Gt0WGQikoe
/zk1P1VGhZyhKTjMDzSORtPYCpczFr/FMjvmMWxCtNkjDU569m6/G00euilzn1zNOfZmow7hIF81
JS8tJ3sLL/s0/m/0haTOnHS38j9lX9xWSdm1//c/P/TJLG8JB0DSZvHqUzH+2IQlMc5imJ9Ve4u2
FjlDTbcc0o+J3XAcNJy3futfftpPOjo+zWdDw+SmW4b3o44OYWxfOpNb7iNedazMGemyIsaOzYL+
zWb6J9/r59b2otpn4GUi4afd+IOnXrnuKNKwrvYmXlewexBoWI5TQ+FJR7xSHfgr/e3085ff7ueG
Np8J2IPmJxQP/vf7ajkSpR97YGPQqtrxxm6HBya5eaAJa680QiCX75vnQMhbVre//7riJyoqMeLI
hBDTMQlDRrVcj2+a6bTK1Qzqsty3hRRYIQvvdsI6uCwXl5wKs73uj59UO8K0VAQbpEPLe+sT5iNj
wofp50S4+/uIEQp0vr3vFwxse9ILPHWpHJZvz0HQDlBv1VTpdenIbWEPp7GIHnU7LtbOaB17uoXB
WFX+zib99DlCBRfQsp/Wf/9N/+QRgjhCIBzyUZ2K9Icba+aJjzzBIjrNbLdWxWDKn2+LWTa/uKJL
OMYP44klUBARnWt7NJN/1GH6yqCV6i3Pqp9bB+Tlt5ORWBsdwwYCYz9dt1523UVGcZcP063b6cUd
sTTgx+fotRlYl5dSJc0oIAxzvIw0oKa+6h803zkKOexij+XeZnBOpxL4dDOanPNtc9oVkVkv0hfI
2LpsT2U2Po5MF7dElVoXJMIV+N86HF5l8homhHyVWc5dHL1qx0HnNazmR4+h5Nyhvh5rsY8nex/H
ZRJExbz0w8ZL4o3ywOznW3eCB4OLySCJQvsgbQK5XIMa6+9v2J+sMLBwSNFbJK0mvfjvn8zZ1arG
0kS5nxWR85QTIysbBjZnBaNt//efRYX90z2zdfYp5louurTln3/zFkhzSlyCycu9nQ0nq00uiupX
C+b5TfrmTLysmC7MYwvSCbSMn6SVCHqIuNb1cl/5Q71tk9EMcNuR7Gl+Igdo2nVgRDPT2vuaeVSh
H2/cMr/QxvA9qd4fPQeSPacsyQQ+FXtQT2yyPqtTPRXXmGBeZ0cBLg/pKJO7S0OSgSkapLm9yhNn
M3j1Ow/TycohpedAAPsUMJ9XEL6Y5WK5qbemxO8uML/vsAsSj2Umr3bJI9gk2fUwZheZTfsSjCYF
qoGs3zbqoEQ5FNBOOlWlSbyvmC9/cU/+5I3lXvgWnB5Xt1DlfX9TFmrcWE1FuTdyDgoDZ+MgAYu3
MrWM7wwvdQUbNSVGzzsWQH4xJEoSI4zihnbpo0ejesOkmeZ6OCt6YJyx+1h/Umkt1h4xxCuiEo5h
7xJVFtpHtDjp2pasRHWlyDdMp0fdVJ/mVl8lbnI/CqpDv+ELS23cZbH+OFGIreowrnek8O78Wp0i
21mAwjyfYDPCVesMioYrvs4izP2dac+Pfi2Ht5Cjv9w6/uQlYc9Y/oOnjPPeD9dIRQ1SFTWUe+WV
a0qcceUqfh1L71dhHf3ijhgGQvsf3xOPXZhlDdWt99M72VhiwhrTl3tptuXGcIiC9ML0ImSn8g3u
zwz0dDVPHJAA5HWrNKUCjPJrJ6MA7KvQAfDh1wFI1YYZDKZIZEkdjAbvI4b0K23wbnKfwLzYX6ST
ZSWgYLSfinQ+jTlGNHfZjHnMIpG9hGqpUpUZpDOR3z1EiLEyA8rVzQAFd9txS8/HSyYpYp3Y/EF/
kYxpHT9Rq2Fbh323yiEdHEYURedDUFiOJGZ1Gej/Xj0kHQdJDzdcMDcc9exZPcguIo3CIrtCDDBf
jdtGS5AvUK0ZdPiTxYS3/IVW8HeQZvNA1j1wQku2m+U1akcbz6h6cGjtIo/JNN4n1KF5Q7Wkh+k1
emtv7db8aYmXpkltXrEubK58e/yEyH2tei4wgVnXCRg5ej2U4lZuPaXxcFK0DQNRgYUpmVoNEKax
QDO05AXuuvyCQzFmW3aWJBp4MHk7HNVdQ6X9EEPzu8gM+ziQxYIbfwqWgxHI8GSnQJFcghw75p31
ZKJC+sV+7PzJ602tYy/4KrqEPyHAiKVLG9PC39W60ydoiyegzkfqCy6ezWu91F/no3bV+ca2A0kF
Yoh3vowhUqkWZkHKj6GoWWddmW58Qke9QQoXkVbUBNjQy40/9tM+N1qNA1pGwGEEShpyTfSpAc10
XUs/Xs/oGzfdjGitZC0PZhf3pMYak3bT4yAot3QpappsSR+MERDL3KOyjjgYsh/GgrxE2GjL0IQI
lIEVFNLoSZK2Slpifj30/cmyEaVUuTNuQBXDBFKgkGL1AGgbbbqhzUzGpk9OO9dbCffP5XRA6qpz
HNhEOGT2D4KW6FLNd+7X/fVfDcMvNAwweA1qib/usN1XfRf/J3iBpJ98H5P2+49+7bF5v9n8q2jY
vbH6eMB/b7F54jdUBBQUFDDkDSyNtN97bML+zaTHDnRGCMcyabX/0WMTtOXZ62xeia/N/H/iPPKX
pf/beoPICWYDaCIYDnDe//Ek0ycm5Po0qfbj4IIl9+Hp0IWAPbOLoWBuob9ZPRju1LvzE4Fuz0zK
5IhjsFoPUHO9NQnDBg9qIt47bTzdVo5Z3g+tE37AfYQIEzVuvXfVbO9rCZB05aNSuoTSwuaZlcwn
1cjYet1hjQeGLlxfXFHnx0cMvZwXkcUKqJ1N3mwaP4nmFSEzVHkZw7QRH2BavrZFj3DLhZy1zbTW
uolBid9mRLIHWkU/YKM3mrhgDgnYnltQQk8QMeicYWzJgqwm59rUJJTPzmSc2RdC4L7F58GqqZeb
MW+GZ53Rlr9Gfdh94VMMdItWSUZD2JO1tPLqJon5F+fT5qxhBn/vyCCjfoY6gIV4n+hUexsoZcVr
wg3f24i7mP/aKkLnmYSfZ8dmBc4M1b6vZw1qDDyC9j2d9fZ9qYAMQmvFEoK35Eb1YflQt15107Wk
11yOzRjZa6unu0VUGG5RDMe5ETI7bjBdznHt3Y0Zv1fD5sE6ZYRhsWJOT1CmlY7u3ZzM9Qcj8rzb
MKeSWbGW68Y6JKsa2USuqq3rFS3bmXsY66K+yYzGv7XbOImvUrDV+5brtx2A21/h+Wx2cxyrq7j3
wZyetbmk5VT3htF4dxrnCE4pJFIR7GnvC4M9iT3GeAjJ7jgkE3dHI8LtQCRGdZPJZtDuZ/yqG8dN
DQapeHWbHJ0ze7Npt3ugEx3fmXwyUSbNR8X+9SyBnL+v9YmBu0/ry1m45kyKtAJcbBd3aFHV5N+N
yAbIsbP8e/ao6G4UM/EW/ijpMdmD+EADr13YZAxu1x2hFy/eTARvBl/3qq6FG237SWfKPqZlsoeg
080H3BkcppKw167MUBtUoEhv2Ah99MqYIFOf5K3Yxkm7ilTdn8Cg2NlVLEb/tvY0Q6wMOkPvStzx
1zGRuyoKUIto+oo8LTqfgUMQlNhFkLWQ/2tpylhspXEh0D7bQDefkXMuiR6+avAjOCLk/ixBHUzb
+kZtcP552wj8JMkPaNC17qJz6l4/5A3i1/dm3frdhc1/5Krk8Xlyw0i7nxRJfWYWXrtFMVwmQ9e+
j5viGPoiusqpKPxPKZqfwQTTXVSWdhEVukuWG7iQd7YgxSKZ8VLozJU3IS6Zre7wfzuhg1yaI/WY
dGay1vy4ukZz32xa9rC0N+J1AnMYIn5qGh5IoFg94iePnD2vt/ZQAtzeVVJC9iOKuKgD3TOgWKVY
LQA+RxCsMVV9tkt+h/2kJ7CEh97s11M3LsQwPT0Q6GWvJ788VbN31aVtSJ6M0RJbXo0XKkn7jQtd
g9YychTyFnZ047TP9sxKQ/ZtQErTDk8iUVGJiVoXLMmR5L/7bm4jkqDVkrJhPxpSEi7QI5Wap766
QWh9IosSi77kKEwKChJ4i0zqIUeY79UOM7OyDfC8l5d6Wbdf0sk96rMZPsMNVCStNvl9icj0Jh2q
NpigSEE/aIdbQiDFtqlQGaiENGjLmY9J4wG4QoAbxHGbbycjM4CD8VMG/QA8HrKq15k3P1ehS6s0
d2/mWl53Ct5YbcZ0K0Uld02IMi11NP1aylDdOG3uITGoPhIi0OyQ9XibJJzCLap5GAKh3QYV2Vx7
CGqIroZBW7L/jMspn4ZV70YflhyHdWRw8sncqVyDba8oTCr5XqWN2utF1L2j39PxYChtF8nxtZdO
vpvidNpAHjMeBsMMP4jMhipDjLN1cFKrwDHHKeMAWFBl5LZb9mWJlHyLTwF3Vh2RUFcjLL7wCDsM
Rk1z7/o69gnLZWtKC8wknW0VPBXO7B6ntoH8PJDMkW68JulOiOLCR7/BWSLsIiRorY+Ps+/BCayy
irMJaJyn2s0Lkhw4TIeJ6W2LtvN31TzUzzV8mve+jLRNNxC5ValyPoKkqogZVkhc8afcCf7BdeuM
2g1H6UcX25ceGD5w9KglGAODuEF839hlxoU9ptGVnxWeT4/MboK8S3o3yEyqxlWDJGNtKTDTNor+
YDANcRQhUnFkJiPqJQRUUFBDb+fWbnahSehtso5Q7mm99oicu33PE1c266RX9aUu5JJ+Xd3R7NeP
IgW943Vc6T7nMbDUVh/NNhiXoY0JbwvBuqWh4HHTL4Ip2pe+kPThYjIAyKcPFdmQljNdlLRJBMCu
Buw3cpR3FUDqU+xnZPZ5fbSp/QZPcWh+0Pz+NUnK6AmdA1FuE+ye1rLflZatXfNOZYEpsoXzyTo3
T034LpLWjgbrh9DpP3lmY+/myuqAl82kUyXT0zRM/hqSobl2XfnS/D/2zqQ5buXMor8IL4DEvAUK
NbGK8yBqgyBFCTOQmBP49X2gZ7s9RLjbe++eJZMqFguZ33DvuRVcxMnUTwUJj+AShPyZxC6QsVxD
9e6Z+XFCpd6EYl0sFhSxcY91s4uQhBUPteHc1gn5Loz4xqgaBPY0wWKcuOu0m4HzGtV6myxDHMmq
/yIw9Jk1BKUU9QXTGIPlxUT8qJETmEIGaIvYksO1sNutmGm9cKCrCxS3XAS7MvsQRfGsCYf92dzq
31PhZscm89yfGJUex8n4FdN9eF2Gz1Fz32tY47vWxrSiCt09+0u8XqQ+WnBK2nf0m5LQzvEMyj7m
7JQymuoW4VQyEXyqlupkThLeOoLy3DFesnkpLiWf+QBGvLE3EDWQ9zqQ3aTnB7iS8twM6sla035v
rGnNZhNsXZqvXwNiknAwx+aJsT2Wh37lvY4rc2GeQtohbq4hWOq+2pNPiEFB837EifhmYBl411vb
vEMjWob4tR4Iw+NzZf+oRGUgGB1ZtBGoeUNW5G8h/k+3mkPqgi+mnm26I2VShsRZzkdPImHoLWlF
GfYZEHhOeqBicR9xfiQ7clXyPfItdSdqNwYu15w7funkzh6yVL9Nl94KbZfM7JwNHspCRdS6keNK
kvkLpkuHrSrqBTlnNvgXUTePY4rHL6cVdEk/tB0stBZX+kVre2fXO+vrAM95KzZbo74jjyYJrdnf
JCi/UF6QeV3hVdT0u3ju79YSIEY6IPQjYT2X1Xf2ooRu9+p57sd7aQx3g1ZfqdaykG/MpG1AHkKG
YkENOCaE+fKY29BSCYdCWceqyrXsCwFb3sWpWmjuSC3F4sLIZcy13ouuLv4c4/y38fu/Gj+T6f+/
a/yeAUP97PufP/9eV4GOafuqv/R8nvGHgwsdkcSfCPa/NHy+TrSLbQKlAxjFKmeDRf2143P+QE+h
OyB8WF3RBDHC+6voyvoD/vmmaveZpYGT/Y+IUEDk/6nj8wSufeKjdbYPuv8vlGt36bDizHZ90ogL
MeRhogLMp4gI0llAXKTOCgwsK/NlEGB3q75lYNUTCQ3k2D22lZUxeYn7KqJtNW771nIYuetF5NAz
7ZLE6e1w7lBNJo76VuFYakEH2eaHn9TGSUi9RHllU9anicUg2v0aazmcJrNPDsSPJTvslG1oxEUa
ruTMHZZJ12nvTAvXq6/6vU1VGpbIibD6IWO1ZOt91OicTqNK1r2eOfuxx+msD6xCpzxL7owOn1C9
ZOWzII8p2641/FMI/ptvqTG2B0E42Lmfyq1YE47ziaxXpoGqkImgmEySa0OG3UuRDx6RNav+OM4d
yOXSfZhGw7+iqmp3XpUk3zEK4VnlFjuu7jjtioyzNs717tC5bOzmDKsmm+KHRjbuqcMTuifylMuO
U/+udv1zAsvYblRxD+GWwycm2xZpghcRItgEY9HaTx1xi9HcWnoIK8e6+GRtn8Z+1Y6xttIqFal2
Zv4tIRe3KJURru56EDXX1gFPG7WetkWfsx8iJNqKBPGUlwSg5sGSRrUXrWnzXfv1QU6iv7qZxpUy
imdHVerHQrcd9TPhgrFb9A9rwXlMIkW5d2A/7DSplkcry93PkeNL1st3vcr6gyG5dccpEQf8n/Hr
5GXNnhQQ5wuJeLGwHRD5NQH4xKBMkkGs1FBFXlVOu4yRwpHbudtjGQU6pW9hquREBok34CvFOP/p
dfX8K6Gp268k5HiU6lUd8dzguWDgV16WXL6kYIleEIMvH7BWdRZqq61ftaaYbjyNK7HBSZEGmZ/K
SCa0zo6IvR2UR+8c6059ZxpTc8U79JIqjfE9C9b26I1NgdCuhYCINeBOVB1mvRYpIoIiC1VsRsfp
HkdtzJZ91xPfHPijVRThOqr5TBm3z2uByHZVnblPLemhKSRbjs5DVMdl9KixV98mMt1CDh2WYqyo
ETCIYbdLXIzPkKqUWKt7ctaOPlSmAFx6e+0c8dGUrRtfWrNU6Y00yjcn69zHqrEPZAAa2qnPRisW
h3Kg4HPBPMy1/wM/eYuOKl7WOzxn/X0/Cq/6wbaWCoMwb/Cqw/hiS2VuhMaUuqgkIdKKe8an3WhE
SVn75xmRI2GBcV8uWN8d+SiVVuUYDJcpOUrLLboXUc5WoXaEJSDG39XgEbG197bXaxhIcuKuOSh5
36tJrnuSmxmdREQ96O9r2s5DqEstuW0Xt3LfdOZkbRf19mI81Mof4688RtFhZ6sfcMIRRWxpbE4p
Uvjk2gXJO9XIUqWzjAJExebs0wc//yRYe9GOXj2R2Wc3EPGDxhsJCP+TpbBVAtZ1JnEFTzuYjwJp
LJ8UnbC7k5EO+hTU7azuSZW0vhg2DMWBoQFSd7acdMITYdVM0Rmz+BFwa/7JFQ81Ng6lY4HFX1Mx
TSjZV+izzA6cfZsDrUDRH5C0hDy9SrLcZP7s180dLmjROCBU2tQcbopytvVd00woUlzlJhFxjM6d
wuW6ty3mSLpeTnnQ2bzHzA3i5RlkkLjpHK3vgqLpWj1cK39Gx2I619q32lOR+Tz3yo43Oj3ZxWKE
rjkaIj3U7uQdGjK672tRXtYEaWDQGXZD1pOd3sTgW/bNPFgpcznP3STsmWx3Yz2ipieGdEODHkBi
5duzSviUAWw+6pLG1PY65N8ntwTi5wgYaiE0Di1wtLpG40WutTe5jK4dpm1k5wkKcNO/WQAPBGXb
GbtCWQlbT9qEYF3HUg8qojZ+tEv7yR3V3TJcdTAUbp4AUgo3QHWrPyWrEe/hkHgvYJn7BwtdOpdD
XZ5KwDN3zeBhvtUW/TxhvP2xCsdGzWDsehf5GkdnfKz4Vt8K18h2kAC898loVQPMQchjbrfqxl3d
9com0guSlmQsOS851bxJM9c20y0gjz21nYUmTQfAN5gprNF8Im0+p4a/Z7cPzBB9XF/W8mV1m+G0
ONN4MLp6PYBrtTENGQy+1h4TyFySGOIycst3nRLeTWZuEGo8aTvGqXXAYk89Kd+yA2EwiUyI577H
iEAmNvLHyMp98G/8AHvZI+8LjNlKORpX65tJHjd3IVj+j8kTw9VwV+Mn85Nmbw84HgojNo5O35pv
ZJpL2IRNskNSnewhjUgwCkN5W+hz+zryHF5p67t7GxLmBblMHdI+5Bc6sezQmul0WzT2GtooqY7k
an9vPSu7LFaavsWMZ27j2PD5Jr1DJVAR6zF6sNmbytRve4VVJcx48u/t3FUHGJvdB2oJKJQERpi0
sA/IXFQVWJXnnCraLuxPm1AvL5rPmRjWQKpKjwpg7adUT95Yazk0FHThJT3rFspooiEtOi/QDWza
dUwoGKiTK4lhCxmL/SZi7hKc3ZpJmBJNMZtGY3jRxDh4OzxMTAstuBi+xuy0n5QDHhPtTMgIYcmC
OhHsy6tNwhPoBbBvvptOArnp8VB307BrUFZ8CEUtryy6rMDVc06CjpRKNIwTszP3CTC/h8sblXiW
pM+9s8js4XfR+t/6/v+s79Eo//v6Xn30/1jb//6Kv9T2vvmHTSSQiWeTsEX3H9wUOlW8ubHOsEb8
psH+fX2PA5q/IuoFcRqasb/V98L+gzhHMmfIk2c2S9DRf+JNNSzzn1Y67NyBvLNYAHi17ZbEJiT7
O5kK/bAGs51P/oyF823SLDfgmv7hKVHerobWRqlmMJZAvPLozt61B5vzzZny9kk22lOrd/15xBlJ
MuJ2yjWjdlpi04kPU5On95Qd2gcOcnylTqO3R8uLUZhSoSX9fe3ai8lhmxWUBiRrGO5pNTpP3CJ5
1ZuXvmwFrBitWBvzIAtgz1dPdrqbhzouJ0XOhz8NlRXEcZFb+3VNdIY4cu669qX06gH+oluz4zin
vnLIbRSxP0Ruqlv9Pi0tIc8DOR4l8w5SDGkaFM2LDyMjpzp2m0W8WkvSUzit6CWxjFqxgoEq3MU+
gSe1iZ4oEPfkz5QIGmYpw8XCsIM71Hzkdex9JU5OHbYKFh9t1KWNPqF27rdrjc0JMY4DL6E/FKgL
bjzdXPtwdHyuzNxgYjVjjer3EynQU7Q2qOh2ZPAcyY0B6VRnA6CO2hyOuaa8aNY9+51gHKx5ZpIS
Hpk9JcQj88sa82vLgOKYi/k1bzLzkA8z4NrKT47FnBA32FZJ+papjJJgwZMLAeXaWN1NCsTkrU+q
OgQNfm9WChdrPflsvxLnx6DiGVjL/L5iTQ0FWcWFMk+JKl7VNNTB4hv5mUymzyRr8OvGxfi0emNP
Na1VB2r4V2RXTcB8ZT7AQXL3nqgP9J6PxES9wvz9xeJ0uFmJRgn8IrmlrHPDahzem6o/V1NTH4uB
SGVMoTtckCLogXneSKkb+w71dZpUTVCI4lXqGhkeTHWiopp+OlntXCtnje9nv4G/piuNQnvT0Zjx
rmB6crAmi2E4gRoixy07TZMKEwP9uzWTqRuPZXf1BtIrsOToJ7fJsn2tVjsAH0HHuTmls1FMhwo/
6aeXtuqsWDlGsrW1x0QuVkDqyU+yrps7WxuemM2pJyylJYkwFOiEBGbHunCcYMzw95jNQpVT2+N+
wMp+4lxI910n/D15pUylUs0/TM78s7GL6sSiCiAtZ0eAlCSrQ1Z+nw1NL5SbuoqSBH4WeRM9ZaBZ
ETc2LKG9amCJ9KmMgOpmgSfUs2HXZHaUxatWxqd1BX9V9WhM7EF7sxcwxGah8nPa4l7QELn/Mke7
+z6uxH4aSHAKanVustbZYCp6cammYrxx4PTAIeu8dmdaq4b+3kHSOUGbsIPG9XTSs/OJ2RXgJO0o
Cn18ZEMKFKm0CnmP66yqN7J9ditRB+8ZaHtRTMvPmgLKDHcaN/ygG2tyyPJGIKeBvB6i7Odf44NV
EBEJjHUsW9A38TTdIyM2MCbysUj8Caeup9Ty1UoO1ShxreU8DlmNHHdeZv8w8NFSobY4ugqBXdIT
AD8ZfhltS+pSMsfstdU4pr/Io/R51mbAdQz6WjnfImfq3zGbzey6UosoEmOq9Ju09issGVih01YT
B6Bd/GQFio4ldw5u2nBKkEYRNjo7AZvZP0LIdYNLtGYU+2t5YB6aBcJbvynD8l/dTKrbMtc+eKTe
xJrpsNCKBtAKmzqttW5zndyVroT3V2vZV9x73S4TMnutuhywiUM85xUNzgRje1zN3WpUaIyq+KUt
gQDAzTJZWhILczb8ASW4OV0ISZWPOG20Jzgs7oeAVbRLCh/KSeV3OT6OlMcYE5iI4qZWe5Y6+tXB
Nx8N8cBWZxgGLMppg0Q9q/fwfxaGGjy1yHWdh2qdzH3cgu9hQZlCS5ruyxQBTbb0x9nAKxzE6Ga4
S1YvQDFcPxBD/V6PiJDw1/k/OtE/uBRBM0hxczqa3vDNWXIUX7quRcKcTvh8vV3ByhfCnCEHBKgA
qnJt0G6W0U73HmMY6DlQS7EBkj0ONgdnmsF54C232ewVd6umT9cl8wEWLCOkrlqJQPVQZyZX/Eb3
JQcsGYoCTcAGzPMxkEZ3gJ6IhtIcrv7IqYXucsFIwqpDB692wjtsB84MFgFq5OPorSIoPFb+DeQb
dqoNYXtKHbSl9U9w1GI2Z4ohluNXPxZCcCJ9Q+OMhqbhTyqAPFf4cwIE3/2zn+X+zvRQiLVW6e8g
Hp6glCfM1eUv1bovgOGaiHidca/3MguZgUAltLASEFKU7kf8GGetaL/Yc10ZJ483hirByszbVkm4
9R2iU/0CKrmJan3J93M26FgGbeeo2S5BspJgBAJSs9BLGK/hwybhtcjpUKuC8651vq8r25GaKp/2
ZfgumqK4sWUMyZrsVqB+JK3LJSfhqZxAJmZWGs5F8YuwdH+v5Pod3kpJ3AV7M0Z3dnwlSiFmV5pz
9Bd+8rkF74U6GLb7uBBxmLKrvZ0tb+Jyhx6PcZqkdvsXG6Wf1pCV+9KmYJiU9VZ1Y0p+cA/CzeNb
rZ3VBZLV2q9utFDx9RirLA5RqBlzet/YZf7gi0aedE+sFyCWvA1u8X2sYnyNE08Xp9T05i1kmVmD
+ZRlwOWnhOVyrnBNjU5WfgoihMMKI8ZptCpnn0/uEtZY5vco5qoL2ss5GpbVCidz+ezTeEHj6LjB
7PMa5rQoIp2l2Guvi/W+IBGEN5TBDzxRdyTgai4kL38iFeidx74YWNrW3nPr2nytqS9P3RifiPud
Q5RpCSyFcr63hzh/d3PnCQzPHDZlcmuJpj9CfUxMTCq5xCkQ80aj3bBeUCHMobLZHSxQN6w1dgQd
lZtsWb7YPNd2S7R1JgQuSSNYrquaFTq/50BgPr2bjBUowqrco6ts7/tc9Pr7qKsfuYyHu1U3NaKr
p3Q65nIwIUk5EyKXXNWcrHKYAjslw40ZGINE2+YToVePrefbjxglej3k1NQoMYQUIU7f8lffmR4d
dJ8n/E7xXzTB4nbOQUrD5pGpkdgcWWIRojwKrnmc8k8Yu8YQnfwFG3T+rYeU+0mc8Lmc0xj0RpMm
YZuYX/DrbNbsmfhhJLlWhSuAmSLQslGd5My4BLtsSjiAshf1Qy+9ciebsX9aZ9y1MYfnFapXeSBZ
/H516puYFZALLks06ohKL+fj7EzuV5y4gDNF78LUsrM3W3bW1Rgze9dVcxnZMESQD8uVZW2LZqQZ
zOaxMy1cugtvxa0qhIeWIm6gkg1yTHZr5w3VjkHdcld7WXlIjC7fx+487LcRVSR5XcxHHO2QMz6p
Dkh9szdOs+KNK278Vs5Kf2J+HR9JFctOuj1T8catc27riZlwhnGgCBYcjq+JyPCwTNrCXG8l2wuF
OQ9Eqs9FJAlZPjODm8K0UkYRKKuWgLqIGlj1vnsYYE+86d46ftmoZo9e34DCz/PhzkrS7qUx7a7g
+WvIwzGBnRWVDWmJ6gqpczeAFaR96OfnhCAN1Di2Nfq71ZcmAulSLlOU5TwPN2xFKmbEcem8zLG3
Ot+Sgg3sbiINlupntHweRHJkYNk5KHuswnKYDBXp++TO5FU07vhUrjVs1j6ttWtZq+yd8Xe9ZztQ
bWgSVaLoqWElenniBZZFNmDQV3P1pscqfmAoUx9VxfGKJfVprqiNWauPn3VVN5D+Xbxtw5rcdDUl
aVlPLRi2aqqeEaKiltddcZhBoV7ypm/3S8UstEnaMpTaWiKx6qS9n6F7PiB267qdvSLUyhGiRlNu
jJeqXsfAEnl9BCmb3AvApcuj5+Zdc6eSVNk7P1F662CdZ+lEsVAhgVh6EqpHgdDni3IzYxEfFG47
W0/NkEC04RhbGmZ1/TH308oPZsKr15tSWVro9LkRlausO0KAUs5R/EVkhPeOeRxSx34T3uZBW+dE
ukfSJaTxCf863umMzJJLNm2x6XyEuxxfTzKDbSG5OyyI2+b0IYjsMg0aTnsiCB5VO9ALGK12WG14
QtOwaGe0E/LU8ZncjYOZXWRuZ2EsRvdXBZDjh15vgpguQ45yYDvz3Bd+nL1jU4a5Y/kzKgJns8Ss
6xZA7nk/G1LLjw5J4lpgoOgKW8bir2QN6FHmcDpHRH0U+55p5IdOYX0zM/INSvrjxpX6oeHbnlfR
Dg9SZvJbqqzqcZ4N+7zKbA4FFJydDXoXFmRamaRZok4n+YHqoC16tvXwXjqYMLeW1TLG5zW+9FSR
Ecokn4Q3I48S7jqK83aJlOiGaCzdE1qOadfQuD8OSebvu0IXHzaEkWNVdJJsNk4mQvE8CERNesgS
c9p1zQbwzCqHX2+fzp+lr02HUlh3pkr9L7hTdxOvBHuxLpD9iOXYGmVLKTUmF/yMHtRG/HKIxZx2
L31lRy2SI3yHZGMFRp5hEY2rNMKblNKNaMX3npo+aHy3OmpZbO60mZuknp0aWEnJllvTtYW4RtPc
N7HFFMt3tbvBXJdHOafHESniVRVoZWzASh0VuFZG5ZKmP6V0rGscZxkHbZsgV9N4dnsO/lHmKJdS
IvE6iNod7lUunXl5YBLv304qKSK0eM6xcDI7QoXGgdk35DToxr3nVWCgesDvcCWTj95F9Vk3ZFJS
2LXebQF0JWQ2WERGGZNlSZrH++9JtzlvvOMKjjcRk/17a7psWRiIW7Yy9KCR05euuFg97Nynpdqi
bGk8tyHqMOJCIHRiIQ8kIAvG2Tlr+UFoQBqRv4oXuVbfIODfpAlY9rX9Ior0W59P2+eNHJKIeFIg
xco0I/KCRIABLT5jI2YD0auYeFndCamZDT3Uajh60QbWHBPQUpeGnQmflt49GHrhhqJjtlomSXHP
/EHXd6OlRi+apD7d9gP1dq6zTmq38Y/yenny27aMVuihR7S9+s+5pkXLh3w6VtYw7matFQ/54DIR
kN2PIVXD2a0y1hde4Z7ZW+/SdJGQeh1AGhhtzogfJ3aDabJPsvaTfo1SbKlxA1hrXp3qUU7El2EK
fEM81AfMe64mauBXSqnnTGvb0O0G9yZ1kB63aqVwbNJTPK+bjGbUul09jd99o8UHv5hBmovXWuPI
yyc4PdIBTg7c23sD8FMFzLURsOrexFojtp/XpgBLvBbipl7SS6bV74N0++PSp0+dAyCNk3Q/L1RH
dSLrp7QRIMpJLjan2vrq7bKDdYHdUWrVqyJc+ZeUlbbuk9oDx8PUg+JbgUINVqd69JYBtk+T5OC/
pRd/n/QRRZOaJpzE/jI/toaxIonzYtRaDCDmvd1jsKL4Rw5jlco+FKPpP+K0xdorTZv9Tz7FUMS8
Lh00noQqcvSiOyNzCeY1SxStTrzjVyXdKxGS8m5yLAprg8gT0LRFZgSOACQbTR7GhmjUU3kLBcI7
8R/8Fblpv0QiHq284fDwMqjmBIOeF5vL1TDnH3EhWY0XWpFEgD9RHLmAWO1SndfMLXjUjdeOKyks
jYHIUrHNAmWNZMUfXUCqzkaOHqjyNpgafiYrTHrBkeCobpqPoLKOJEp+T7z1jP+ReXwmUW4l2jX2
0VauJcTRvHXP0piG/WwWbuQWTnmWNuO/1tf7sKbUD6lMRRhb7aVLpgcIzV9snfnEx4uNqLd+aC1Z
7xjMuKfaKkTgakN6oHdhgLhW2t0srDewZf3NEGtkzXUO5sXSrA+pLpMoayoDXiXNWWeP/anGzMPk
YmgY5NtfCP/8h1HTGcPFcwYbffleJGhKxbCYe1aekCgG8zO2J+Np9ogMdRS6WoyuzfzT7t3pibOP
cGjH7kJXb8dz1zKMAi+H3kGzrmXnacxZsoxkLL0ojr5TX62hhGq2mhbO72z20axiCEVOpKfFueV+
NOC77otskR8E3zXvm9O0IvZmXX8UZGyp0FgK7aOBC3fn6qV2zLnwuoBwRnX0iry7wAIUIaqTPN0R
EIB0CnygWS3LJ3UWj1Yiq48M5dRdM5sx0Kh0/KFlzi+kxYuEPa/155Yx9MOqLIJsM3euQ5npM3t3
e7wXIrXW2w7fKGx6t2oOTEErFBID+5R1s7Mb5JC5SHkztZN4CtigEw22zxCo0i/E2q2Ba49QLS6D
Iyl9z0tiv1Ah2E9tnAD+apfhyHOAULzrUeH53uvsOZzwaS2eEh3xWJ9C3DH6+KNSkA7yKvYIaBJI
CkqadO1mFhQ1FxZwhOASpX1DDTGofeJ0DTiNzBnPVs35EzgDyWOHJMYwx5AI/NrMLIyapgLhW9Pc
UN7NjbRD0rC6105a7U3bEvULsN719WAkNu2wyBxmAecC8QYkH92iNdOfofIZzs5rx/VtxO4Z8BjH
DI0YULPEI8j5ao5yvLh8eloW4fOAzarOLquUsttxYQHrArFNxUTOU2CIAe5vN2yVEKfMe1U47ncg
xR6P9pgPR+kBgWw11VK0eiQiBolWTlinTfVkj3Jg+KQXEgzDAr5bCs1/LX8Lq9MkT8gWjxMFB3lZ
HpcCg2do8qBFa6vYcrk9jbcSXNGUoJXcTab8RbpVHbEieFg0yvq1d2BFY4fY2XKcD0kWtw8qmcRb
nlOB73DNkKbV2cZ93zbQArFbeI+93XGfcpY19+WqTW+alY1nE6TlGFRs167dog1vxCXot3o1Lwch
8T3SvPbmA8oC99Fnx48OkQivG01LxedSZsV56L3pSYjNggevmKcUHlFHTpft1YKakWxc0HVoOIAK
c2MR1okXxexwF94y4d84kn5nlpj7xWLvB2e2+U1XOdi2Lsl3qujvCQ1lP8iKTkRbcsOzvrrJOUcD
EdYlOb0lALX32Ogp1FaH9SGTjg4nKYYWkuuz9m107GY/a9y65HtymfGR2tHsZJGe9PlBaujK4WdX
N12s3NM060MkWYJepEF+IZW9oV8aDJUvQ14PilMW0jEOBmLZOyvmOBm0B1m08hYjr3esUiOJ+mmV
B+gmVmjKgk+J1s3D1cN3/o3prcYlNstnnfru0jXtvB8Hqn/GmS5TGi19RLI9hZ6fgLRjlxEmsq+u
4+D/0CYDZYhRxUcntQdCSlfjioGZ+Ikc22/WmqcmNbx7KDGkLCz2dHbIe58DQu131kDXMVIxhsyb
u3Of+uOVbJTiQs7sJyQqI5piYAq5t3wkSwVGz4JlGns5Y0UjrpiVdcurlpnx3oWJGknQWZHGB/2Q
Et0RTt0iTkVPsgjZ6PUiGLStu9RUxg5hkBsMNvZRTV+79wxjd0irQAR0p/BAuwYyTc9tmAMbflnu
altM5aOySVtbUi6b3N6E4gh9iovmtrvZZn3DjNWg0mjSvYH8PvCJdSCzkz/X44feVMvdPNTMgafi
1e/FNzPhsEYwEWXYVXdMSj78GsmIn7DwmKGXk+tAGiuBAM1eGIV1nC3Y2klOwImkVbBIhfaxbgdJ
st6ZaYZaIm/fZN/m9yQLogoTRwqr4TCt1vRdU6xBhKl9M3VSHfWVCllhSz3IiYsaqfZH5eftwzy2
D7hpyiXQG4+r3dgawbTU7hAlLqQeYpxqwQ9eYHl8WZo7Xn8zNDvOfxAnK8ZRC9TLMKOlTSp1maRU
wIDat/+urf8/xC80kv+e+PWadQneu49/2Fz/+UV/dSLiKrQc/oj98O+oUhbH/2tFZJmNCxA7oL0F
mmE4/Ksy1f+DzxKrZF03HUcYoJP/pkx1/uC7kenlOq4nBPrI/2Rz7Rr/okzln6f64FvyKliG/xNf
wZucpmkIKzx6HiNlgEkNnGPdt+mal/aSgS5AqfF9qT0yYZhvpi86HV5o6WZzk6XJeGs2DomOHRsJ
242NOOpgb9ynC/jAzqnL56ZeaqbVlndq4+E5JgFoE2S0HzrnYJftGC4kL2DR61cx4KeV1YwoY8Ig
+GXHdXPDBNG/WIuyP2q9JbVECXo0U3KCBez2/NfBabSfhXLVC/6aSv1Ezuu7OcFR1nxLPRB1WNa9
ROU3el5I7+BMGPpwZMPU4kYeAZwMwjB2Im20Z82y0R2ipJkiyUAqcHEIMY7aWEWuMNWt0SmGh0Xq
fS+LErVXP0web0sjxBHARnLJpUGTWDgbzFBshFFvnu290YJ8jfvi06rW+iaZM3IgvdXa2Z1VfOty
nPq2EVs7DaNkWDLOfxUiXzYpIQo4q98MylgB79ln6e7ht0kHDKL2PvQl+1n4JS+p3qcIX/PSCtp1
at1X2WMkozZSUFjXDk8iQY8xkVuxv4FM3NUaxF2LqbTda3hdnzvUQR8j4ETqrnKW71ZiIXYnYPdZ
UX/yLpNGTzBI4xvPfgGYO1jEbDwn2UC0SCm3meJgluj0umZAl4wRaxsH91R4pqzpnzzKcq77lEE8
UU4tcRQzu5obg0XbxlrkP0uyLEl3paV0AmAB/P+WtOJrbBNa0kXWijwof62q0B7oXXPL4x76jb4d
JgtLEnkbAFQTZfuvbIOg2uPL91+NkfyHoCONAUkoksRnxLf8GBWRBIfZbUZ8ZoMPSzcd7A+J5bQ/
WAMeEJAr/XrjM7Lk56yg9IvEgIWZWys/kLu9KYxjrfxmKIj/OLOs4QXMyNQSWgTc/1Caydsq5wrL
bRJPBRcNsu985ykAJjuuNUfcxlM5x/t+AIt3GuREGkfCiPYLCyJaOqxSrESxrkBxbtquPJTMc9uw
0WoYAAG2Mf6CYpJvr5zth/dWcBrBKgrewW5W/MnauubJcirMnSrl17L2ZAZxNZF0pUl+iBjz4b2X
TQ5pH/yLjjsWaj9pjnmaS1TKwZ+ZAPmcxK8z8x8vNC0bDYY1i2k9dJ1hfegLo84/c7McHY5/C9J6
CthFdkfklLb1kORgQQtzI1VnZgYyAT+RaYatgI8WJGbJj7VUqLBSxspvlCGL9vr7VXpgNpNjuVis
4hH082Jt6fAp09D43fpdyaKsLHr0d70z83tGmNCuT/jrmgLW3vYrFawveU/ybZ4/LH5z48PAuFm6
hv/tL1vkFyUUk1it+R/2zmQ5biTLor/S1nvIAIdjWvQmZkYEhwhOojYwSqQwT44ZX98HkVlVEitb
sux17TItkwwiALj7e+/ec6domxSE8C7Aj2Hm6lNWKCeu1E5mujFuIhJdvtPU5ImMbW1+poy5KR9Y
mpttC4Y2AJKNbCC+rEyG5eAkTb9qPDHtsJn1Z0Rnw10Xj+ULRLCW/mTR4rRMwzwzFp70ymPjtkvq
FxeDmSBMa0F96K3bDO/lcsS3cmPrjn+4xPZwM2nUmqZjnGGyNSS3qLp8oeioOXfFxHx1PMXbmEb3
Bl+UQNITWKc2aupvsYbtnM4HrwX5HsO9azN2cYTiwRaqV1wMX8DR1qXG1TFqNJHowBtfNr1KzZXl
5dT7fGU0qgbPchgqe863ioR5QnjzwjXXMF3xRooaP3EQxPIKazDf7zjHUCnHYQVpEWXygVl/SwtX
riWy9GCtNZBvAKFRPWRKllfmgKamSN0wXIKsCjCGlfk57eBIYxskEG7hJKF45ETnbCClje/Sycy9
D7txF3eu8ZZazgWMNDgbgsbiY0VX4d2shv6htazxqsyQcYAZZxYcaY8AG9UTeNh6hWWL1kLqudF2
NJjGiEFLSUFEupHSx9joLlboPNCndwDrGJLNPq0PJA87GKFiBzkKzCXzZUxiehk9vmTma45x1U7Q
G6GtWiur7+fktaEhljbyJ+doBdWNslX2Dm8jxAzn4v3Cn1bh5GsG9wZN9NnINDGsgROYONndrjaO
KYfc6gRlG9+8jrZilh4z9e9WyKnKa5BrCHW01r/LO8VqMjoIYbSyPVOecMTt4ds1Xo3IA/WAeSyJ
dRKPPtlMT32Yqnsk4neh1VXnUaCI7oPaOPtAie9zh4Mp6X6Ne1tht9vBXSqph0L9cyD6gWwt92EK
hP3c1qTzFIOFodXq88Lj/SjTcscoaH7xcdWWHmDdUtzVNV4um/EIiTt6qB/7YqJj61eNfkLaUNCI
h56dxsoAfGKqgc5vgzsg7XWGQqQd9198BKXpksGAheMsY9a+G6s0bZeaIdN1Z1bF0h305kGgPnuJ
BJ0qtkKTCOpYUrnqWnnV2WSxUd3FXwa290Oftu1NI/Qvc0vhukTTTCnfD6W9dHK/OeIJi1cd2Zv3
I3SgwzjExikx7OZ7Jwf1ZfSIrXxFX5x2J6D7fnAgGjm5CtKEHkylPotx8k9haKCJAqqD8sTgPN4Q
QJ6ScI7aWu3b2tRulWrwdgi4o0xXs3cQQcOxmj2yvjXS/o2a7gXDhr8KAJDfeaVnkWTWB1SCeYhT
UUf5dYOoPrnWfbRpK1K1tZNE8LtyZEtGUJZiOJD2sKdGzL9EbYPqqSgf/bYkRUlXTw1b4ppurjU7
VV4MEVzFhPkdtdGSn/ue4oh3blQ0x2oDcxLZEHUgg1uTYL7r1lE4Mmh+JI6AcKXjkV44RTmQPBA2
kit0jSUNKDNdQXFs6T+M2o1N1tpWj8JjRqjcTqTGs0+NvghSm4aBKCTTjGZu2VHrGZCcWQtxyoRI
e9kpPEbIgaygoVFVwzOTGP1Bm5XmyQ2kfecyx7wvlGTSpjA0cj0hMeTTsNGcpsNBRBOaQe6jrVeU
h4ryzjCHckmjx9p4TZbdo3+C2xVz/NgIchNgNaZg5stZ3Eb5jSCchnV4B43T3CTIAB50pbrDWJv6
M4HZLFD4FK9ZgbpdNNRRvWoy72TiWNiWeRvyr0KWB4y71Tm08Ngs8Wv2a6KuEYyHfWHsWxm3J5QO
+kr59hXaffdYJMH4qNepj8Ysa5/CNvzMaJkun2W4HCiGLnjskGLQAxqY7Fe1ubfLbNgNOtN66YUu
5iAyyOhSxT0eiAyGHgPKFqwfCZoWb0LWkFY+WNWG7g67I/mlhMg5WbotkXw8MY6CxVMO6h67srMh
GcqP12yHuEHjOlpVKRN7GukLfVDGOURUVC9UHMrVhMLzAHxVmgs9HNvDoCSNFSEG/POsp7ANhtBd
Oqw3b3HV2t9xV/agYW1r2oVek34rHafaecrz1+l8tMLxq3DCjmA26VQVSwI7bbAeVcnoqUMl07rt
dV8aYuWPabMcuwrbl+OIQxJn3c1E5Kf5yP4GxC8HQtktM2/I7uImMpd1YuE0JWzQPjO0M9HHa96s
+og5FuS9/JpAnQw29H9p9nc6Z0E05MltwCYbdOlwpANer5E6egPyFpfOAseAa0FyPCvvaAafGcUw
lp5MuljkLLwERMScJ7+PCbgKwk2VtOPRqi3rpsrDSi2YA2nkiVh02Yq0OQxGNW7dPBruDKupH8I+
o81YHUp3GlaVJ6rbrC7qb4Rp69uuqdTe6Cx/qwL3iYNav3HIN+kcJU9xNyI9srokSTYxHMeUts4E
qTbypmlc9FIx3ivSnCZhJuzp3Jp6+XVIMtJ3WfJSZL8ofRcmXiTcVriSEgSgqKdms5LmYVvSQthT
jFHx7X6lU/FQtmOOvUn9YXbKNBa3K3+wtzhonHOBK6q8+KPyi1fKzPXXpvfK68HiIAeTt2qvkp7m
JDjVMVnTGQ9pJMKc0p+jjH9S/UIxMb0raK5siPlbkJy1ROjwPIUoNKWp3MC5C0RZ3bH7XTUZO2j/
G/DgR37bnOpMk8UgMVAaUtpU5z8qugMkX6MIONc6Ssmrfk5FtKJQPEyjU795yoi2Pwje7/7A//yI
bbUQxP9MBdKlabiWwL6qY2T5CNXDdjwCLqqLXY7R7Yg8tXypWZhfE63BrQRi+1uY6lLeBJ3bmldK
ASEZl7Whhdk1KhQivlDUeGu7yqW6zVRn3GSaPZV7JTB8dCHR1F1ScACUU+5zbMvmUMlANz0KetlM
94KkURC6Q6J2UdtyzEQM8FpYXd/cg2RBTD01BsycZW4jf/8yUU/gmnYHCrbAt0zO+gG1SMKK8ZA5
ZvnSp2P9xiOTf3enLr83PbqWi+YSb2sLvYTxI0kbCaiNtHnt1CmwDM0/TVrd1hsvpnDYXtLRRv5H
dSuLklxHFRrQumrDLV4utXBmV8bNr2/CR9qkpzuWLenUIA/Wac58uOkJJ2Tfrhk2WeNcL1tEoAL0
NVLKtV9/0PyLfkJAzR9EPBvHANr+4uPT5SoquIrwwx3zdm5x6aK0afKK+8O7J1/raE5GC4qBIgS7
Uvnydz/d1UmkRykidUYXs/H5x2e7JFXAYTaHnisuxYPdA9SLqmjk/DiHdg4an2o3DkWA1meUbb/+
cOMjqtDTgTUIHXCw4Zi4iD58yX1sEQLpq2KHE5rf3vUBLkByucRDHteUzdKwufhOjqDDUTAi6lV5
O8t/AifdMYY3Hi5/0H9cOb9z5djc/x/u3eq1ef2v90tj9OY1e/+f/36O6m9FXkc/pcbRkJx/6h+u
e/sTEDPQvSxYfxpp/tHf9MQnVOmEw3E0cy+0tX/2N6XzSeepl67BfxF0H/mFfzrvpfgEM8mhw8jL
wTPCZ/0N1trPizgpBpSnwJBYU/ltc+TCzw86ndUwQbNsHzi8q53KwKNZBjEm0zjS2WkU7cQfvqC/
WMX/6gPxDOiQ1kh/sQ0u7Mc3K+GqS1Fm1sG0hLtCmR9tJ68FQEbm6C4Y698tWD9vGn9coCNtvi9E
5jSYP6B4vdieaipQeXCK0H6NPT7AjGPjobbodf360n5esi4fxa3mXiNPJutvTrT58dIUyrqgTQx5
SDJi4DHuqB3ORV5gmz7ZTcOE+clJAH0o/7dpmn9xlTxJFk8Ds3mwwx9uY18l3ahrSh5qQbchdzkB
LjQrZ67XBexAv77OD+vT5UJ5ApE+0gElceNjS3wo0joDVCUPfWHzQYA/aaX1sc6G0DUOfaPcjMtw
D2iBVtiowq7+LI05hHhIiXbWRe4df/0X/fvl23TmbRuLG11/9oyfv/nYCDHRBL48uL3kci9tK11L
ou3/87Oo9i0TKZrBg/PhgQpik0RmqG0Hs+6Nm1aSwewQHnBuY/G7XWh+YP61B87fs02sGqBSy9Et
8Iqzp+4Hz1zUlATOFq08dH74/Y82mABS/ve/OxYhSLx8GKvUh6dW7yg4G5HKw8RE8hC7HVuLa0N3
NSbUrL/b2uZv5+MlmTR8BIcgvsKPhHHXh2MwAZs7xAKu6crs+EyUJrQdL707tyJQG4gTL2nkDQx2
G6xfHRzEX1/zXzzB9O5Y9vT5VZXi4wPjC44xvp3Iw+A2Ym8SDKjhCvLcY6nVPKGVx2kjSQTb/Di1
KHQvLy8912jLCqJ2v/5r/urplXOoDJ5oy3E+0i6T1ANqgcj+UDP9OTPy6heX1r8slbf++x/F+dO1
DLoN5r8doYfSVYVyKvMQWXy93mXmoaVzoJU7N4N//WE/L/Us31g3OC8SlsM55t8f3xL/GHi/Utsz
Kefsq2mqfMnNtHyZLi1gJCXub55l4+cleP5IJG/OPBPkaZaATH9+Y8pkksImPGivY/HaMgugC1ur
mtinXhvOUU2SFXC1abgL3RiVX0BnORsgyztaTl46fSVochXb32UFaVCXktM8CaYOfgjRZBUhaPrN
l8Rs8qdXwmLjhxUzk1MpqBiDfgyIQEwQyyEz5b5O9Yw5OP6uIrK1DSKupEXDm41DQCI98mo6tXE5
2muDX3ZSVHyX/i1/I20Q1l7fCpq3ycyatwEXOUP7ELEL/WSNlRcBtIHdweg5LRqBJ1+r0CVc3Kap
r8f8mMK0i3OMn6NRJBh3iLh6aToHjnIgoZXGfIHkc8TjHX5WTa1xHDNdnAATgLz2K2Nn1Ba/Gsul
InfeC5FCpgpN7gLroElAY17xGS7f9AXIWlWzG1Z2EmEVPjAmY2HBE1JKo3wZ8S9MW81Hj7Xv6cky
SAwytRqVkYf7BHrVG/6f6sUpgazvM2M+lNNJvNNEozHP4TQcfTFGj1vmTKaNS6QnTPapQqf8kjeJ
/ZrgsJ8QBQvrdTS8+u2PI7bdddZrNibiWzn5YsegsDorm9xw+toIQaNAApmtPfSxPbmjGRo2hl0a
DdaDnB3z0geJbQ6Sb9SP/KdRimjrmyZa9xptjVYI46FhDMVAhY74mbbv9CQ6iKClJ7lPl2w5Y1D1
W0IQAmI8k1p0qn1aoy5wmae2xECwQEQEBNbP+S1ZPBoPU8P3BpmFIuSyyyEAnZkKNskICFJUPBcC
qLhGB1HoSoZ0GhdkW0/OHmuA2mkADO4gAHpHnUHJOQE7O9CE1jTCXDFJ31QRzrkVjT3r1UEPNy3G
GAfNkuH3iPlI9x17X87rpUZEKsYq2VXpVjB9rpam5SSIo8lwf7MLjCk8wcFIAvDkGjehlqFfHa2M
yZlfuBVJq4AXmJFeqCNGDjOdIQJyr5ruLQVuQ9ITtAPm3obLXtQ0DuO4MWVfXjRoX8xlCcbkenLS
KVgaUWa9gn+1Xu2Z+ko1pLyUJquh7gNzErsJi4CzEoEtv+Rdlz+4KPWukXelqwpZtrGINVx9GyPS
1T5KC7L00nnMWafDwCB2Ql2s1779QJZJRDqT7dKlIVxyvHGp5VDqhUgKs8Tzlqi2sDhZmqSlOY0P
CQhx+pqw8GgvzxgGnknEuXqdnxrIuTRY/TZ7LyzVfHflBANGOO0NmSfI0mmvo5ZsE1am5ZSycPV6
Sd+t0cbysw13td4An7G/EZyHg6TJ8yNBtSrYUNc6mJvbko5uXOQ45Nvixos7nGz5VIdfAlPDxFM0
5TV+erpR+egfjLFxqq1b9/YL6RxAynO8cSQPFntTZjTih15OX2hUJWtM9RM9lY7b6KIpXSZJn3+J
mXw1CKLp69JDd7bzYZR+xVDVoO1Upq0rzoAzCjXbAKAg/iqERZrjTji3Sa1d5UjBrmIF52+02vEd
LWUPDSDSTgwps89R0pFxOuZIkPMIanCFsxhZ66vTQNd1o0lb+cTpLttOGZusLPhFrnZD0JHO8o8p
mjmQQj+9mnPfCxrgFWoPQJFoR4JivvNlf+Sk6+6Yoo7WKo9IPpBo/8H1p56/onseXiEXrUHhISSY
ihEHaFa0jygI0Vx2eb1p5wyRPNS/pbiJPntpJIA4GcOm1nAktCl/h0eY6oldiUSvieX9aMuqhxWq
c0edQMRHdJn5nd60JQzIhodaszmRvY4+igFNxLwSdU3FsC7KBvctgVQcsBFcMPhmtW3eAqWzIBUT
CoRRn3hk9abzmDK2jN3ddrAAjkQhhremqPRukTk+w3BhaQXqPzncpUiuls5IV6OpPfZjt7XwLuHY
QFui0vm3GUMJRCDCzIUGvJgxhWRbagN1VI2PEf5mNxkPXSl59dvQAr4wAHPeWUYCk7TksV0WTseY
Oknz9EUUVcB5LoSEZJiFKPArhDUYQisO3fL7WHYSu7cD2DJFJLHOY9m/Z25fBUhuNeuZCGbMq6FX
71IEOeEiH4KoXSCQCL/WXfMal5a5tmQUBEsgsVX9Ga1mq90DlSao0hWhe9Mho13aqC/XYd9X0A3s
aUN+UPk4eWSSLQBN94+dpbKzHZTfRYozGprFbdKIZse6CjRSeICnJKO7t6AJg7cpivr7oHW4c7zx
8brqksBbyAC0OJkfESy1Kq2dPRRSwiaGHs0lWEXWcWDhddDviEnWD7IqxuuqbsyzDeCVROwMY/HC
5i6QXAuY4wlxwwD322hwq9BovUUDkd5WzPzOWeRWS1UY9TfEbymevcn8St5bd2jsEvuv5YsIGoFr
wr8NkZb27dQzWK5SlgvPt5D5u3I/9t1XHznnfd8EycloW9C7UWB9SXo7CZaKIQh75RybXdHFh5kx
RtdqAICueT3JcmEX1K8iAuRKTxPIFK3vg2HroNpkQygTHpAxYjSdA58bDCH8RSTJJsU9m5sPNl4t
Qh/MCZNk6B/1sZ1OTYin0uuC/qVNm6pd63Uto/0QDYO1BMMDXcD18U/f2IPel1svbGtswrl2jJ2p
eCTXE6+eliAVWAjN0RMCVN3+pmeH/250VX3dlmW3RRkyHmijZZh7vBDfB45f8ypkcdviHTeiZcnJ
QsMX4nSnQHQ9SKnYtwgzY8l7SYaG3KExtY5DJFhGmXsRmFCVXd6voK+1PiSfQlw3zgi+YfQqgMVu
6kgWRAOogiBUauMR40dGdCCvcGKhzU1tdBGtE51rrGePrTHWTy4ij3U3kD2L/pJBiwP/QJJDPyMk
Ymdllr2Dyt6fQhwG+HQWjU7aG7xv/EqSr+qum6hT8nRyFLNNP7oVOvovXfXatRU1ZrCIzMrcuJqp
mM2UubXBbAv8sBCRV29bnt3vZHoPz6VrNt96CxpibxPDvNFLu4UUTfRGuoyL1IFA7JrFd/DaFTK1
ENr0zmnK71aIJbCOMyLOpqhu9mY/IPUuCoi/8JeqcSEZF8AdwwqmAUpdC932GxyDM29wGvFPk7E+
w1voubukNGLuBhXTfSbHrkA6FUzxLfIPRyciJk9vc0SwxGqgUDiFmsldo6luYE8r+3RonwZYGbip
LkXNf3qhv+mFwuWcq6n/O3pi99q/RtGPQs8/f+TPRigyFjqh1Gbsr2TwWDbdjD+FniwJswiUKZJB
s4P/hYb4n0JPIT6x8zpkQesOMyasG/9shBruJ48uKP4z7KpE+njG32mEWj+XjuRMUxXDLJsLMDpa
0p2r9B+aLbrtpRBnAnEPeqgEuDBlNTZ55DxqPn3N+IpAncIoVYxkE/EQhol2Fh6DyVxyIsMy5KJQ
rAe0Obqf9isYj2hMNJzuA3RuvG/8HltD5bMgZyK6i9VQYvFmy0KDPiSblibFujRi7yg04hUQBPZw
5ZNxW4gxOU+xOe14R7CeGVr7PgdTK0ggvbzV5hyGIU+ZAIZ100M0LcdXxwyxcSFMIbwhDMAAMitU
08ZJ9WqP6qD82oowfm3gVd4B/ETfiSjsZVSTWnplgGvPHKfmvVOBsRCAJK8CoRsnAttORqNFGBXS
Wjy24M6S1Q/Py1+0hj8woi63gN45LhRP1z2Xsu3nW5BNUsaaX9v3kzK9KwsYzLoU84THY+RCUiPm
V2cRicy7wxErjnmPu3hR2i7spChBWjCFoNsdxyquvKntCHO0whvRyuLNiBLtOa+s+hyO2oDbPSYN
zGpICXXDJn1KUwxwuMLLDQqU4tZ11WOTEgnIPPUIWF+AaRUQVTwm9Hb19dcXPTO2fuyI0b/XnfkB
pnNLyxgR9M8XXVK2AZjE6SeLzH8x5rsfFIXx2RAcz9jG1FWL+OcKjmWzlqjkxCLTmmlTm/F0PbSk
rpYELaAwtvrhNsBaBgXTtO79kX+qwIK9A4I2iOIT/W3Y2sbRhM53Z7n+E+Wh2HqYXEkS7bulnaQo
mvIey5mmNHasmWAAaB8zfcYzPUs3DvpkvuV2e+wZme4avIy70aXC5cBMUNXAmHogrWqts68ykn5J
Sy/eAwLpvxGojtgOcdu3UrHZXo6bqqEf4YdoEMoOGlHUD2deyuTG6TRepjqJdok5O+hihR9D2VQW
8WQR6kRWB/npA6FV0Zxq68TeFqeEWIqIWtHJ8+FMkDoZpZga4mvihavj6KbieWzy8t1Nq4yAiV7R
FkFsVu3m2mmTh3W984YyOqRNo1/74TjcubnRXVsJ5zKO2i19liqcYkwYYYxbWuJS1KJmuK2Z+B5N
Qb55NLnTrrfmdxOU2Cnr+vpZhnX11QuS4Cil8pZ6MAy/GcZ+WLNmNbrwsISYiBU97qU3a9d/WLOA
wvs+JxXtHEJ1PDVem281o06fSI0mBMdpObx587OjiukbKBkqN7THWKL7MXyLOcfflFBm9+jNqmen
wkDOrFXfVm75GXxjskKOkj1mFb8l6RTq9rjDkJhy74/FzPvXm2Ba11YwrEfSKc8D+cy4MmlYoF/X
xmsZ+rgRIaJvOob584JKLqFCQ26soT+JdaS3Fb8TE8iNSorpdHlsyxjeF7Kf8VpVlnE0ysKH2OXq
n10tq5+92CCDRpuqGyBkQIJQzjH4NxFXfsUvtq3IFUFYB4wVC1zb2ltJiLKzTtzQvXV1ztm/aaaK
n5vZ89ePatR15smDwKHgzK/2D19/Xxm1FkzKPwtV2ozpQV/Aeqi0+3jyuAIDnuzSrmrtIR6jjjMN
wj8EHioPh62rR2wvJu9guxBp5e/dpCtfyfUjvcOrehwEGLL8FyVHLkZHGHZVRa22+fXa81cXIOft
lf4/+7K45IH+cAE5LX/sSYFDI3Bq1sj5hpuqDIJNhYFAzUwvILgzYNZC/EDvIrQ0/OB5+ar7unUw
etv/zrtnsjCPxas5OMbR7glcDAUhgqibXP8hdYBALUKc6O5vJgmX/fhfk4TLl481xAEsKJxZ+PLh
2e8zrBGT7K1z0VoW1FGK5O88zZC1Va3SJ6KMpmt41MNt6nT5tsnmBpLIc8RkZdTtCYuFVeQJdZVa
vboqnEp7aMCSbr0elM9SIbW/ndw6OsJzHe76zAPi19R9/b1jm+AWRfJr7fftlT5N+LqTipZyK/sk
3zpIjZZIQ8hZF/ARGjhwz4IEqJ3mau6+jjjzg/O2N2ltBpuSg/YLNhC0433nEz0UqvWUOzkhDSjE
3o2AIgrUkQS6WpfCWE9m6eH8Tb4amdrhJs0rAGpleZXKzn/JHV51zgTD3eXV8z0teFNoFLs1gw7+
PEIZ9tOgxBkv5diustjs0OZWVBEIPTfYd/0XnrzuXRLaxAoyfzWx4+/ha0Fc1Ce+PnpB4lxGRFWO
IksedGxtaKMIBEHeFX/DYFJcwY8eEC6R2gFWrgMElYpjOPT1ynLS4Qb0IHvJrx9iDok/7aA8CZ4p
OTMgDbIux8EPxwbW6qyFJYuUEPO3sxx1XrDFZW2GM1Nt6QWECOx8LiCcgAFwFCtfbdFMpwn7e7IO
shrAbuXgKovTfUWuY08HVY+SJdyPKMPLlm8aIBq8rohCvo69nj6y/DdfRS+79zZypLaiY5eBxA5d
AmAAFKXXHWzIdYaGhOdAMvRYpCaB9xvSsEjCwq/R7txAG0AvlKRZyexxQPRo8lfWI+HJdI+9ytZO
2EXGflW3evtW4dk78XyFIDaqYjcYE56MuXYErDMfOef7SmRE81wPyc7S6MAh2IymtWeOz0aJ89xE
lr7g7yGRHs5DvvUCycMaC8IomPA630xHZivVdcm+MGJ9N3npCA4ZH8x2qvD/XAtKKW9JuE34xD4Q
PdVaPHO8yt50FwVEy2d8vB4K/KSyg13IuWVYZtR+WITCMnzTmFmfSaSaDzhqKPY6wqitRkL6SmFW
hH0fts26ga+rc7kJS15a1HxRdQ9IC1gbQS+LMRSTP4+ppFylk5E/BEFTX/k6WB2SU2Pza2j6hMMG
hl0mB61p5uOPN56CJiq09RRU+teMIQDCbyC4q5GVfYZXTMYxsHooAzwIgJN7xjuaHMNiidTc/Gzg
hGCArdOZiHMPM7ThxMNZcbbcwVJGHlrDdvku7MS9cttJW6ctPmeGp74xS3KmHll/54HktCMw2MTW
LHql8RRGaFOBawQKVwSNrQW8Mn2F5Sj97jj9mT7dLKzi2Oov+gS6cNon2Y2DUf1OkCNKsz/Fxl2j
ODxdXqT/VLa/qWxNVhQO3f93ZXt/CVVcvSZF8/pjffvnD/5Z33r2Jw6oFxGGiTWRl+Zf9a0uP+k2
7WZJJDDil7mQ/rO+ldYn1D9wec05Q4Mx4D/L21nng9jRJlrdo0Cewzf+hs6HmvjDKunxK7D4GGSI
e8y9jQ+HFRSEWL/8SjtIaXQnauFsPUllXWXplKydsq1XOmz/Mw2pbusWclobBBpdUaURQpEU/cNI
JiKaB8Hwq2pcoj51pmF+DHIjZ8XAUZeH66QJQJKaOwkaB52vAlgn86e+Te56QVYSUFiXBh1DP8OO
B0KP50DaDE4fHB9AJfAFxT0aPxLcSzEDDoPsBuZl/ZCbANpqGv4rUNXpm661C17gRzLev5tlg+Lb
b5kVjM05LmxrW/WWpGCJ2+wcxVO7h1BUHUYnJNR3qLJk25kTjBPM/sext52rLBiydRxPzV4q39s0
NZ4kgN2TTfaGruNMwXqCOHj0V90wlOj/BxjiCzaZcTfpSqfcgTRRWpV11JW7S1PWYR1GPTM84zpL
0Nb7Q7aKOZQuArQG6ySc28KV628anX4wD0yxZgdTiypI+kVEel6Q4HLhZmWHiQn0xrE0Z58RR8zE
DAxXK51yM6C7Bf6V4wNbWjWNfhxu95VFj42T/RORkOKxJ1eancXpXnKjgHVVV95KH83Cvylxn2Mr
KcKIo3qlhYZ+6HKfPmyuzCRp11FfuNq3JB2YWFDst9BlWiBcRN7lRT0tdatgGKrJZiaKMQE7V2bu
3niBBxyzdytzoEHaVaT2CoQSwrGGrZPlBJ1BN3FuhyxvzhgQdKBokZaFDR692uwW8KUsyB9KX3IG
pT9PEUXBzyADxXXcyuRGGyHUaQQUD2SqYPqkWaGuC0yFWgjAsWAHsxb8oho4UEm/fMr3RJw0tnop
hG+xZLM3JgRh4XQiBUARAhf3J79Jsm1ewR3DweFMXddvPD9ktd9iaFQNeWyjGKHP6G2t32uIj10s
Wl5MM2gpgqwdxAbVjktgH1r4wtKH6z7Kx7Kin+rnLTxZ3XiG+DWcOIRMGQPUvBIbETGUgz8GwQIU
jecvtbZGhBCNnfYUJlaUrMTkADzkLDpcJ/ifXbBVFRmAQTWtCvjSZ/ANVMisJBUA/6QMn3wU49mN
Fo/CWGblqJOf0dsdWQJO7y/JawALazAe3IPBDHdFnmrraHLMYNm77XivyOlk+2VTfk7g6SULq7LN
L1UoxSoNsuC2Csfq1q6g5DZdSZpwCBWODkGpXzPD5ITDvor/OZ12ETPDO7tW+ZM3VLApHUYUmDXB
VsxQKkNdCbJWrkI2Rw7gjkYsdc00dxE08OIMzcC8pxtYC5puSmDNWWYzLowuFOtQr5tz2zn5HXVp
sKVMpQfWWbdMNIMHPyXLGG+VsBYVldgfIuD/bIi/2xCpBn+5IT6/181//aW1/4+f/Ie13/nEZmfb
Hjg5hvGIXP+5I7qCLCp2PclmZMhZH/uvHVEHVw/xwaERiFLJdugT/yN0yvnEKBapH1xaVFue7f2d
LdH+WEKyIdv03eg4U0XSCPmomgxGibU1ZsKLnLE9FG5uMe0BUXgwRwCM5JDMc8vWNM6YCCgJAhIT
gJmveLH7HSM1Jn6+3zob1Xjqnn4mUC0z9Z4iUoHA9wItMS9GIpyAFSvobC8aZqdRjelRbdq49WeT
jcSMRMRWai1kYsEG90ZCl2bfUuXLPZlScN/VCPc3yNzgkfQ5wlcZUfpLz44/e33/RLsHQxRBOOPj
xMtDbyfFodtp+qqZLVQcaY19c/FVDbPFCrwUbqtJ86uzReDOkR8hwVRBtd8C2j9FfhnXDGrifqdQ
t1xP/ZgDPMXUxXrbHdA+jg9+CVgKJy7nUa+m0+ZN85XjP64ZjdsR6xqWMduxuhwr15jdByFoVQbW
Jc4g/jOUKePgGdEjoZbAil3MaK4cgSbjV9IqvVgFWPA4WkeyuU8QFtzB5DVPPmo+qI8Xp1sxtjOH
09WmFbk73sJ1OuKjZnucjf0RFCRfoVnj7JOFl82jQAe7qfncJkm5I5Hk6MymO6MNb+F9EXwhRl2m
K4fFZimtHtxgGkzy2OBig9icQ1VzaY4gsWp2BBU1j7JGCrMoo8lYa51QjEdHE7NenVvcD6s9Tq7Y
NXgHSYW1Vu1sJ0z85snPR33v9epxTEa59Dg+fFFALvdGiEMqGzlkISOAVdNYqzQOgnNN0UiCj1Ok
126cVTfpxd3opVnoLMqssG+DtraB9Wr+zPrsXnzli9NYFfHaCmxONlP5jpQA6QaSH3vtV1FwN2Fk
3A8eVqHYNpcmoimCkjFipgZuyjbHXGKYzWeyvSAisjRfhRcPZ3/xcw4XbyfRY/UXva/IzURPcsK5
ah3ioDLvE1uSYm3lLSauurKXTZfxlfVlpq7b2U06yPZGKwXaiV5/R6H7xel7kmEhmFZX6E8Z4s+2
VEJhjXqVqdF9gaPRPjC+J/ew81M8Oz6uVqpmHK76xe3q2+xkTFv7/guEg0JfGSNCsnWtIekgZBPL
LIFSYm05hHhFed3pp2421yazzbacNSDLwRiBqOLC7S3jBY34i67ahdIZYysHdBSos6ikf+rgR9sC
CcSmOXt7LUy+gV++66D8yNmdHcBq9gJb5M+6twQulOzXtJbi0Ba7gDXn/L/sndlu21i2hl+l0PcS
OA8H6AaOZMmWFTtzJVU3gmKrKFKcxEEU9fT9bZKqmLKTqvQO0MTBIeqmInmR3Np7jf/6FxIgy9Dz
LWPp/CX0QdXiyNAXCs+Q74Pv8fJKuwN7QTeyszpm3rTM0t+ipls5E43LmZLPA9HKfBBNzZlob66b
RucDLc8lvc+0Fm4Xu6YfWjsxNOumXKm4KFj3YAmAK2Dsd06xdHJUEvMuN/XVzNahMtxGK3W2Twv4
jmyY5VTqKJ+MLKrNSXFaxoo9uiG+3l7vHPrfVvC4zs0Vc3Vdpa7msRHAWH8Md5+BAtRkkvbV0vHt
uYHTOklXtUqLHC49yJvAfLtNIrh6LYgHrYqR285hZ0yDfbS/DXYwDCW0Ul0fjBzkuBp5d9WBMeTT
MjidPtD8Yy5MaCfuaGEe/VoxWLMMl6Wy866iME/Die8lzgx0WDQP0qVVHz8z+8q6SrJcWxyZyjoz
+dYyNJXkTg31vT8xjdERNxsnSrkyGd9sL3bWga5QO9u/1WHT+uCYDnG6lTJ2zYQmd1qnp5qJZRAq
T91wt2MgBU68cbSrJcw0zAzJDlCdOAEoiJKEE3Tl2Vwg5sWgh3sQafUf5Rbqh+3Btudb0zNCeFLT
EpYS8Bori4nRVJRg87Ri9SrRlHIBbVQ4Tej7eeWH5e8YFkZIFeHhJj7tK04pNKQnONmqyprCw1U8
gKLXwxkZ0vyVERG4HDz1vWdbzo0+YjiAr9jpNIud4Dq0mV9Ma+JNnsLZpWJgZzGzRxg8NDrcaFms
LJRaDHl3d9uFRfZwBjRKWVpFBQlbkjnzPIVdqQQjtTzGtk9PevhuZTFfwc49+7pKAQ1NwNr+UcJ0
LfiwIciOUnRvBUbsiqLFfrF3mVc7CTxo5ZWj/iZTk+koYRLK1OSI3m1Tz7/3mWc63YWAzsnYu1cm
XvJtXexXc9iflnAc72cwfOePdNQzOIPq/ozcE0QROmCGU2lsF9nJ/eLQtbzwzOxx73rlrNxVX6LI
AEICVHMGJ+rHRM2AcmW5d1NWcDhAvnd/UFfvijxmfnGkQdRbHsy3sK1F82yUM183eAe4cvS22gZv
jqzr7erIyL9MCe89OzrNj9aO0akwFJrKxDrk1tw80WdqwBof02JaFtMMopKPxg7C+qpkXd/tS9+z
bk9BUZd3da54yUzDcpLe9Y+Q9haKLiBNRpXUygwC25My267c9PQeDkl39LnKoci/8qGOOAleOEFl
sYsJz447NQyZWUkhqoZL13u/21ESuzodTrgyOaPU7g87yGSm8OXoEzxwOCMUFaqFGvp/c0Kos3+t
Jdpoe5UG2emTDkf9pyhRjrc29GfLch/n1/t6xOC7A/0ezKqqd4dbxdpVqP4wZg3omrwhVUquIEJj
OruRta5hq77Cnwtu4WUodTg8bIhIT6V/G8FpTLHGpELrVvMaOuZHZu+Mrilbm2/y2tnPCR/VuQ6b
cgxUFfW62+ssEOPDgQwpnvcrQTizWQLBLJgCHCR3oEPESBXgQO4Chq8KKpFqgnU7VZPESPVllpbw
BReUZ5gtpNWlyzjx4KDMzRzbNnFqUOCA6CDMPQEsvgU7wrBPsv4H8vqiVzukxr+AsMzC8VvBnTpR
SES/Vs2RVUxBW+39+c7cu7PEcU9wkuklNOLEQ0zqCAAcHgMleOtss/27wA2qfOJatc/UBebc5f7q
OM9oJbo5qdsjreq740GZKHVmA5pksuenkF6mq1Xuqq+iwIkEJ++x/nzSfWMOUfy1zhQFKOGZRFqL
1mydv/dX0zxhVIXnjypicz+HMvM4IntSMyJIeEBQe0eAKxaGbyifKN4JkjxltZ16JZMd5gyRieFZ
2RXKFC7r4jPK+wRMPreW8Bp9MWxQ1LVtKtGEX5SO5BAk63HiwvU0q4oyqCdZaWrToqCZdmpY2+h1
vM/hOgDoyiwLc3uXmhUT0mEof1WVtrmwwPqBmASO8TYPs3JHDTEOrw0xatHlR7t1ypyu9TA26sfj
ytn+7uJzfyQQt5cr6t+QhtQH+1VOOsu6Wnlg2e8ixdSnWm1/LiI9/1SvyCdbnmkQAQML1kBALjK4
J8ipkET5TU+NQzWlEZ42XqAq2BLNvQuDut5oo5XIDvvqGn3q3/rVSJ3Ve8P6TFI8B7OXgZ2cj/b+
1rkqFPB1XhHBHRCD3KOZHeShVcWTpLZ3s53hU0c6RqXAfhyWJ/tQMezdq97lZDgYBVXRI29CAZsQ
va9r6mv7iZYkBthjZtlMUjWlzVg7FNNITA/RV8V+NgKpO9cOiv2oAXZ6RR/K6d7Zn9L3aUWn0hR9
HjAHR2VYR6yEnz1VCT2Qz4F7C05ydQtPiXKrpKs9dLDmfqnsPeutfiqqKYDiZKGdFG5wEpzktpHO
6thW8f0VJk2bK4h44DzZoZqjeF5ZqXkdhKN4cVTwxVM3rD6AEdXnIyWbFek+eO17wAwDwTQQCM4B
lMThigPIYbGhec4PaD4dUrMp1RZmwgrmgrohMaBasZ8wgYmz3nAcwJs4CyMGeXmCAWHbkCHYDS+C
YEg4FEn1SHoE2oRUMCgcKJXp80rwKvx/QvxvsfpZNER+LyH+qU4i5h73cuHt35yxXiLhbdLnZRHa
k3IWMfwZ66WqfAR/79eE99dUOGG/RshPXZcGUZEu6AJ/Qxmj8myR7tKJ/h1V+5HAv99WR9epYioq
/VYmEBqDuP8C6bUqK5Xh5fvqvowevTyk7vflyWq8AGQSqfSnpenLG5Duf4oLyI56GKVHbuAEYGQd
krbu2j/c+y6TKh6/f6umB7B3L4BDNNJpOqbHhP7hoh2xVnM1NOmIgOKAEUmCTwNCMMWiRO1ojGj+
PQ+OnvOwTVZOoVxTsc1HJ0guzNqPbxUdVRA9Uk8UGVAPR0px7etV5inXoKLLjU9vgx+9KjMjh+1H
sdLTIszdYJV9cAKlXtKgn6w+1PtiTi+feZvjMrwJiECZeMQIzpghrjFoN0fPYA/XDtYIG1gddBfi
mzDab3fv9y74FUBx2B4bKH7iYNdBfmjMciu124zW94/1McQKr/Yl1QDIO6o5M1BDPVraJJ6vTBhR
7x11Z1a/jxJmm5FUjeA3w9pP4RYw9NfQgaanZVDACv2+gvvMiGf6waMunk4ZZsOcOSZDZX5+/X9L
a3TpT9HLPmu0wdtyk9XvNjmQ6vxcYRKfvkn8uPjA3KXCL+of/dL3BXVN9H+Rh2SfCrRcrzDXPFTz
MN+TEa555vKRDn1DZ4Q9QRenXGkuYCJhEkPA2Hw8stUx6T968AXmUFxoKm74ZJG+tQzff8N2Pb//
ne+9QcsysHj85z+gXkTdya2C7oxJdQKVbRhT27d8ugoutcaG4pQO8uZCYw1rFaiCts/0cPwfb5P8
uT9/YCuwCC6ZVFNQazQXOJGni6Aq5tgU/aMWe2RYb68Rlsu+vgH8mmyAi/Vsf2PM69PXd8yxLQ6c
63af/7f2wENSxoXQSEzw7BFrYK3/3jm4kPBVG+guY3JpQKTQ3m6BC23gumNFFRvANdo1am84IG2A
C9TuTolzoI1tC7YPXKwXF8GBscQAU6opMJM019COA8wL+GxSdkE3xpqAzMIu1L4jhubpaVBxU1kk
E+AW9SYulMWwdAKJOsE9IbUKoE+YRM9r6uaLq2C5Y0hhKNDBwd1cwzsPePGSi8BWwOrB90S9vbku
FKMwjkBwTBC+7Xlp996AlIIDWk12EdB8DPq2tPNOoM/m6XmwzTGQJksQsLWLNLhFAPzJM0sdB90e
w0JPwVrtNOOlh6C6Y/p0oS8xOhvZ3HBAO4HUKbtXahEM4RHTn0Umtt3uF4tgYz50B8UpavbDUolw
EcpqROEkKjiBqmDc6h0AGLmAyQtIQnsABqcKAfKLjiqpHx9dCFkL3E4kYJrrwkFSFWuskoSBoa7V
OAPa+xqnUvb9DQuDCCIFMOaLm981BAJFV/Achrb5VfqAZF9fc8ZA6Ik39Qv1D17HcGCh00T+TVyD
C5FAD4rRHVK7nxCJ083s07N6v/AEQAkBW4KshwTf4H5+gtpWJUlFBqCUIVFyCTPEdaH6HR2IM7GT
QQq1uQa3C0iWdBkcqVWwAcDZkP93V98SODgBtAkL2rB2Ff5bgfL6kSz8FU30mf9QPE3Gwxn3DMD3
w4kzZUx6XIWRTDAncl2cBVaB21hQAJ+XaXAnQswTktQIJAxEOkS0JHfXxV6wxnhClGrpT2+uwXkF
xLeOdBJVGxMBWuRNjPYtL7wCVyetoih0onafD+5EQDnwbFDVj54IogMso+OSSW33wsWJsJ2xhdsA
zLULDoZnIyxVa902Ce3o4AnQxOIKokJxXdgIl1QzHKSE051eaDffgPxE6Mod6TCBvaDZEPQKbuan
YQJZVDqCbcjwO30xPBMJGltaIWAciAFcCo/tJkDPPl0FGz8J+0npt1uF4alFF1dW1jhQlXZYAIvy
Unv1V8FVSSypDknGbjMMbhU0QPTSq0DVhM42zEO7FZ4pBI5KW7bv1GabpRmQQsCVkzaRIm8gNIJ5
ETjZ1thWVFb5XFEYnj7QwBxLngSRMyIrxpjELm1woQ+oq3BQMBrnsHpwppGOSEP2JNCxSXKQ8Ig6
WnNdmEZqzRbQEx0CxqH5yppuqdKeAYoAGhKYsTt1x1v2jAIRA1AVyDK6TTI4L1HQFEsfBfKEpE4h
YX/ZV2ZU6ZiCS0OAPbhdABmIrGcEVAtmf5Ms2sslVjJJcPETNmpfjeawssisgYCESWWSiBshn4bO
6XwWLtxEurBJInAYbEH7xNUeviEZRdrhZDUCChHDx2wJasnNhYbtaQRzTB5FAZ7TlReHpxEMHk5y
LwBBAstI8Uy3XnQTiRXG1BZVtSviDWkTkOeStooKXjA1tS5l+CxgtO0x1HuOiCfb5eGoDEshCJ4H
WbWoswnoHaO40kVMF0fBEatEXhXcQbsKwzsKAjQiexTwgDQ4y84ws8ukokDjCSI8AbxornbzDehE
UBTtSj//eQqFMgMAVIYvCM6qnj6kKxr+SaZO6e3rD85N1pmZIW0bTfBFhALQbLZW4SJYAH9Er7jg
A/1agxyYQoCItD2f//kmEB4CsQKIiy5uvliFBoBkkzygg35wChGNKL0LVAAlDLdC47W7ADP79CwQ
Mur4DZiFDoU2PLPwwnSwH80powoAG5JHA4zXXv1VoMpClpGSrDvUuiuevCBkk/KWmXZm4P6YgvKh
uS4ix9ZDEmnbDr/c3vBvmYW/8aU/Ue9T6HsfG7y7v8lfQrx/6wtnnPfzzzuMdwPkBr7a+6KAv7f3
btHe4v//1SvqNTj0Jx+ecenNfbo/717w+a179zq/1fkfb/xNts4etozqFvD+7jHbqXb/G66/rKN1
r6LYVPy/Psk//9F7zie//18IzncXcgWGUVpu5p+SuC+4gYjKC96t43ydnx9R/Ix0aLL9ZCVP16H/
R5LFfu+pWwybtOwkTLL1Y3J+SvHULX5eXnIcbx4K/6EsesIb1Jms8KtNCIV4tnkquUU2SkvuauS/
JH/8QnNTGX3pL3uLG5O9y5xV9x97v2eHyZGVfL1JMq//yKhEAfeQlfxt0vZvNwr+qeq/d9QXj+tt
bwN2+BzZB16EoR8nfv9EtnAHadHxo7++0CIthEBaclL1t0Vbk5cVu3yum9oCr7RgBJQPu/q8vxq1
11ZNZUW/Skq4mS+XuS3Gycq+W/txT3t0EHl5uYz0WMePT5ejqxnJi87z9QNzSjZF0dvTXT1CWr7/
sPW9db+Npm0mkheNLcgvKDE7DKa87Dz3+S9N/d6it+iunyE9KbNL0QI8Ki06iYuLzd0VFWQl32++
ZOsL74nKsijdyYs+rPt2q0uBywuufrlZR2kOlWTvYHadnT9D/u0myzc9TQUOWgAcfobwu83Rf+iZ
sQ5k/TOE/5Zku/NjNvFBm3GXFs1Qhu0v03WWYCl7Zqcr8v2cGzynw0W8GB4rK/711u+veFuUkha7
C/FI+lFNB3+QFp1tvMtOxaZsICv4zSaOIfw+rC/CBFikRFpeVvy7bfK4+WWRP7NtbaZXVvz7hjb5
pY3YJdR/zg2eb8QzL7OkC/uB1d/k+aanuboEqOyjf9gc+1ElIzxESk1W7sdivT1LETqF7j6RqZQV
++smi7BsZ0GN5DYRLi3ZJ7K52N4dWFNW9Kc1dif2ILfsP3eTr5IW/lcUqJKb75OfPyRx7vefvc04
Sj/7t+lbvvvUL2Wa/qRKeJ5/OlMgvPRn/eSa+MZDuFln//o3AAAA//8=</cx:binary>
              </cx:geoCache>
            </cx:geography>
          </cx:layoutPr>
          <cx:valueColors>
            <cx:minColor>
              <a:schemeClr val="accent1">
                <a:lumMod val="20000"/>
                <a:lumOff val="80000"/>
              </a:schemeClr>
            </cx:minColor>
          </cx:valueColors>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0.xml"/><Relationship Id="rId3" Type="http://schemas.openxmlformats.org/officeDocument/2006/relationships/chart" Target="../charts/chart4.xml"/><Relationship Id="rId7" Type="http://schemas.openxmlformats.org/officeDocument/2006/relationships/image" Target="../media/image3.emf"/><Relationship Id="rId12" Type="http://schemas.microsoft.com/office/2014/relationships/chartEx" Target="../charts/chartEx4.xml"/><Relationship Id="rId2" Type="http://schemas.openxmlformats.org/officeDocument/2006/relationships/image" Target="../media/image2.emf"/><Relationship Id="rId1" Type="http://schemas.openxmlformats.org/officeDocument/2006/relationships/chart" Target="../charts/chart3.xml"/><Relationship Id="rId6" Type="http://schemas.openxmlformats.org/officeDocument/2006/relationships/chart" Target="../charts/chart7.xml"/><Relationship Id="rId11" Type="http://schemas.openxmlformats.org/officeDocument/2006/relationships/chart" Target="../charts/chart9.xml"/><Relationship Id="rId5" Type="http://schemas.openxmlformats.org/officeDocument/2006/relationships/chart" Target="../charts/chart6.xml"/><Relationship Id="rId10" Type="http://schemas.microsoft.com/office/2014/relationships/chartEx" Target="../charts/chartEx3.xml"/><Relationship Id="rId4" Type="http://schemas.openxmlformats.org/officeDocument/2006/relationships/chart" Target="../charts/chart5.xml"/><Relationship Id="rId9"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3</xdr:col>
      <xdr:colOff>514350</xdr:colOff>
      <xdr:row>1</xdr:row>
      <xdr:rowOff>138112</xdr:rowOff>
    </xdr:from>
    <xdr:to>
      <xdr:col>11</xdr:col>
      <xdr:colOff>209550</xdr:colOff>
      <xdr:row>16</xdr:row>
      <xdr:rowOff>23812</xdr:rowOff>
    </xdr:to>
    <xdr:graphicFrame macro="">
      <xdr:nvGraphicFramePr>
        <xdr:cNvPr id="2" name="Chart 1">
          <a:extLst>
            <a:ext uri="{FF2B5EF4-FFF2-40B4-BE49-F238E27FC236}">
              <a16:creationId xmlns:a16="http://schemas.microsoft.com/office/drawing/2014/main" id="{F0976BF5-B8E8-8F71-E08A-64D9EEB013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223837</xdr:colOff>
      <xdr:row>1</xdr:row>
      <xdr:rowOff>90487</xdr:rowOff>
    </xdr:from>
    <xdr:to>
      <xdr:col>12</xdr:col>
      <xdr:colOff>528637</xdr:colOff>
      <xdr:row>15</xdr:row>
      <xdr:rowOff>166687</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F30DBB4C-410A-80D9-DEAE-141A7CAD4DB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252912" y="28098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276224</xdr:colOff>
      <xdr:row>1</xdr:row>
      <xdr:rowOff>100012</xdr:rowOff>
    </xdr:from>
    <xdr:to>
      <xdr:col>9</xdr:col>
      <xdr:colOff>38099</xdr:colOff>
      <xdr:row>12</xdr:row>
      <xdr:rowOff>47625</xdr:rowOff>
    </xdr:to>
    <xdr:graphicFrame macro="">
      <xdr:nvGraphicFramePr>
        <xdr:cNvPr id="2" name="Chart 1">
          <a:extLst>
            <a:ext uri="{FF2B5EF4-FFF2-40B4-BE49-F238E27FC236}">
              <a16:creationId xmlns:a16="http://schemas.microsoft.com/office/drawing/2014/main" id="{476CA5FF-6B83-EA4F-F397-C8AD6EA9EF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180975</xdr:colOff>
      <xdr:row>1</xdr:row>
      <xdr:rowOff>180975</xdr:rowOff>
    </xdr:from>
    <xdr:to>
      <xdr:col>10</xdr:col>
      <xdr:colOff>180975</xdr:colOff>
      <xdr:row>15</xdr:row>
      <xdr:rowOff>38100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54EABD21-8A2D-440A-644E-252D60DEE4E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010150" y="3714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47625</xdr:colOff>
      <xdr:row>4</xdr:row>
      <xdr:rowOff>85725</xdr:rowOff>
    </xdr:from>
    <xdr:to>
      <xdr:col>11</xdr:col>
      <xdr:colOff>47625</xdr:colOff>
      <xdr:row>17</xdr:row>
      <xdr:rowOff>133350</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09F64536-5E3B-81BA-3972-6FE0E4F1659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486400" y="847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523875</xdr:colOff>
      <xdr:row>6</xdr:row>
      <xdr:rowOff>180975</xdr:rowOff>
    </xdr:from>
    <xdr:to>
      <xdr:col>11</xdr:col>
      <xdr:colOff>523875</xdr:colOff>
      <xdr:row>20</xdr:row>
      <xdr:rowOff>38100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E165B02A-0670-561F-2CD9-5810E5856C4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962650" y="13239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200025</xdr:colOff>
      <xdr:row>3</xdr:row>
      <xdr:rowOff>23812</xdr:rowOff>
    </xdr:from>
    <xdr:to>
      <xdr:col>12</xdr:col>
      <xdr:colOff>504825</xdr:colOff>
      <xdr:row>17</xdr:row>
      <xdr:rowOff>100012</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4D3ECB52-CEB3-DCDC-F4A0-327507A9CA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52975" y="59531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66675</xdr:colOff>
      <xdr:row>0</xdr:row>
      <xdr:rowOff>76201</xdr:rowOff>
    </xdr:from>
    <xdr:to>
      <xdr:col>20</xdr:col>
      <xdr:colOff>542925</xdr:colOff>
      <xdr:row>2</xdr:row>
      <xdr:rowOff>38101</xdr:rowOff>
    </xdr:to>
    <xdr:sp macro="" textlink="">
      <xdr:nvSpPr>
        <xdr:cNvPr id="2" name="Rectangle: Rounded Corners 1">
          <a:extLst>
            <a:ext uri="{FF2B5EF4-FFF2-40B4-BE49-F238E27FC236}">
              <a16:creationId xmlns:a16="http://schemas.microsoft.com/office/drawing/2014/main" id="{8D19C96B-CA4A-6F8B-107B-C67E2BAB2185}"/>
            </a:ext>
          </a:extLst>
        </xdr:cNvPr>
        <xdr:cNvSpPr/>
      </xdr:nvSpPr>
      <xdr:spPr>
        <a:xfrm>
          <a:off x="66675" y="76201"/>
          <a:ext cx="12668250" cy="342900"/>
        </a:xfrm>
        <a:prstGeom prst="roundRect">
          <a:avLst>
            <a:gd name="adj" fmla="val 8504"/>
          </a:avLst>
        </a:prstGeom>
        <a:gradFill>
          <a:gsLst>
            <a:gs pos="0">
              <a:schemeClr val="tx1">
                <a:lumMod val="100000"/>
              </a:schemeClr>
            </a:gs>
            <a:gs pos="100000">
              <a:schemeClr val="tx1">
                <a:lumMod val="85000"/>
                <a:lumOff val="15000"/>
              </a:schemeClr>
            </a:gs>
          </a:gsLst>
          <a:lin ang="30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a:solidFill>
                <a:schemeClr val="lt1"/>
              </a:solidFill>
              <a:latin typeface="+mn-lt"/>
              <a:ea typeface="+mn-ea"/>
              <a:cs typeface="+mn-cs"/>
            </a:rPr>
            <a:t>ECOMMERCE SALES ANALYSIS DASHBOARD</a:t>
          </a:r>
        </a:p>
      </xdr:txBody>
    </xdr:sp>
    <xdr:clientData/>
  </xdr:twoCellAnchor>
  <xdr:twoCellAnchor>
    <xdr:from>
      <xdr:col>0</xdr:col>
      <xdr:colOff>180975</xdr:colOff>
      <xdr:row>4</xdr:row>
      <xdr:rowOff>38100</xdr:rowOff>
    </xdr:from>
    <xdr:to>
      <xdr:col>3</xdr:col>
      <xdr:colOff>19050</xdr:colOff>
      <xdr:row>10</xdr:row>
      <xdr:rowOff>0</xdr:rowOff>
    </xdr:to>
    <xdr:sp macro="" textlink="">
      <xdr:nvSpPr>
        <xdr:cNvPr id="4" name="Rectangle: Rounded Corners 3">
          <a:extLst>
            <a:ext uri="{FF2B5EF4-FFF2-40B4-BE49-F238E27FC236}">
              <a16:creationId xmlns:a16="http://schemas.microsoft.com/office/drawing/2014/main" id="{7EDEBA73-3E42-909E-B13A-37503E88BEDA}"/>
            </a:ext>
          </a:extLst>
        </xdr:cNvPr>
        <xdr:cNvSpPr/>
      </xdr:nvSpPr>
      <xdr:spPr>
        <a:xfrm>
          <a:off x="180975" y="800100"/>
          <a:ext cx="1666875" cy="1104900"/>
        </a:xfrm>
        <a:prstGeom prst="roundRect">
          <a:avLst>
            <a:gd name="adj" fmla="val 2696"/>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noFill/>
          </a:endParaRPr>
        </a:p>
      </xdr:txBody>
    </xdr:sp>
    <xdr:clientData/>
  </xdr:twoCellAnchor>
  <xdr:twoCellAnchor>
    <xdr:from>
      <xdr:col>0</xdr:col>
      <xdr:colOff>57150</xdr:colOff>
      <xdr:row>0</xdr:row>
      <xdr:rowOff>47626</xdr:rowOff>
    </xdr:from>
    <xdr:to>
      <xdr:col>20</xdr:col>
      <xdr:colOff>533400</xdr:colOff>
      <xdr:row>2</xdr:row>
      <xdr:rowOff>9526</xdr:rowOff>
    </xdr:to>
    <xdr:sp macro="" textlink="">
      <xdr:nvSpPr>
        <xdr:cNvPr id="5" name="Rectangle: Rounded Corners 4">
          <a:extLst>
            <a:ext uri="{FF2B5EF4-FFF2-40B4-BE49-F238E27FC236}">
              <a16:creationId xmlns:a16="http://schemas.microsoft.com/office/drawing/2014/main" id="{E2958D2D-9D13-308C-7AFE-8D9671EC88F4}"/>
            </a:ext>
          </a:extLst>
        </xdr:cNvPr>
        <xdr:cNvSpPr/>
      </xdr:nvSpPr>
      <xdr:spPr>
        <a:xfrm>
          <a:off x="57150" y="47626"/>
          <a:ext cx="12668250" cy="342900"/>
        </a:xfrm>
        <a:prstGeom prst="roundRect">
          <a:avLst>
            <a:gd name="adj" fmla="val 8504"/>
          </a:avLst>
        </a:prstGeom>
        <a:gradFill>
          <a:gsLst>
            <a:gs pos="0">
              <a:schemeClr val="tx1">
                <a:lumMod val="100000"/>
              </a:schemeClr>
            </a:gs>
            <a:gs pos="100000">
              <a:schemeClr val="tx1">
                <a:lumMod val="85000"/>
                <a:lumOff val="15000"/>
              </a:schemeClr>
            </a:gs>
          </a:gsLst>
          <a:lin ang="30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a:solidFill>
                <a:schemeClr val="lt1"/>
              </a:solidFill>
              <a:latin typeface="+mn-lt"/>
              <a:ea typeface="+mn-ea"/>
              <a:cs typeface="+mn-cs"/>
            </a:rPr>
            <a:t>ECOMMERCE SALES ANALYSIS DASHBOARD</a:t>
          </a:r>
        </a:p>
      </xdr:txBody>
    </xdr:sp>
    <xdr:clientData/>
  </xdr:twoCellAnchor>
  <xdr:twoCellAnchor>
    <xdr:from>
      <xdr:col>0</xdr:col>
      <xdr:colOff>76200</xdr:colOff>
      <xdr:row>2</xdr:row>
      <xdr:rowOff>52389</xdr:rowOff>
    </xdr:from>
    <xdr:to>
      <xdr:col>20</xdr:col>
      <xdr:colOff>539114</xdr:colOff>
      <xdr:row>10</xdr:row>
      <xdr:rowOff>95251</xdr:rowOff>
    </xdr:to>
    <xdr:grpSp>
      <xdr:nvGrpSpPr>
        <xdr:cNvPr id="64" name="Group 63">
          <a:extLst>
            <a:ext uri="{FF2B5EF4-FFF2-40B4-BE49-F238E27FC236}">
              <a16:creationId xmlns:a16="http://schemas.microsoft.com/office/drawing/2014/main" id="{EF474514-7378-2C72-4AFA-B2023792EEA9}"/>
            </a:ext>
          </a:extLst>
        </xdr:cNvPr>
        <xdr:cNvGrpSpPr/>
      </xdr:nvGrpSpPr>
      <xdr:grpSpPr>
        <a:xfrm>
          <a:off x="76200" y="433389"/>
          <a:ext cx="12654914" cy="1566862"/>
          <a:chOff x="85725" y="471488"/>
          <a:chExt cx="12654914" cy="1724025"/>
        </a:xfrm>
      </xdr:grpSpPr>
      <xdr:grpSp>
        <xdr:nvGrpSpPr>
          <xdr:cNvPr id="28" name="Group 27">
            <a:extLst>
              <a:ext uri="{FF2B5EF4-FFF2-40B4-BE49-F238E27FC236}">
                <a16:creationId xmlns:a16="http://schemas.microsoft.com/office/drawing/2014/main" id="{0981AED0-AAD8-9A72-9C49-0F5AA9ACFF1B}"/>
              </a:ext>
            </a:extLst>
          </xdr:cNvPr>
          <xdr:cNvGrpSpPr/>
        </xdr:nvGrpSpPr>
        <xdr:grpSpPr>
          <a:xfrm>
            <a:off x="85725" y="471488"/>
            <a:ext cx="2386964" cy="1724025"/>
            <a:chOff x="57150" y="447675"/>
            <a:chExt cx="2386964" cy="1724025"/>
          </a:xfrm>
        </xdr:grpSpPr>
        <xdr:sp macro="" textlink="">
          <xdr:nvSpPr>
            <xdr:cNvPr id="34" name="Rectangle: Rounded Corners 33">
              <a:extLst>
                <a:ext uri="{FF2B5EF4-FFF2-40B4-BE49-F238E27FC236}">
                  <a16:creationId xmlns:a16="http://schemas.microsoft.com/office/drawing/2014/main" id="{77FAF7D2-D13B-4E03-F55E-A05A9701D56A}"/>
                </a:ext>
              </a:extLst>
            </xdr:cNvPr>
            <xdr:cNvSpPr/>
          </xdr:nvSpPr>
          <xdr:spPr>
            <a:xfrm>
              <a:off x="57150" y="790575"/>
              <a:ext cx="2371725" cy="1381125"/>
            </a:xfrm>
            <a:prstGeom prst="roundRect">
              <a:avLst>
                <a:gd name="adj" fmla="val 4701"/>
              </a:avLst>
            </a:prstGeom>
            <a:gradFill>
              <a:gsLst>
                <a:gs pos="0">
                  <a:schemeClr val="tx1">
                    <a:lumMod val="100000"/>
                  </a:schemeClr>
                </a:gs>
                <a:gs pos="100000">
                  <a:schemeClr val="tx1">
                    <a:lumMod val="85000"/>
                    <a:lumOff val="15000"/>
                  </a:schemeClr>
                </a:gs>
              </a:gsLst>
              <a:lin ang="30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800" b="1">
                <a:solidFill>
                  <a:schemeClr val="lt1"/>
                </a:solidFill>
                <a:latin typeface="+mn-lt"/>
                <a:ea typeface="+mn-ea"/>
                <a:cs typeface="+mn-cs"/>
              </a:endParaRPr>
            </a:p>
          </xdr:txBody>
        </xdr:sp>
        <xdr:sp macro="" textlink="">
          <xdr:nvSpPr>
            <xdr:cNvPr id="8" name="Rectangle: Rounded Corners 7">
              <a:extLst>
                <a:ext uri="{FF2B5EF4-FFF2-40B4-BE49-F238E27FC236}">
                  <a16:creationId xmlns:a16="http://schemas.microsoft.com/office/drawing/2014/main" id="{DA53E6C4-9C6D-96F3-F629-DAFEFADB5A13}"/>
                </a:ext>
              </a:extLst>
            </xdr:cNvPr>
            <xdr:cNvSpPr/>
          </xdr:nvSpPr>
          <xdr:spPr>
            <a:xfrm>
              <a:off x="66674" y="447675"/>
              <a:ext cx="2377440" cy="323850"/>
            </a:xfrm>
            <a:prstGeom prst="roundRect">
              <a:avLst>
                <a:gd name="adj" fmla="val 16667"/>
              </a:avLst>
            </a:prstGeom>
            <a:gradFill>
              <a:gsLst>
                <a:gs pos="0">
                  <a:schemeClr val="tx1">
                    <a:lumMod val="100000"/>
                  </a:schemeClr>
                </a:gs>
                <a:gs pos="100000">
                  <a:schemeClr val="tx1">
                    <a:lumMod val="85000"/>
                    <a:lumOff val="15000"/>
                  </a:schemeClr>
                </a:gs>
              </a:gsLst>
              <a:lin ang="3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latin typeface="Lato Black" panose="020F0502020204030203" pitchFamily="34" charset="0"/>
                  <a:ea typeface="Lato Black" panose="020F0502020204030203" pitchFamily="34" charset="0"/>
                  <a:cs typeface="Lato Black" panose="020F0502020204030203" pitchFamily="34" charset="0"/>
                </a:rPr>
                <a:t>SALES</a:t>
              </a:r>
            </a:p>
          </xdr:txBody>
        </xdr:sp>
        <xdr:sp macro="" textlink="'KPI sparkline'!$B$17">
          <xdr:nvSpPr>
            <xdr:cNvPr id="9" name="Rectangle: Rounded Corners 8">
              <a:extLst>
                <a:ext uri="{FF2B5EF4-FFF2-40B4-BE49-F238E27FC236}">
                  <a16:creationId xmlns:a16="http://schemas.microsoft.com/office/drawing/2014/main" id="{430C8204-31B7-4B33-B065-49DF5792ADF1}"/>
                </a:ext>
              </a:extLst>
            </xdr:cNvPr>
            <xdr:cNvSpPr/>
          </xdr:nvSpPr>
          <xdr:spPr>
            <a:xfrm>
              <a:off x="95250" y="828675"/>
              <a:ext cx="2286000" cy="276225"/>
            </a:xfrm>
            <a:prstGeom prst="roundRect">
              <a:avLst/>
            </a:prstGeom>
            <a:gradFill>
              <a:gsLst>
                <a:gs pos="0">
                  <a:schemeClr val="tx1">
                    <a:lumMod val="100000"/>
                  </a:schemeClr>
                </a:gs>
                <a:gs pos="100000">
                  <a:schemeClr val="tx1">
                    <a:lumMod val="85000"/>
                    <a:lumOff val="15000"/>
                  </a:schemeClr>
                </a:gs>
              </a:gsLst>
              <a:lin ang="3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C38B80D-FC8A-4B0C-B8CE-6D04A1D018F9}" type="TxLink">
                <a:rPr lang="en-US" sz="18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 $470,532.51 </a:t>
              </a:fld>
              <a:endParaRPr lang="en-US" sz="18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10" name="Rectangle: Rounded Corners 9">
              <a:extLst>
                <a:ext uri="{FF2B5EF4-FFF2-40B4-BE49-F238E27FC236}">
                  <a16:creationId xmlns:a16="http://schemas.microsoft.com/office/drawing/2014/main" id="{254EB44D-EEFA-A793-DB9A-C725E96A309D}"/>
                </a:ext>
              </a:extLst>
            </xdr:cNvPr>
            <xdr:cNvSpPr/>
          </xdr:nvSpPr>
          <xdr:spPr>
            <a:xfrm>
              <a:off x="114300" y="1724026"/>
              <a:ext cx="2266950" cy="390524"/>
            </a:xfrm>
            <a:prstGeom prst="roundRect">
              <a:avLst/>
            </a:prstGeom>
            <a:gradFill>
              <a:gsLst>
                <a:gs pos="0">
                  <a:schemeClr val="tx1">
                    <a:lumMod val="100000"/>
                  </a:schemeClr>
                </a:gs>
                <a:gs pos="100000">
                  <a:schemeClr val="tx1">
                    <a:lumMod val="85000"/>
                    <a:lumOff val="15000"/>
                  </a:schemeClr>
                </a:gs>
              </a:gsLst>
              <a:lin ang="3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5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YOY</a:t>
              </a:r>
              <a:r>
                <a:rPr lang="en-US" sz="1050" b="0"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r>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a:t>
              </a:r>
            </a:p>
          </xdr:txBody>
        </xdr:sp>
      </xdr:grpSp>
      <xdr:grpSp>
        <xdr:nvGrpSpPr>
          <xdr:cNvPr id="30" name="Group 29">
            <a:extLst>
              <a:ext uri="{FF2B5EF4-FFF2-40B4-BE49-F238E27FC236}">
                <a16:creationId xmlns:a16="http://schemas.microsoft.com/office/drawing/2014/main" id="{6B253AB8-EF61-92F9-EA84-E462F7427119}"/>
              </a:ext>
            </a:extLst>
          </xdr:cNvPr>
          <xdr:cNvGrpSpPr/>
        </xdr:nvGrpSpPr>
        <xdr:grpSpPr>
          <a:xfrm>
            <a:off x="2652712" y="471488"/>
            <a:ext cx="2386964" cy="1724025"/>
            <a:chOff x="57150" y="447675"/>
            <a:chExt cx="2386964" cy="1724025"/>
          </a:xfrm>
        </xdr:grpSpPr>
        <xdr:sp macro="" textlink="">
          <xdr:nvSpPr>
            <xdr:cNvPr id="31" name="Rectangle: Rounded Corners 30">
              <a:extLst>
                <a:ext uri="{FF2B5EF4-FFF2-40B4-BE49-F238E27FC236}">
                  <a16:creationId xmlns:a16="http://schemas.microsoft.com/office/drawing/2014/main" id="{A731C47C-4500-3274-ACDA-D07123CC5729}"/>
                </a:ext>
              </a:extLst>
            </xdr:cNvPr>
            <xdr:cNvSpPr/>
          </xdr:nvSpPr>
          <xdr:spPr>
            <a:xfrm>
              <a:off x="57150" y="790575"/>
              <a:ext cx="2371725" cy="1381125"/>
            </a:xfrm>
            <a:prstGeom prst="roundRect">
              <a:avLst>
                <a:gd name="adj" fmla="val 4701"/>
              </a:avLst>
            </a:prstGeom>
            <a:gradFill>
              <a:gsLst>
                <a:gs pos="0">
                  <a:schemeClr val="tx1">
                    <a:lumMod val="100000"/>
                  </a:schemeClr>
                </a:gs>
                <a:gs pos="100000">
                  <a:schemeClr val="tx1">
                    <a:lumMod val="85000"/>
                    <a:lumOff val="15000"/>
                  </a:schemeClr>
                </a:gs>
              </a:gsLst>
              <a:lin ang="30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800" b="1">
                <a:solidFill>
                  <a:schemeClr val="lt1"/>
                </a:solidFill>
                <a:latin typeface="+mn-lt"/>
                <a:ea typeface="+mn-ea"/>
                <a:cs typeface="+mn-cs"/>
              </a:endParaRPr>
            </a:p>
          </xdr:txBody>
        </xdr:sp>
        <xdr:sp macro="" textlink="">
          <xdr:nvSpPr>
            <xdr:cNvPr id="32" name="Rectangle: Rounded Corners 31">
              <a:extLst>
                <a:ext uri="{FF2B5EF4-FFF2-40B4-BE49-F238E27FC236}">
                  <a16:creationId xmlns:a16="http://schemas.microsoft.com/office/drawing/2014/main" id="{68179047-E3A3-1D28-B177-A082F58AFED6}"/>
                </a:ext>
              </a:extLst>
            </xdr:cNvPr>
            <xdr:cNvSpPr/>
          </xdr:nvSpPr>
          <xdr:spPr>
            <a:xfrm>
              <a:off x="66674" y="447675"/>
              <a:ext cx="2377440" cy="323850"/>
            </a:xfrm>
            <a:prstGeom prst="roundRect">
              <a:avLst>
                <a:gd name="adj" fmla="val 16667"/>
              </a:avLst>
            </a:prstGeom>
            <a:gradFill>
              <a:gsLst>
                <a:gs pos="0">
                  <a:schemeClr val="tx1">
                    <a:lumMod val="100000"/>
                  </a:schemeClr>
                </a:gs>
                <a:gs pos="100000">
                  <a:schemeClr val="tx1">
                    <a:lumMod val="85000"/>
                    <a:lumOff val="15000"/>
                  </a:schemeClr>
                </a:gs>
              </a:gsLst>
              <a:lin ang="3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latin typeface="Lato Black" panose="020F0502020204030203" pitchFamily="34" charset="0"/>
                  <a:ea typeface="Lato Black" panose="020F0502020204030203" pitchFamily="34" charset="0"/>
                  <a:cs typeface="Lato Black" panose="020F0502020204030203" pitchFamily="34" charset="0"/>
                </a:rPr>
                <a:t>PROFIT</a:t>
              </a:r>
            </a:p>
          </xdr:txBody>
        </xdr:sp>
        <xdr:sp macro="" textlink="'KPI sparkline'!$E$17">
          <xdr:nvSpPr>
            <xdr:cNvPr id="33" name="Rectangle: Rounded Corners 32">
              <a:extLst>
                <a:ext uri="{FF2B5EF4-FFF2-40B4-BE49-F238E27FC236}">
                  <a16:creationId xmlns:a16="http://schemas.microsoft.com/office/drawing/2014/main" id="{80546719-298E-0D81-EE99-3C53838A83B2}"/>
                </a:ext>
              </a:extLst>
            </xdr:cNvPr>
            <xdr:cNvSpPr/>
          </xdr:nvSpPr>
          <xdr:spPr>
            <a:xfrm>
              <a:off x="95250" y="828675"/>
              <a:ext cx="2286000" cy="276225"/>
            </a:xfrm>
            <a:prstGeom prst="roundRect">
              <a:avLst/>
            </a:prstGeom>
            <a:gradFill>
              <a:gsLst>
                <a:gs pos="0">
                  <a:schemeClr val="tx1">
                    <a:lumMod val="100000"/>
                  </a:schemeClr>
                </a:gs>
                <a:gs pos="100000">
                  <a:schemeClr val="tx1">
                    <a:lumMod val="85000"/>
                    <a:lumOff val="15000"/>
                  </a:schemeClr>
                </a:gs>
              </a:gsLst>
              <a:lin ang="3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6DF3610-0D40-46C4-810A-CA02066B1891}" type="TxLink">
                <a:rPr lang="en-US" sz="18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marL="0" indent="0" algn="ctr"/>
                <a:t> $61,618.60 </a:t>
              </a:fld>
              <a:endParaRPr lang="en-US" sz="18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41" name="Rectangle: Rounded Corners 40">
              <a:extLst>
                <a:ext uri="{FF2B5EF4-FFF2-40B4-BE49-F238E27FC236}">
                  <a16:creationId xmlns:a16="http://schemas.microsoft.com/office/drawing/2014/main" id="{0EAD004C-512D-E3E5-9C2A-EBE88DB116B8}"/>
                </a:ext>
              </a:extLst>
            </xdr:cNvPr>
            <xdr:cNvSpPr/>
          </xdr:nvSpPr>
          <xdr:spPr>
            <a:xfrm>
              <a:off x="114300" y="1724026"/>
              <a:ext cx="2266950" cy="390524"/>
            </a:xfrm>
            <a:prstGeom prst="roundRect">
              <a:avLst/>
            </a:prstGeom>
            <a:gradFill>
              <a:gsLst>
                <a:gs pos="0">
                  <a:schemeClr val="tx1">
                    <a:lumMod val="100000"/>
                  </a:schemeClr>
                </a:gs>
                <a:gs pos="100000">
                  <a:schemeClr val="tx1">
                    <a:lumMod val="85000"/>
                    <a:lumOff val="15000"/>
                  </a:schemeClr>
                </a:gs>
              </a:gsLst>
              <a:lin ang="3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5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YOY</a:t>
              </a:r>
              <a:r>
                <a:rPr lang="en-US" sz="1050" b="0"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r>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a:t>
              </a:r>
            </a:p>
          </xdr:txBody>
        </xdr:sp>
      </xdr:grpSp>
      <xdr:grpSp>
        <xdr:nvGrpSpPr>
          <xdr:cNvPr id="44" name="Group 43">
            <a:extLst>
              <a:ext uri="{FF2B5EF4-FFF2-40B4-BE49-F238E27FC236}">
                <a16:creationId xmlns:a16="http://schemas.microsoft.com/office/drawing/2014/main" id="{B6D0BD61-55E6-9D40-637D-696CB0A5A8C5}"/>
              </a:ext>
            </a:extLst>
          </xdr:cNvPr>
          <xdr:cNvGrpSpPr/>
        </xdr:nvGrpSpPr>
        <xdr:grpSpPr>
          <a:xfrm>
            <a:off x="5219699" y="471488"/>
            <a:ext cx="2386964" cy="1724025"/>
            <a:chOff x="57150" y="447675"/>
            <a:chExt cx="2386964" cy="1724025"/>
          </a:xfrm>
        </xdr:grpSpPr>
        <xdr:sp macro="" textlink="">
          <xdr:nvSpPr>
            <xdr:cNvPr id="45" name="Rectangle: Rounded Corners 44">
              <a:extLst>
                <a:ext uri="{FF2B5EF4-FFF2-40B4-BE49-F238E27FC236}">
                  <a16:creationId xmlns:a16="http://schemas.microsoft.com/office/drawing/2014/main" id="{C4E34982-52D7-9691-78D1-59D3B07105DD}"/>
                </a:ext>
              </a:extLst>
            </xdr:cNvPr>
            <xdr:cNvSpPr/>
          </xdr:nvSpPr>
          <xdr:spPr>
            <a:xfrm>
              <a:off x="57150" y="790575"/>
              <a:ext cx="2371725" cy="1381125"/>
            </a:xfrm>
            <a:prstGeom prst="roundRect">
              <a:avLst>
                <a:gd name="adj" fmla="val 4701"/>
              </a:avLst>
            </a:prstGeom>
            <a:gradFill>
              <a:gsLst>
                <a:gs pos="0">
                  <a:schemeClr val="tx1">
                    <a:lumMod val="100000"/>
                  </a:schemeClr>
                </a:gs>
                <a:gs pos="100000">
                  <a:schemeClr val="tx1">
                    <a:lumMod val="85000"/>
                    <a:lumOff val="15000"/>
                  </a:schemeClr>
                </a:gs>
              </a:gsLst>
              <a:lin ang="30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800" b="1">
                <a:solidFill>
                  <a:schemeClr val="lt1"/>
                </a:solidFill>
                <a:latin typeface="+mn-lt"/>
                <a:ea typeface="+mn-ea"/>
                <a:cs typeface="+mn-cs"/>
              </a:endParaRPr>
            </a:p>
          </xdr:txBody>
        </xdr:sp>
        <xdr:sp macro="" textlink="">
          <xdr:nvSpPr>
            <xdr:cNvPr id="46" name="Rectangle: Rounded Corners 45">
              <a:extLst>
                <a:ext uri="{FF2B5EF4-FFF2-40B4-BE49-F238E27FC236}">
                  <a16:creationId xmlns:a16="http://schemas.microsoft.com/office/drawing/2014/main" id="{85615C65-72CD-9A38-6C3D-81A42DD47CAE}"/>
                </a:ext>
              </a:extLst>
            </xdr:cNvPr>
            <xdr:cNvSpPr/>
          </xdr:nvSpPr>
          <xdr:spPr>
            <a:xfrm>
              <a:off x="66674" y="447675"/>
              <a:ext cx="2377440" cy="323850"/>
            </a:xfrm>
            <a:prstGeom prst="roundRect">
              <a:avLst>
                <a:gd name="adj" fmla="val 16667"/>
              </a:avLst>
            </a:prstGeom>
            <a:gradFill>
              <a:gsLst>
                <a:gs pos="0">
                  <a:schemeClr val="tx1">
                    <a:lumMod val="100000"/>
                  </a:schemeClr>
                </a:gs>
                <a:gs pos="100000">
                  <a:schemeClr val="tx1">
                    <a:lumMod val="85000"/>
                    <a:lumOff val="15000"/>
                  </a:schemeClr>
                </a:gs>
              </a:gsLst>
              <a:lin ang="3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latin typeface="Lato Black" panose="020F0502020204030203" pitchFamily="34" charset="0"/>
                  <a:ea typeface="Lato Black" panose="020F0502020204030203" pitchFamily="34" charset="0"/>
                  <a:cs typeface="Lato Black" panose="020F0502020204030203" pitchFamily="34" charset="0"/>
                </a:rPr>
                <a:t>QUANTITY</a:t>
              </a:r>
            </a:p>
          </xdr:txBody>
        </xdr:sp>
        <xdr:sp macro="" textlink="'KPI sparkline'!$H$17">
          <xdr:nvSpPr>
            <xdr:cNvPr id="47" name="Rectangle: Rounded Corners 46">
              <a:extLst>
                <a:ext uri="{FF2B5EF4-FFF2-40B4-BE49-F238E27FC236}">
                  <a16:creationId xmlns:a16="http://schemas.microsoft.com/office/drawing/2014/main" id="{DD55D66E-9FA2-DA35-2D64-6793F020B406}"/>
                </a:ext>
              </a:extLst>
            </xdr:cNvPr>
            <xdr:cNvSpPr/>
          </xdr:nvSpPr>
          <xdr:spPr>
            <a:xfrm>
              <a:off x="95250" y="828675"/>
              <a:ext cx="2286000" cy="276225"/>
            </a:xfrm>
            <a:prstGeom prst="roundRect">
              <a:avLst/>
            </a:prstGeom>
            <a:gradFill>
              <a:gsLst>
                <a:gs pos="0">
                  <a:schemeClr val="tx1">
                    <a:lumMod val="100000"/>
                  </a:schemeClr>
                </a:gs>
                <a:gs pos="100000">
                  <a:schemeClr val="tx1">
                    <a:lumMod val="85000"/>
                    <a:lumOff val="15000"/>
                  </a:schemeClr>
                </a:gs>
              </a:gsLst>
              <a:lin ang="3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D657794-C7AC-4F81-A858-49B147837EDE}" type="TxLink">
                <a:rPr lang="en-US" sz="18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marL="0" indent="0" algn="ctr"/>
                <a:t># 7979</a:t>
              </a:fld>
              <a:endParaRPr lang="en-US" sz="18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48" name="Rectangle: Rounded Corners 47">
              <a:extLst>
                <a:ext uri="{FF2B5EF4-FFF2-40B4-BE49-F238E27FC236}">
                  <a16:creationId xmlns:a16="http://schemas.microsoft.com/office/drawing/2014/main" id="{09B57FD3-1051-479C-B360-5951EB574B6A}"/>
                </a:ext>
              </a:extLst>
            </xdr:cNvPr>
            <xdr:cNvSpPr/>
          </xdr:nvSpPr>
          <xdr:spPr>
            <a:xfrm>
              <a:off x="114300" y="1724026"/>
              <a:ext cx="2266950" cy="390524"/>
            </a:xfrm>
            <a:prstGeom prst="roundRect">
              <a:avLst/>
            </a:prstGeom>
            <a:gradFill>
              <a:gsLst>
                <a:gs pos="0">
                  <a:schemeClr val="tx1">
                    <a:lumMod val="100000"/>
                  </a:schemeClr>
                </a:gs>
                <a:gs pos="100000">
                  <a:schemeClr val="tx1">
                    <a:lumMod val="85000"/>
                    <a:lumOff val="15000"/>
                  </a:schemeClr>
                </a:gs>
              </a:gsLst>
              <a:lin ang="3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5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YOY</a:t>
              </a:r>
              <a:r>
                <a:rPr lang="en-US" sz="1050" b="0"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r>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a:t>
              </a:r>
            </a:p>
          </xdr:txBody>
        </xdr:sp>
      </xdr:grpSp>
      <xdr:grpSp>
        <xdr:nvGrpSpPr>
          <xdr:cNvPr id="49" name="Group 48">
            <a:extLst>
              <a:ext uri="{FF2B5EF4-FFF2-40B4-BE49-F238E27FC236}">
                <a16:creationId xmlns:a16="http://schemas.microsoft.com/office/drawing/2014/main" id="{2F365B7B-2DB2-B139-931B-35BDE3D39F21}"/>
              </a:ext>
            </a:extLst>
          </xdr:cNvPr>
          <xdr:cNvGrpSpPr/>
        </xdr:nvGrpSpPr>
        <xdr:grpSpPr>
          <a:xfrm>
            <a:off x="7786687" y="471488"/>
            <a:ext cx="2386964" cy="1724025"/>
            <a:chOff x="57150" y="447675"/>
            <a:chExt cx="2386964" cy="1724025"/>
          </a:xfrm>
        </xdr:grpSpPr>
        <xdr:sp macro="" textlink="">
          <xdr:nvSpPr>
            <xdr:cNvPr id="50" name="Rectangle: Rounded Corners 49">
              <a:extLst>
                <a:ext uri="{FF2B5EF4-FFF2-40B4-BE49-F238E27FC236}">
                  <a16:creationId xmlns:a16="http://schemas.microsoft.com/office/drawing/2014/main" id="{B898602C-54E4-07D6-9B9E-D0661EEF877B}"/>
                </a:ext>
              </a:extLst>
            </xdr:cNvPr>
            <xdr:cNvSpPr/>
          </xdr:nvSpPr>
          <xdr:spPr>
            <a:xfrm>
              <a:off x="57150" y="790575"/>
              <a:ext cx="2371725" cy="1381125"/>
            </a:xfrm>
            <a:prstGeom prst="roundRect">
              <a:avLst>
                <a:gd name="adj" fmla="val 4701"/>
              </a:avLst>
            </a:prstGeom>
            <a:gradFill>
              <a:gsLst>
                <a:gs pos="0">
                  <a:schemeClr val="tx1">
                    <a:lumMod val="100000"/>
                  </a:schemeClr>
                </a:gs>
                <a:gs pos="100000">
                  <a:schemeClr val="tx1">
                    <a:lumMod val="85000"/>
                    <a:lumOff val="15000"/>
                  </a:schemeClr>
                </a:gs>
              </a:gsLst>
              <a:lin ang="30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800" b="1">
                <a:solidFill>
                  <a:schemeClr val="lt1"/>
                </a:solidFill>
                <a:latin typeface="+mn-lt"/>
                <a:ea typeface="+mn-ea"/>
                <a:cs typeface="+mn-cs"/>
              </a:endParaRPr>
            </a:p>
          </xdr:txBody>
        </xdr:sp>
        <xdr:sp macro="" textlink="">
          <xdr:nvSpPr>
            <xdr:cNvPr id="51" name="Rectangle: Rounded Corners 50">
              <a:extLst>
                <a:ext uri="{FF2B5EF4-FFF2-40B4-BE49-F238E27FC236}">
                  <a16:creationId xmlns:a16="http://schemas.microsoft.com/office/drawing/2014/main" id="{A300BFBD-8FC8-BF35-AA68-44062E3DFBAD}"/>
                </a:ext>
              </a:extLst>
            </xdr:cNvPr>
            <xdr:cNvSpPr/>
          </xdr:nvSpPr>
          <xdr:spPr>
            <a:xfrm>
              <a:off x="66674" y="447675"/>
              <a:ext cx="2377440" cy="323850"/>
            </a:xfrm>
            <a:prstGeom prst="roundRect">
              <a:avLst>
                <a:gd name="adj" fmla="val 16667"/>
              </a:avLst>
            </a:prstGeom>
            <a:gradFill>
              <a:gsLst>
                <a:gs pos="0">
                  <a:schemeClr val="tx1">
                    <a:lumMod val="100000"/>
                  </a:schemeClr>
                </a:gs>
                <a:gs pos="100000">
                  <a:schemeClr val="tx1">
                    <a:lumMod val="85000"/>
                    <a:lumOff val="15000"/>
                  </a:schemeClr>
                </a:gs>
              </a:gsLst>
              <a:lin ang="3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latin typeface="Lato Black" panose="020F0502020204030203" pitchFamily="34" charset="0"/>
                  <a:ea typeface="Lato Black" panose="020F0502020204030203" pitchFamily="34" charset="0"/>
                  <a:cs typeface="Lato Black" panose="020F0502020204030203" pitchFamily="34" charset="0"/>
                </a:rPr>
                <a:t>NO</a:t>
              </a:r>
              <a:r>
                <a:rPr lang="en-US" sz="1400" baseline="0">
                  <a:latin typeface="Lato Black" panose="020F0502020204030203" pitchFamily="34" charset="0"/>
                  <a:ea typeface="Lato Black" panose="020F0502020204030203" pitchFamily="34" charset="0"/>
                  <a:cs typeface="Lato Black" panose="020F0502020204030203" pitchFamily="34" charset="0"/>
                </a:rPr>
                <a:t> OF ORDERS</a:t>
              </a:r>
              <a:endParaRPr lang="en-US" sz="1400">
                <a:latin typeface="Lato Black" panose="020F0502020204030203" pitchFamily="34" charset="0"/>
                <a:ea typeface="Lato Black" panose="020F0502020204030203" pitchFamily="34" charset="0"/>
                <a:cs typeface="Lato Black" panose="020F0502020204030203" pitchFamily="34" charset="0"/>
              </a:endParaRPr>
            </a:p>
          </xdr:txBody>
        </xdr:sp>
        <xdr:sp macro="" textlink="'KPI sparkline'!$K$17">
          <xdr:nvSpPr>
            <xdr:cNvPr id="52" name="Rectangle: Rounded Corners 51">
              <a:extLst>
                <a:ext uri="{FF2B5EF4-FFF2-40B4-BE49-F238E27FC236}">
                  <a16:creationId xmlns:a16="http://schemas.microsoft.com/office/drawing/2014/main" id="{3C672098-F880-A1DD-69C2-DA372990BB06}"/>
                </a:ext>
              </a:extLst>
            </xdr:cNvPr>
            <xdr:cNvSpPr/>
          </xdr:nvSpPr>
          <xdr:spPr>
            <a:xfrm>
              <a:off x="95250" y="828675"/>
              <a:ext cx="2286000" cy="276225"/>
            </a:xfrm>
            <a:prstGeom prst="roundRect">
              <a:avLst/>
            </a:prstGeom>
            <a:gradFill>
              <a:gsLst>
                <a:gs pos="0">
                  <a:schemeClr val="tx1">
                    <a:lumMod val="100000"/>
                  </a:schemeClr>
                </a:gs>
                <a:gs pos="100000">
                  <a:schemeClr val="tx1">
                    <a:lumMod val="85000"/>
                    <a:lumOff val="15000"/>
                  </a:schemeClr>
                </a:gs>
              </a:gsLst>
              <a:lin ang="3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0FD6C8A-6E64-472E-B09A-248191B07E91}" type="TxLink">
                <a:rPr lang="en-US" sz="18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marL="0" indent="0" algn="ctr"/>
                <a:t># 2102</a:t>
              </a:fld>
              <a:endParaRPr lang="en-US" sz="18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53" name="Rectangle: Rounded Corners 52">
              <a:extLst>
                <a:ext uri="{FF2B5EF4-FFF2-40B4-BE49-F238E27FC236}">
                  <a16:creationId xmlns:a16="http://schemas.microsoft.com/office/drawing/2014/main" id="{6C772F55-4EDF-667D-DB7F-18E625BF63CB}"/>
                </a:ext>
              </a:extLst>
            </xdr:cNvPr>
            <xdr:cNvSpPr/>
          </xdr:nvSpPr>
          <xdr:spPr>
            <a:xfrm>
              <a:off x="114300" y="1724026"/>
              <a:ext cx="2266950" cy="390524"/>
            </a:xfrm>
            <a:prstGeom prst="roundRect">
              <a:avLst/>
            </a:prstGeom>
            <a:gradFill>
              <a:gsLst>
                <a:gs pos="0">
                  <a:schemeClr val="tx1">
                    <a:lumMod val="100000"/>
                  </a:schemeClr>
                </a:gs>
                <a:gs pos="100000">
                  <a:schemeClr val="tx1">
                    <a:lumMod val="85000"/>
                    <a:lumOff val="15000"/>
                  </a:schemeClr>
                </a:gs>
              </a:gsLst>
              <a:lin ang="3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5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YOY</a:t>
              </a:r>
              <a:r>
                <a:rPr lang="en-US" sz="1050" b="0"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r>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a:t>
              </a:r>
            </a:p>
          </xdr:txBody>
        </xdr:sp>
      </xdr:grpSp>
      <xdr:grpSp>
        <xdr:nvGrpSpPr>
          <xdr:cNvPr id="54" name="Group 53">
            <a:extLst>
              <a:ext uri="{FF2B5EF4-FFF2-40B4-BE49-F238E27FC236}">
                <a16:creationId xmlns:a16="http://schemas.microsoft.com/office/drawing/2014/main" id="{3A76B03A-256F-8960-00D6-14B6E9736382}"/>
              </a:ext>
            </a:extLst>
          </xdr:cNvPr>
          <xdr:cNvGrpSpPr/>
        </xdr:nvGrpSpPr>
        <xdr:grpSpPr>
          <a:xfrm>
            <a:off x="10353675" y="471488"/>
            <a:ext cx="2386964" cy="1724025"/>
            <a:chOff x="57150" y="447675"/>
            <a:chExt cx="2386964" cy="1724025"/>
          </a:xfrm>
        </xdr:grpSpPr>
        <xdr:sp macro="" textlink="">
          <xdr:nvSpPr>
            <xdr:cNvPr id="55" name="Rectangle: Rounded Corners 54">
              <a:extLst>
                <a:ext uri="{FF2B5EF4-FFF2-40B4-BE49-F238E27FC236}">
                  <a16:creationId xmlns:a16="http://schemas.microsoft.com/office/drawing/2014/main" id="{34785EA8-9E17-9766-698A-3D0100638B74}"/>
                </a:ext>
              </a:extLst>
            </xdr:cNvPr>
            <xdr:cNvSpPr/>
          </xdr:nvSpPr>
          <xdr:spPr>
            <a:xfrm>
              <a:off x="57150" y="790575"/>
              <a:ext cx="2371725" cy="1381125"/>
            </a:xfrm>
            <a:prstGeom prst="roundRect">
              <a:avLst>
                <a:gd name="adj" fmla="val 4701"/>
              </a:avLst>
            </a:prstGeom>
            <a:gradFill>
              <a:gsLst>
                <a:gs pos="0">
                  <a:schemeClr val="tx1">
                    <a:lumMod val="100000"/>
                  </a:schemeClr>
                </a:gs>
                <a:gs pos="100000">
                  <a:schemeClr val="tx1">
                    <a:lumMod val="85000"/>
                    <a:lumOff val="15000"/>
                  </a:schemeClr>
                </a:gs>
              </a:gsLst>
              <a:lin ang="30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800" b="1">
                <a:solidFill>
                  <a:schemeClr val="lt1"/>
                </a:solidFill>
                <a:latin typeface="+mn-lt"/>
                <a:ea typeface="+mn-ea"/>
                <a:cs typeface="+mn-cs"/>
              </a:endParaRPr>
            </a:p>
          </xdr:txBody>
        </xdr:sp>
        <xdr:sp macro="" textlink="">
          <xdr:nvSpPr>
            <xdr:cNvPr id="56" name="Rectangle: Rounded Corners 55">
              <a:extLst>
                <a:ext uri="{FF2B5EF4-FFF2-40B4-BE49-F238E27FC236}">
                  <a16:creationId xmlns:a16="http://schemas.microsoft.com/office/drawing/2014/main" id="{A67ADDE3-74A8-23FF-2707-356C23324CC3}"/>
                </a:ext>
              </a:extLst>
            </xdr:cNvPr>
            <xdr:cNvSpPr/>
          </xdr:nvSpPr>
          <xdr:spPr>
            <a:xfrm>
              <a:off x="66674" y="447675"/>
              <a:ext cx="2377440" cy="323850"/>
            </a:xfrm>
            <a:prstGeom prst="roundRect">
              <a:avLst>
                <a:gd name="adj" fmla="val 16667"/>
              </a:avLst>
            </a:prstGeom>
            <a:gradFill>
              <a:gsLst>
                <a:gs pos="0">
                  <a:schemeClr val="tx1">
                    <a:lumMod val="100000"/>
                  </a:schemeClr>
                </a:gs>
                <a:gs pos="100000">
                  <a:schemeClr val="tx1">
                    <a:lumMod val="85000"/>
                    <a:lumOff val="15000"/>
                  </a:schemeClr>
                </a:gs>
              </a:gsLst>
              <a:lin ang="3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latin typeface="Lato Black" panose="020F0502020204030203" pitchFamily="34" charset="0"/>
                  <a:ea typeface="Lato Black" panose="020F0502020204030203" pitchFamily="34" charset="0"/>
                  <a:cs typeface="Lato Black" panose="020F0502020204030203" pitchFamily="34" charset="0"/>
                </a:rPr>
                <a:t>PROFIT</a:t>
              </a:r>
              <a:r>
                <a:rPr lang="en-US" sz="1400" baseline="0">
                  <a:latin typeface="Lato Black" panose="020F0502020204030203" pitchFamily="34" charset="0"/>
                  <a:ea typeface="Lato Black" panose="020F0502020204030203" pitchFamily="34" charset="0"/>
                  <a:cs typeface="Lato Black" panose="020F0502020204030203" pitchFamily="34" charset="0"/>
                </a:rPr>
                <a:t> MARGIN</a:t>
              </a:r>
              <a:endParaRPr lang="en-US" sz="1400">
                <a:latin typeface="Lato Black" panose="020F0502020204030203" pitchFamily="34" charset="0"/>
                <a:ea typeface="Lato Black" panose="020F0502020204030203" pitchFamily="34" charset="0"/>
                <a:cs typeface="Lato Black" panose="020F0502020204030203" pitchFamily="34" charset="0"/>
              </a:endParaRPr>
            </a:p>
          </xdr:txBody>
        </xdr:sp>
        <xdr:sp macro="" textlink="'KPI sparkline'!$N$17">
          <xdr:nvSpPr>
            <xdr:cNvPr id="57" name="Rectangle: Rounded Corners 56">
              <a:extLst>
                <a:ext uri="{FF2B5EF4-FFF2-40B4-BE49-F238E27FC236}">
                  <a16:creationId xmlns:a16="http://schemas.microsoft.com/office/drawing/2014/main" id="{7C7526FB-17E3-2DB5-3903-2AC0EC1E4BD5}"/>
                </a:ext>
              </a:extLst>
            </xdr:cNvPr>
            <xdr:cNvSpPr/>
          </xdr:nvSpPr>
          <xdr:spPr>
            <a:xfrm>
              <a:off x="95250" y="828675"/>
              <a:ext cx="2286000" cy="276225"/>
            </a:xfrm>
            <a:prstGeom prst="roundRect">
              <a:avLst/>
            </a:prstGeom>
            <a:gradFill>
              <a:gsLst>
                <a:gs pos="0">
                  <a:schemeClr val="tx1">
                    <a:lumMod val="100000"/>
                  </a:schemeClr>
                </a:gs>
                <a:gs pos="100000">
                  <a:schemeClr val="tx1">
                    <a:lumMod val="85000"/>
                    <a:lumOff val="15000"/>
                  </a:schemeClr>
                </a:gs>
              </a:gsLst>
              <a:lin ang="3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F2912EE-07D0-4216-8AA0-52107ABF155A}" type="TxLink">
                <a:rPr lang="en-US" sz="18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marL="0" indent="0" algn="ctr"/>
                <a:t>13.10%</a:t>
              </a:fld>
              <a:endParaRPr lang="en-US" sz="18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
          <xdr:nvSpPr>
            <xdr:cNvPr id="58" name="Rectangle: Rounded Corners 57">
              <a:extLst>
                <a:ext uri="{FF2B5EF4-FFF2-40B4-BE49-F238E27FC236}">
                  <a16:creationId xmlns:a16="http://schemas.microsoft.com/office/drawing/2014/main" id="{C293C2E5-4A1E-FBE2-8314-D509D3AA66E0}"/>
                </a:ext>
              </a:extLst>
            </xdr:cNvPr>
            <xdr:cNvSpPr/>
          </xdr:nvSpPr>
          <xdr:spPr>
            <a:xfrm>
              <a:off x="114300" y="1724026"/>
              <a:ext cx="2266950" cy="390524"/>
            </a:xfrm>
            <a:prstGeom prst="roundRect">
              <a:avLst/>
            </a:prstGeom>
            <a:gradFill>
              <a:gsLst>
                <a:gs pos="0">
                  <a:schemeClr val="tx1">
                    <a:lumMod val="100000"/>
                  </a:schemeClr>
                </a:gs>
                <a:gs pos="100000">
                  <a:schemeClr val="tx1">
                    <a:lumMod val="85000"/>
                    <a:lumOff val="15000"/>
                  </a:schemeClr>
                </a:gs>
              </a:gsLst>
              <a:lin ang="30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5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YOY</a:t>
              </a:r>
              <a:r>
                <a:rPr lang="en-US" sz="1050" b="0"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GROWTH</a:t>
              </a:r>
              <a:r>
                <a:rPr lang="en-US" sz="16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t> </a:t>
              </a:r>
            </a:p>
          </xdr:txBody>
        </xdr:sp>
      </xdr:grpSp>
    </xdr:grpSp>
    <xdr:clientData/>
  </xdr:twoCellAnchor>
  <xdr:twoCellAnchor>
    <xdr:from>
      <xdr:col>0</xdr:col>
      <xdr:colOff>152400</xdr:colOff>
      <xdr:row>5</xdr:row>
      <xdr:rowOff>123825</xdr:rowOff>
    </xdr:from>
    <xdr:to>
      <xdr:col>3</xdr:col>
      <xdr:colOff>495300</xdr:colOff>
      <xdr:row>8</xdr:row>
      <xdr:rowOff>76200</xdr:rowOff>
    </xdr:to>
    <xdr:graphicFrame macro="">
      <xdr:nvGraphicFramePr>
        <xdr:cNvPr id="27" name="Chart 26">
          <a:extLst>
            <a:ext uri="{FF2B5EF4-FFF2-40B4-BE49-F238E27FC236}">
              <a16:creationId xmlns:a16="http://schemas.microsoft.com/office/drawing/2014/main" id="{09CD69A9-2CBA-42A0-A406-C3161782C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200025</xdr:colOff>
          <xdr:row>8</xdr:row>
          <xdr:rowOff>123825</xdr:rowOff>
        </xdr:from>
        <xdr:to>
          <xdr:col>3</xdr:col>
          <xdr:colOff>435429</xdr:colOff>
          <xdr:row>10</xdr:row>
          <xdr:rowOff>0</xdr:rowOff>
        </xdr:to>
        <xdr:pic>
          <xdr:nvPicPr>
            <xdr:cNvPr id="43" name="Picture 42">
              <a:extLst>
                <a:ext uri="{FF2B5EF4-FFF2-40B4-BE49-F238E27FC236}">
                  <a16:creationId xmlns:a16="http://schemas.microsoft.com/office/drawing/2014/main" id="{07FF7ECC-77C7-B8C0-3BDA-DDD72C64EEE5}"/>
                </a:ext>
              </a:extLst>
            </xdr:cNvPr>
            <xdr:cNvPicPr>
              <a:picLocks noChangeAspect="1" noChangeArrowheads="1"/>
              <a:extLst>
                <a:ext uri="{84589F7E-364E-4C9E-8A38-B11213B215E9}">
                  <a14:cameraTool cellRange="KPI!$H$8" spid="_x0000_s7261"/>
                </a:ext>
              </a:extLst>
            </xdr:cNvPicPr>
          </xdr:nvPicPr>
          <xdr:blipFill>
            <a:blip xmlns:r="http://schemas.openxmlformats.org/officeDocument/2006/relationships" r:embed="rId2"/>
            <a:srcRect/>
            <a:stretch>
              <a:fillRect/>
            </a:stretch>
          </xdr:blipFill>
          <xdr:spPr bwMode="auto">
            <a:xfrm>
              <a:off x="1419225" y="1647825"/>
              <a:ext cx="845004" cy="25717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xdr:col>
      <xdr:colOff>504825</xdr:colOff>
      <xdr:row>5</xdr:row>
      <xdr:rowOff>100013</xdr:rowOff>
    </xdr:from>
    <xdr:to>
      <xdr:col>7</xdr:col>
      <xdr:colOff>504825</xdr:colOff>
      <xdr:row>8</xdr:row>
      <xdr:rowOff>57150</xdr:rowOff>
    </xdr:to>
    <xdr:graphicFrame macro="">
      <xdr:nvGraphicFramePr>
        <xdr:cNvPr id="65" name="Chart 64">
          <a:extLst>
            <a:ext uri="{FF2B5EF4-FFF2-40B4-BE49-F238E27FC236}">
              <a16:creationId xmlns:a16="http://schemas.microsoft.com/office/drawing/2014/main" id="{4B7B20E0-8C74-4520-AECB-EC37F6C677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542925</xdr:colOff>
      <xdr:row>5</xdr:row>
      <xdr:rowOff>38100</xdr:rowOff>
    </xdr:from>
    <xdr:to>
      <xdr:col>11</xdr:col>
      <xdr:colOff>600074</xdr:colOff>
      <xdr:row>8</xdr:row>
      <xdr:rowOff>47625</xdr:rowOff>
    </xdr:to>
    <xdr:graphicFrame macro="">
      <xdr:nvGraphicFramePr>
        <xdr:cNvPr id="66" name="Chart 65">
          <a:extLst>
            <a:ext uri="{FF2B5EF4-FFF2-40B4-BE49-F238E27FC236}">
              <a16:creationId xmlns:a16="http://schemas.microsoft.com/office/drawing/2014/main" id="{DDAF10CE-EFD6-4087-8ED0-050C8D6CED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47625</xdr:colOff>
      <xdr:row>5</xdr:row>
      <xdr:rowOff>85725</xdr:rowOff>
    </xdr:from>
    <xdr:to>
      <xdr:col>16</xdr:col>
      <xdr:colOff>247650</xdr:colOff>
      <xdr:row>8</xdr:row>
      <xdr:rowOff>76200</xdr:rowOff>
    </xdr:to>
    <xdr:graphicFrame macro="">
      <xdr:nvGraphicFramePr>
        <xdr:cNvPr id="68" name="Chart 67">
          <a:extLst>
            <a:ext uri="{FF2B5EF4-FFF2-40B4-BE49-F238E27FC236}">
              <a16:creationId xmlns:a16="http://schemas.microsoft.com/office/drawing/2014/main" id="{73A5C784-D777-4C11-AA83-F0C90A996B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209550</xdr:colOff>
      <xdr:row>5</xdr:row>
      <xdr:rowOff>85726</xdr:rowOff>
    </xdr:from>
    <xdr:to>
      <xdr:col>20</xdr:col>
      <xdr:colOff>323850</xdr:colOff>
      <xdr:row>8</xdr:row>
      <xdr:rowOff>104776</xdr:rowOff>
    </xdr:to>
    <xdr:graphicFrame macro="">
      <xdr:nvGraphicFramePr>
        <xdr:cNvPr id="69" name="Chart 68">
          <a:extLst>
            <a:ext uri="{FF2B5EF4-FFF2-40B4-BE49-F238E27FC236}">
              <a16:creationId xmlns:a16="http://schemas.microsoft.com/office/drawing/2014/main" id="{F6A4435F-F35F-498C-A1B1-6F7422FA22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266700</xdr:colOff>
          <xdr:row>8</xdr:row>
          <xdr:rowOff>78415</xdr:rowOff>
        </xdr:from>
        <xdr:to>
          <xdr:col>7</xdr:col>
          <xdr:colOff>590549</xdr:colOff>
          <xdr:row>9</xdr:row>
          <xdr:rowOff>180975</xdr:rowOff>
        </xdr:to>
        <xdr:pic>
          <xdr:nvPicPr>
            <xdr:cNvPr id="71" name="Picture 70">
              <a:extLst>
                <a:ext uri="{FF2B5EF4-FFF2-40B4-BE49-F238E27FC236}">
                  <a16:creationId xmlns:a16="http://schemas.microsoft.com/office/drawing/2014/main" id="{C22F1278-AD18-C956-1E67-4E629B95F9F6}"/>
                </a:ext>
              </a:extLst>
            </xdr:cNvPr>
            <xdr:cNvPicPr>
              <a:picLocks noChangeAspect="1" noChangeArrowheads="1"/>
              <a:extLst>
                <a:ext uri="{84589F7E-364E-4C9E-8A38-B11213B215E9}">
                  <a14:cameraTool cellRange="KPI!$I$8" spid="_x0000_s7262"/>
                </a:ext>
              </a:extLst>
            </xdr:cNvPicPr>
          </xdr:nvPicPr>
          <xdr:blipFill>
            <a:blip xmlns:r="http://schemas.openxmlformats.org/officeDocument/2006/relationships" r:embed="rId7"/>
            <a:srcRect/>
            <a:stretch>
              <a:fillRect/>
            </a:stretch>
          </xdr:blipFill>
          <xdr:spPr bwMode="auto">
            <a:xfrm>
              <a:off x="3924300" y="1602415"/>
              <a:ext cx="933449" cy="29306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470807</xdr:colOff>
          <xdr:row>8</xdr:row>
          <xdr:rowOff>114300</xdr:rowOff>
        </xdr:from>
        <xdr:to>
          <xdr:col>12</xdr:col>
          <xdr:colOff>159204</xdr:colOff>
          <xdr:row>10</xdr:row>
          <xdr:rowOff>9525</xdr:rowOff>
        </xdr:to>
        <xdr:pic>
          <xdr:nvPicPr>
            <xdr:cNvPr id="73" name="Picture 72">
              <a:extLst>
                <a:ext uri="{FF2B5EF4-FFF2-40B4-BE49-F238E27FC236}">
                  <a16:creationId xmlns:a16="http://schemas.microsoft.com/office/drawing/2014/main" id="{261BC890-9763-E128-78FE-14C52FEB768F}"/>
                </a:ext>
              </a:extLst>
            </xdr:cNvPr>
            <xdr:cNvPicPr>
              <a:picLocks noChangeAspect="1" noChangeArrowheads="1"/>
              <a:extLst>
                <a:ext uri="{84589F7E-364E-4C9E-8A38-B11213B215E9}">
                  <a14:cameraTool cellRange="KPI!$J$8" spid="_x0000_s7263"/>
                </a:ext>
              </a:extLst>
            </xdr:cNvPicPr>
          </xdr:nvPicPr>
          <xdr:blipFill>
            <a:blip xmlns:r="http://schemas.openxmlformats.org/officeDocument/2006/relationships" r:embed="rId2"/>
            <a:srcRect/>
            <a:stretch>
              <a:fillRect/>
            </a:stretch>
          </xdr:blipFill>
          <xdr:spPr bwMode="auto">
            <a:xfrm>
              <a:off x="6566807" y="1638300"/>
              <a:ext cx="907597" cy="2762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571500</xdr:colOff>
          <xdr:row>8</xdr:row>
          <xdr:rowOff>92813</xdr:rowOff>
        </xdr:from>
        <xdr:to>
          <xdr:col>16</xdr:col>
          <xdr:colOff>238125</xdr:colOff>
          <xdr:row>10</xdr:row>
          <xdr:rowOff>19051</xdr:rowOff>
        </xdr:to>
        <xdr:pic>
          <xdr:nvPicPr>
            <xdr:cNvPr id="74" name="Picture 73">
              <a:extLst>
                <a:ext uri="{FF2B5EF4-FFF2-40B4-BE49-F238E27FC236}">
                  <a16:creationId xmlns:a16="http://schemas.microsoft.com/office/drawing/2014/main" id="{0F7D4CB3-5334-2DCC-F51F-80D049D75B01}"/>
                </a:ext>
              </a:extLst>
            </xdr:cNvPr>
            <xdr:cNvPicPr>
              <a:picLocks noChangeAspect="1" noChangeArrowheads="1"/>
              <a:extLst>
                <a:ext uri="{84589F7E-364E-4C9E-8A38-B11213B215E9}">
                  <a14:cameraTool cellRange="KPI!$K$8" spid="_x0000_s7264"/>
                </a:ext>
              </a:extLst>
            </xdr:cNvPicPr>
          </xdr:nvPicPr>
          <xdr:blipFill>
            <a:blip xmlns:r="http://schemas.openxmlformats.org/officeDocument/2006/relationships" r:embed="rId2"/>
            <a:srcRect/>
            <a:stretch>
              <a:fillRect/>
            </a:stretch>
          </xdr:blipFill>
          <xdr:spPr bwMode="auto">
            <a:xfrm>
              <a:off x="9105900" y="1616813"/>
              <a:ext cx="885825" cy="30723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609599</xdr:colOff>
          <xdr:row>8</xdr:row>
          <xdr:rowOff>114301</xdr:rowOff>
        </xdr:from>
        <xdr:to>
          <xdr:col>20</xdr:col>
          <xdr:colOff>419100</xdr:colOff>
          <xdr:row>10</xdr:row>
          <xdr:rowOff>28575</xdr:rowOff>
        </xdr:to>
        <xdr:pic>
          <xdr:nvPicPr>
            <xdr:cNvPr id="75" name="Picture 74">
              <a:extLst>
                <a:ext uri="{FF2B5EF4-FFF2-40B4-BE49-F238E27FC236}">
                  <a16:creationId xmlns:a16="http://schemas.microsoft.com/office/drawing/2014/main" id="{215CDB26-E2E1-BD60-59F9-1A3F9177431C}"/>
                </a:ext>
              </a:extLst>
            </xdr:cNvPr>
            <xdr:cNvPicPr>
              <a:picLocks noChangeAspect="1" noChangeArrowheads="1"/>
              <a:extLst>
                <a:ext uri="{84589F7E-364E-4C9E-8A38-B11213B215E9}">
                  <a14:cameraTool cellRange="KPI!$L$8" spid="_x0000_s7265"/>
                </a:ext>
              </a:extLst>
            </xdr:cNvPicPr>
          </xdr:nvPicPr>
          <xdr:blipFill>
            <a:blip xmlns:r="http://schemas.openxmlformats.org/officeDocument/2006/relationships" r:embed="rId8"/>
            <a:srcRect/>
            <a:stretch>
              <a:fillRect/>
            </a:stretch>
          </xdr:blipFill>
          <xdr:spPr bwMode="auto">
            <a:xfrm>
              <a:off x="11582399" y="1638301"/>
              <a:ext cx="1028701" cy="29527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95250</xdr:colOff>
      <xdr:row>10</xdr:row>
      <xdr:rowOff>142875</xdr:rowOff>
    </xdr:from>
    <xdr:to>
      <xdr:col>8</xdr:col>
      <xdr:colOff>123825</xdr:colOff>
      <xdr:row>21</xdr:row>
      <xdr:rowOff>142875</xdr:rowOff>
    </xdr:to>
    <xdr:sp macro="" textlink="">
      <xdr:nvSpPr>
        <xdr:cNvPr id="76" name="Rectangle: Rounded Corners 75">
          <a:extLst>
            <a:ext uri="{FF2B5EF4-FFF2-40B4-BE49-F238E27FC236}">
              <a16:creationId xmlns:a16="http://schemas.microsoft.com/office/drawing/2014/main" id="{FCE83007-768E-BADB-6657-A6D5037C1D02}"/>
            </a:ext>
          </a:extLst>
        </xdr:cNvPr>
        <xdr:cNvSpPr/>
      </xdr:nvSpPr>
      <xdr:spPr>
        <a:xfrm>
          <a:off x="95250" y="2047875"/>
          <a:ext cx="4905375" cy="2095500"/>
        </a:xfrm>
        <a:prstGeom prst="roundRect">
          <a:avLst>
            <a:gd name="adj" fmla="val 2494"/>
          </a:avLst>
        </a:prstGeom>
        <a:gradFill>
          <a:gsLst>
            <a:gs pos="0">
              <a:schemeClr val="tx1">
                <a:lumMod val="100000"/>
              </a:schemeClr>
            </a:gs>
            <a:gs pos="100000">
              <a:schemeClr val="tx1">
                <a:lumMod val="85000"/>
                <a:lumOff val="15000"/>
              </a:schemeClr>
            </a:gs>
          </a:gsLst>
          <a:lin ang="30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800" b="1">
            <a:solidFill>
              <a:schemeClr val="lt1"/>
            </a:solidFill>
            <a:latin typeface="+mn-lt"/>
            <a:ea typeface="+mn-ea"/>
            <a:cs typeface="+mn-cs"/>
          </a:endParaRPr>
        </a:p>
      </xdr:txBody>
    </xdr:sp>
    <xdr:clientData/>
  </xdr:twoCellAnchor>
  <xdr:twoCellAnchor>
    <xdr:from>
      <xdr:col>8</xdr:col>
      <xdr:colOff>190501</xdr:colOff>
      <xdr:row>10</xdr:row>
      <xdr:rowOff>152400</xdr:rowOff>
    </xdr:from>
    <xdr:to>
      <xdr:col>15</xdr:col>
      <xdr:colOff>228601</xdr:colOff>
      <xdr:row>21</xdr:row>
      <xdr:rowOff>133350</xdr:rowOff>
    </xdr:to>
    <xdr:sp macro="" textlink="">
      <xdr:nvSpPr>
        <xdr:cNvPr id="77" name="Rectangle: Rounded Corners 76">
          <a:extLst>
            <a:ext uri="{FF2B5EF4-FFF2-40B4-BE49-F238E27FC236}">
              <a16:creationId xmlns:a16="http://schemas.microsoft.com/office/drawing/2014/main" id="{6893867C-537B-19FD-F8A7-FA0E506F4646}"/>
            </a:ext>
          </a:extLst>
        </xdr:cNvPr>
        <xdr:cNvSpPr/>
      </xdr:nvSpPr>
      <xdr:spPr>
        <a:xfrm>
          <a:off x="5067301" y="2057400"/>
          <a:ext cx="4305300" cy="2076450"/>
        </a:xfrm>
        <a:prstGeom prst="roundRect">
          <a:avLst>
            <a:gd name="adj" fmla="val 2494"/>
          </a:avLst>
        </a:prstGeom>
        <a:gradFill>
          <a:gsLst>
            <a:gs pos="0">
              <a:schemeClr val="tx1">
                <a:lumMod val="100000"/>
              </a:schemeClr>
            </a:gs>
            <a:gs pos="100000">
              <a:schemeClr val="tx1">
                <a:lumMod val="85000"/>
                <a:lumOff val="15000"/>
              </a:schemeClr>
            </a:gs>
          </a:gsLst>
          <a:lin ang="30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800" b="1">
            <a:solidFill>
              <a:schemeClr val="lt1"/>
            </a:solidFill>
            <a:latin typeface="+mn-lt"/>
            <a:ea typeface="+mn-ea"/>
            <a:cs typeface="+mn-cs"/>
          </a:endParaRPr>
        </a:p>
      </xdr:txBody>
    </xdr:sp>
    <xdr:clientData/>
  </xdr:twoCellAnchor>
  <xdr:twoCellAnchor>
    <xdr:from>
      <xdr:col>15</xdr:col>
      <xdr:colOff>314324</xdr:colOff>
      <xdr:row>10</xdr:row>
      <xdr:rowOff>142875</xdr:rowOff>
    </xdr:from>
    <xdr:to>
      <xdr:col>20</xdr:col>
      <xdr:colOff>485775</xdr:colOff>
      <xdr:row>21</xdr:row>
      <xdr:rowOff>114300</xdr:rowOff>
    </xdr:to>
    <xdr:sp macro="" textlink="">
      <xdr:nvSpPr>
        <xdr:cNvPr id="78" name="Rectangle: Rounded Corners 77">
          <a:extLst>
            <a:ext uri="{FF2B5EF4-FFF2-40B4-BE49-F238E27FC236}">
              <a16:creationId xmlns:a16="http://schemas.microsoft.com/office/drawing/2014/main" id="{4F3B3867-8BCD-BB36-6854-503720A29474}"/>
            </a:ext>
          </a:extLst>
        </xdr:cNvPr>
        <xdr:cNvSpPr/>
      </xdr:nvSpPr>
      <xdr:spPr>
        <a:xfrm>
          <a:off x="9458324" y="2047875"/>
          <a:ext cx="3219451" cy="2066925"/>
        </a:xfrm>
        <a:prstGeom prst="roundRect">
          <a:avLst>
            <a:gd name="adj" fmla="val 2494"/>
          </a:avLst>
        </a:prstGeom>
        <a:gradFill>
          <a:gsLst>
            <a:gs pos="0">
              <a:schemeClr val="tx1">
                <a:lumMod val="100000"/>
              </a:schemeClr>
            </a:gs>
            <a:gs pos="100000">
              <a:schemeClr val="tx1">
                <a:lumMod val="85000"/>
                <a:lumOff val="15000"/>
              </a:schemeClr>
            </a:gs>
          </a:gsLst>
          <a:lin ang="30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800" b="1">
            <a:solidFill>
              <a:schemeClr val="lt1"/>
            </a:solidFill>
            <a:latin typeface="+mn-lt"/>
            <a:ea typeface="+mn-ea"/>
            <a:cs typeface="+mn-cs"/>
          </a:endParaRPr>
        </a:p>
      </xdr:txBody>
    </xdr:sp>
    <xdr:clientData/>
  </xdr:twoCellAnchor>
  <xdr:twoCellAnchor>
    <xdr:from>
      <xdr:col>0</xdr:col>
      <xdr:colOff>95250</xdr:colOff>
      <xdr:row>22</xdr:row>
      <xdr:rowOff>38101</xdr:rowOff>
    </xdr:from>
    <xdr:to>
      <xdr:col>8</xdr:col>
      <xdr:colOff>123825</xdr:colOff>
      <xdr:row>31</xdr:row>
      <xdr:rowOff>76200</xdr:rowOff>
    </xdr:to>
    <xdr:sp macro="" textlink="">
      <xdr:nvSpPr>
        <xdr:cNvPr id="79" name="Rectangle: Rounded Corners 78">
          <a:extLst>
            <a:ext uri="{FF2B5EF4-FFF2-40B4-BE49-F238E27FC236}">
              <a16:creationId xmlns:a16="http://schemas.microsoft.com/office/drawing/2014/main" id="{45FFD679-2E5A-4D45-DE8B-2A973CD5E5AA}"/>
            </a:ext>
          </a:extLst>
        </xdr:cNvPr>
        <xdr:cNvSpPr/>
      </xdr:nvSpPr>
      <xdr:spPr>
        <a:xfrm>
          <a:off x="95250" y="4229101"/>
          <a:ext cx="4905375" cy="1752599"/>
        </a:xfrm>
        <a:prstGeom prst="roundRect">
          <a:avLst>
            <a:gd name="adj" fmla="val 2494"/>
          </a:avLst>
        </a:prstGeom>
        <a:gradFill>
          <a:gsLst>
            <a:gs pos="0">
              <a:schemeClr val="tx1">
                <a:lumMod val="100000"/>
              </a:schemeClr>
            </a:gs>
            <a:gs pos="100000">
              <a:schemeClr val="tx1">
                <a:lumMod val="85000"/>
                <a:lumOff val="15000"/>
              </a:schemeClr>
            </a:gs>
          </a:gsLst>
          <a:lin ang="30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800" b="1">
            <a:solidFill>
              <a:schemeClr val="lt1"/>
            </a:solidFill>
            <a:latin typeface="+mn-lt"/>
            <a:ea typeface="+mn-ea"/>
            <a:cs typeface="+mn-cs"/>
          </a:endParaRPr>
        </a:p>
      </xdr:txBody>
    </xdr:sp>
    <xdr:clientData/>
  </xdr:twoCellAnchor>
  <xdr:twoCellAnchor>
    <xdr:from>
      <xdr:col>8</xdr:col>
      <xdr:colOff>209550</xdr:colOff>
      <xdr:row>22</xdr:row>
      <xdr:rowOff>0</xdr:rowOff>
    </xdr:from>
    <xdr:to>
      <xdr:col>14</xdr:col>
      <xdr:colOff>542925</xdr:colOff>
      <xdr:row>31</xdr:row>
      <xdr:rowOff>57151</xdr:rowOff>
    </xdr:to>
    <xdr:sp macro="" textlink="">
      <xdr:nvSpPr>
        <xdr:cNvPr id="80" name="Rectangle: Rounded Corners 79">
          <a:extLst>
            <a:ext uri="{FF2B5EF4-FFF2-40B4-BE49-F238E27FC236}">
              <a16:creationId xmlns:a16="http://schemas.microsoft.com/office/drawing/2014/main" id="{29D9FB78-B2EF-AA0C-ABE4-11A94EB47A64}"/>
            </a:ext>
          </a:extLst>
        </xdr:cNvPr>
        <xdr:cNvSpPr/>
      </xdr:nvSpPr>
      <xdr:spPr>
        <a:xfrm>
          <a:off x="5086350" y="4191000"/>
          <a:ext cx="3990975" cy="1771651"/>
        </a:xfrm>
        <a:prstGeom prst="roundRect">
          <a:avLst>
            <a:gd name="adj" fmla="val 2494"/>
          </a:avLst>
        </a:prstGeom>
        <a:gradFill>
          <a:gsLst>
            <a:gs pos="0">
              <a:schemeClr val="tx1">
                <a:lumMod val="100000"/>
              </a:schemeClr>
            </a:gs>
            <a:gs pos="100000">
              <a:schemeClr val="tx1">
                <a:lumMod val="85000"/>
                <a:lumOff val="15000"/>
              </a:schemeClr>
            </a:gs>
          </a:gsLst>
          <a:lin ang="30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800" b="1">
            <a:solidFill>
              <a:schemeClr val="lt1"/>
            </a:solidFill>
            <a:latin typeface="+mn-lt"/>
            <a:ea typeface="+mn-ea"/>
            <a:cs typeface="+mn-cs"/>
          </a:endParaRPr>
        </a:p>
      </xdr:txBody>
    </xdr:sp>
    <xdr:clientData/>
  </xdr:twoCellAnchor>
  <xdr:twoCellAnchor>
    <xdr:from>
      <xdr:col>15</xdr:col>
      <xdr:colOff>19050</xdr:colOff>
      <xdr:row>21</xdr:row>
      <xdr:rowOff>180975</xdr:rowOff>
    </xdr:from>
    <xdr:to>
      <xdr:col>20</xdr:col>
      <xdr:colOff>523875</xdr:colOff>
      <xdr:row>31</xdr:row>
      <xdr:rowOff>28575</xdr:rowOff>
    </xdr:to>
    <xdr:sp macro="" textlink="">
      <xdr:nvSpPr>
        <xdr:cNvPr id="81" name="Rectangle: Rounded Corners 80">
          <a:extLst>
            <a:ext uri="{FF2B5EF4-FFF2-40B4-BE49-F238E27FC236}">
              <a16:creationId xmlns:a16="http://schemas.microsoft.com/office/drawing/2014/main" id="{F6EA06C4-88D9-E751-0DC7-44A17194C19A}"/>
            </a:ext>
          </a:extLst>
        </xdr:cNvPr>
        <xdr:cNvSpPr/>
      </xdr:nvSpPr>
      <xdr:spPr>
        <a:xfrm>
          <a:off x="9163050" y="4181475"/>
          <a:ext cx="3552825" cy="1752600"/>
        </a:xfrm>
        <a:prstGeom prst="roundRect">
          <a:avLst>
            <a:gd name="adj" fmla="val 2494"/>
          </a:avLst>
        </a:prstGeom>
        <a:gradFill>
          <a:gsLst>
            <a:gs pos="0">
              <a:schemeClr val="tx1">
                <a:lumMod val="100000"/>
              </a:schemeClr>
            </a:gs>
            <a:gs pos="100000">
              <a:schemeClr val="tx1">
                <a:lumMod val="85000"/>
                <a:lumOff val="15000"/>
              </a:schemeClr>
            </a:gs>
          </a:gsLst>
          <a:lin ang="30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800" b="1">
            <a:solidFill>
              <a:schemeClr val="lt1"/>
            </a:solidFill>
            <a:latin typeface="+mn-lt"/>
            <a:ea typeface="+mn-ea"/>
            <a:cs typeface="+mn-cs"/>
          </a:endParaRPr>
        </a:p>
      </xdr:txBody>
    </xdr:sp>
    <xdr:clientData/>
  </xdr:twoCellAnchor>
  <xdr:twoCellAnchor>
    <xdr:from>
      <xdr:col>0</xdr:col>
      <xdr:colOff>276225</xdr:colOff>
      <xdr:row>11</xdr:row>
      <xdr:rowOff>47625</xdr:rowOff>
    </xdr:from>
    <xdr:to>
      <xdr:col>6</xdr:col>
      <xdr:colOff>114300</xdr:colOff>
      <xdr:row>13</xdr:row>
      <xdr:rowOff>0</xdr:rowOff>
    </xdr:to>
    <xdr:sp macro="" textlink="">
      <xdr:nvSpPr>
        <xdr:cNvPr id="82" name="Rectangle: Rounded Corners 81">
          <a:extLst>
            <a:ext uri="{FF2B5EF4-FFF2-40B4-BE49-F238E27FC236}">
              <a16:creationId xmlns:a16="http://schemas.microsoft.com/office/drawing/2014/main" id="{EF154AA7-69AA-AFBA-7D16-BD92687FFE5B}"/>
            </a:ext>
          </a:extLst>
        </xdr:cNvPr>
        <xdr:cNvSpPr/>
      </xdr:nvSpPr>
      <xdr:spPr>
        <a:xfrm>
          <a:off x="276225" y="2143125"/>
          <a:ext cx="3495675" cy="333375"/>
        </a:xfrm>
        <a:prstGeom prst="roundRect">
          <a:avLst/>
        </a:prstGeom>
        <a:gradFill>
          <a:gsLst>
            <a:gs pos="0">
              <a:schemeClr val="tx1">
                <a:lumMod val="100000"/>
              </a:schemeClr>
            </a:gs>
            <a:gs pos="95000">
              <a:schemeClr val="tx2">
                <a:lumMod val="65000"/>
                <a:lumOff val="35000"/>
              </a:schemeClr>
            </a:gs>
          </a:gsLst>
          <a:lin ang="7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1"/>
              </a:solidFill>
              <a:latin typeface="Lato Black" panose="020F0502020204030203" pitchFamily="34" charset="0"/>
              <a:ea typeface="Lato Black" panose="020F0502020204030203" pitchFamily="34" charset="0"/>
              <a:cs typeface="Lato Black" panose="020F0502020204030203" pitchFamily="34" charset="0"/>
            </a:rPr>
            <a:t>SALES</a:t>
          </a:r>
          <a:r>
            <a:rPr lang="en-US" sz="11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AND PROFIT ANALYSIS</a:t>
          </a:r>
          <a:endParaRPr lang="en-US" sz="11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314325</xdr:colOff>
      <xdr:row>11</xdr:row>
      <xdr:rowOff>47625</xdr:rowOff>
    </xdr:from>
    <xdr:to>
      <xdr:col>14</xdr:col>
      <xdr:colOff>152400</xdr:colOff>
      <xdr:row>13</xdr:row>
      <xdr:rowOff>0</xdr:rowOff>
    </xdr:to>
    <xdr:sp macro="" textlink="">
      <xdr:nvSpPr>
        <xdr:cNvPr id="83" name="Rectangle: Rounded Corners 82">
          <a:extLst>
            <a:ext uri="{FF2B5EF4-FFF2-40B4-BE49-F238E27FC236}">
              <a16:creationId xmlns:a16="http://schemas.microsoft.com/office/drawing/2014/main" id="{3BCFE338-D3D1-C121-8C07-F330C0B696D8}"/>
            </a:ext>
          </a:extLst>
        </xdr:cNvPr>
        <xdr:cNvSpPr/>
      </xdr:nvSpPr>
      <xdr:spPr>
        <a:xfrm>
          <a:off x="5191125" y="2143125"/>
          <a:ext cx="3495675" cy="333375"/>
        </a:xfrm>
        <a:prstGeom prst="roundRect">
          <a:avLst/>
        </a:prstGeom>
        <a:gradFill>
          <a:gsLst>
            <a:gs pos="0">
              <a:schemeClr val="tx1">
                <a:lumMod val="100000"/>
              </a:schemeClr>
            </a:gs>
            <a:gs pos="95000">
              <a:schemeClr val="tx2">
                <a:lumMod val="65000"/>
                <a:lumOff val="35000"/>
              </a:schemeClr>
            </a:gs>
          </a:gsLst>
          <a:lin ang="7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bg1"/>
              </a:solidFill>
              <a:latin typeface="Lato Black" panose="020F0502020204030203" pitchFamily="34" charset="0"/>
              <a:ea typeface="Lato Black" panose="020F0502020204030203" pitchFamily="34" charset="0"/>
              <a:cs typeface="Lato Black" panose="020F0502020204030203" pitchFamily="34" charset="0"/>
            </a:rPr>
            <a:t>CATEGORY WISE PROFIT</a:t>
          </a:r>
        </a:p>
      </xdr:txBody>
    </xdr:sp>
    <xdr:clientData/>
  </xdr:twoCellAnchor>
  <xdr:twoCellAnchor>
    <xdr:from>
      <xdr:col>15</xdr:col>
      <xdr:colOff>400050</xdr:colOff>
      <xdr:row>11</xdr:row>
      <xdr:rowOff>19050</xdr:rowOff>
    </xdr:from>
    <xdr:to>
      <xdr:col>20</xdr:col>
      <xdr:colOff>342900</xdr:colOff>
      <xdr:row>12</xdr:row>
      <xdr:rowOff>161925</xdr:rowOff>
    </xdr:to>
    <xdr:sp macro="" textlink="">
      <xdr:nvSpPr>
        <xdr:cNvPr id="84" name="Rectangle: Rounded Corners 83">
          <a:extLst>
            <a:ext uri="{FF2B5EF4-FFF2-40B4-BE49-F238E27FC236}">
              <a16:creationId xmlns:a16="http://schemas.microsoft.com/office/drawing/2014/main" id="{75E19038-5172-CFB2-6776-DD5326B962A2}"/>
            </a:ext>
          </a:extLst>
        </xdr:cNvPr>
        <xdr:cNvSpPr/>
      </xdr:nvSpPr>
      <xdr:spPr>
        <a:xfrm>
          <a:off x="9544050" y="2114550"/>
          <a:ext cx="2990850" cy="333375"/>
        </a:xfrm>
        <a:prstGeom prst="roundRect">
          <a:avLst/>
        </a:prstGeom>
        <a:gradFill>
          <a:gsLst>
            <a:gs pos="0">
              <a:schemeClr val="tx1">
                <a:lumMod val="100000"/>
              </a:schemeClr>
            </a:gs>
            <a:gs pos="95000">
              <a:schemeClr val="tx2">
                <a:lumMod val="65000"/>
                <a:lumOff val="35000"/>
              </a:schemeClr>
            </a:gs>
          </a:gsLst>
          <a:lin ang="7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1"/>
              </a:solidFill>
              <a:latin typeface="Lato Black" panose="020F0502020204030203" pitchFamily="34" charset="0"/>
              <a:ea typeface="Lato Black" panose="020F0502020204030203" pitchFamily="34" charset="0"/>
              <a:cs typeface="Lato Black" panose="020F0502020204030203" pitchFamily="34" charset="0"/>
            </a:rPr>
            <a:t>CATEGORY</a:t>
          </a:r>
          <a:r>
            <a:rPr lang="en-US" sz="1100" baseline="0"/>
            <a:t> </a:t>
          </a:r>
          <a:r>
            <a:rPr lang="en-US" sz="1100">
              <a:solidFill>
                <a:schemeClr val="bg1"/>
              </a:solidFill>
              <a:latin typeface="Lato Black" panose="020F0502020204030203" pitchFamily="34" charset="0"/>
              <a:ea typeface="Lato Black" panose="020F0502020204030203" pitchFamily="34" charset="0"/>
              <a:cs typeface="Lato Black" panose="020F0502020204030203" pitchFamily="34" charset="0"/>
            </a:rPr>
            <a:t>WISE</a:t>
          </a:r>
          <a:r>
            <a:rPr lang="en-US" sz="1100" baseline="0"/>
            <a:t> </a:t>
          </a:r>
          <a:r>
            <a:rPr lang="en-US" sz="1100">
              <a:solidFill>
                <a:schemeClr val="bg1"/>
              </a:solidFill>
              <a:latin typeface="Lato Black" panose="020F0502020204030203" pitchFamily="34" charset="0"/>
              <a:ea typeface="Lato Black" panose="020F0502020204030203" pitchFamily="34" charset="0"/>
              <a:cs typeface="Lato Black" panose="020F0502020204030203" pitchFamily="34" charset="0"/>
            </a:rPr>
            <a:t>SALES</a:t>
          </a:r>
          <a:r>
            <a:rPr lang="en-US" sz="1100" baseline="0"/>
            <a:t> </a:t>
          </a:r>
          <a:r>
            <a:rPr lang="en-US" sz="1100">
              <a:solidFill>
                <a:schemeClr val="bg1"/>
              </a:solidFill>
              <a:latin typeface="Lato Black" panose="020F0502020204030203" pitchFamily="34" charset="0"/>
              <a:ea typeface="Lato Black" panose="020F0502020204030203" pitchFamily="34" charset="0"/>
              <a:cs typeface="Lato Black" panose="020F0502020204030203" pitchFamily="34" charset="0"/>
            </a:rPr>
            <a:t>SHARE%</a:t>
          </a:r>
        </a:p>
      </xdr:txBody>
    </xdr:sp>
    <xdr:clientData/>
  </xdr:twoCellAnchor>
  <xdr:twoCellAnchor>
    <xdr:from>
      <xdr:col>0</xdr:col>
      <xdr:colOff>295275</xdr:colOff>
      <xdr:row>22</xdr:row>
      <xdr:rowOff>85725</xdr:rowOff>
    </xdr:from>
    <xdr:to>
      <xdr:col>6</xdr:col>
      <xdr:colOff>133350</xdr:colOff>
      <xdr:row>24</xdr:row>
      <xdr:rowOff>38100</xdr:rowOff>
    </xdr:to>
    <xdr:sp macro="" textlink="">
      <xdr:nvSpPr>
        <xdr:cNvPr id="85" name="Rectangle: Rounded Corners 84">
          <a:extLst>
            <a:ext uri="{FF2B5EF4-FFF2-40B4-BE49-F238E27FC236}">
              <a16:creationId xmlns:a16="http://schemas.microsoft.com/office/drawing/2014/main" id="{1301B566-E634-4FC5-9D20-D66B16B0B214}"/>
            </a:ext>
          </a:extLst>
        </xdr:cNvPr>
        <xdr:cNvSpPr/>
      </xdr:nvSpPr>
      <xdr:spPr>
        <a:xfrm>
          <a:off x="295275" y="4276725"/>
          <a:ext cx="3495675" cy="333375"/>
        </a:xfrm>
        <a:prstGeom prst="roundRect">
          <a:avLst/>
        </a:prstGeom>
        <a:gradFill>
          <a:gsLst>
            <a:gs pos="0">
              <a:schemeClr val="tx1">
                <a:lumMod val="100000"/>
              </a:schemeClr>
            </a:gs>
            <a:gs pos="95000">
              <a:schemeClr val="tx2">
                <a:lumMod val="65000"/>
                <a:lumOff val="35000"/>
              </a:schemeClr>
            </a:gs>
          </a:gsLst>
          <a:lin ang="7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1"/>
              </a:solidFill>
              <a:latin typeface="Lato Black" panose="020F0502020204030203" pitchFamily="34" charset="0"/>
              <a:ea typeface="Lato Black" panose="020F0502020204030203" pitchFamily="34" charset="0"/>
              <a:cs typeface="Lato Black" panose="020F0502020204030203" pitchFamily="34" charset="0"/>
            </a:rPr>
            <a:t>SALES</a:t>
          </a:r>
          <a:r>
            <a:rPr lang="en-US" sz="1100"/>
            <a:t> </a:t>
          </a:r>
          <a:r>
            <a:rPr lang="en-US" sz="1100">
              <a:solidFill>
                <a:schemeClr val="bg1"/>
              </a:solidFill>
              <a:latin typeface="Lato Black" panose="020F0502020204030203" pitchFamily="34" charset="0"/>
              <a:ea typeface="Lato Black" panose="020F0502020204030203" pitchFamily="34" charset="0"/>
              <a:cs typeface="Lato Black" panose="020F0502020204030203" pitchFamily="34" charset="0"/>
            </a:rPr>
            <a:t>BY</a:t>
          </a:r>
          <a:r>
            <a:rPr lang="en-US" sz="1100"/>
            <a:t> </a:t>
          </a:r>
          <a:r>
            <a:rPr lang="en-US" sz="1100">
              <a:solidFill>
                <a:schemeClr val="bg1"/>
              </a:solidFill>
              <a:latin typeface="Lato Black" panose="020F0502020204030203" pitchFamily="34" charset="0"/>
              <a:ea typeface="Lato Black" panose="020F0502020204030203" pitchFamily="34" charset="0"/>
              <a:cs typeface="Lato Black" panose="020F0502020204030203" pitchFamily="34" charset="0"/>
            </a:rPr>
            <a:t>STATE</a:t>
          </a:r>
        </a:p>
      </xdr:txBody>
    </xdr:sp>
    <xdr:clientData/>
  </xdr:twoCellAnchor>
  <xdr:twoCellAnchor>
    <xdr:from>
      <xdr:col>8</xdr:col>
      <xdr:colOff>333375</xdr:colOff>
      <xdr:row>22</xdr:row>
      <xdr:rowOff>114300</xdr:rowOff>
    </xdr:from>
    <xdr:to>
      <xdr:col>14</xdr:col>
      <xdr:colOff>171450</xdr:colOff>
      <xdr:row>24</xdr:row>
      <xdr:rowOff>66675</xdr:rowOff>
    </xdr:to>
    <xdr:sp macro="" textlink="">
      <xdr:nvSpPr>
        <xdr:cNvPr id="86" name="Rectangle: Rounded Corners 85">
          <a:extLst>
            <a:ext uri="{FF2B5EF4-FFF2-40B4-BE49-F238E27FC236}">
              <a16:creationId xmlns:a16="http://schemas.microsoft.com/office/drawing/2014/main" id="{C380A70F-0022-6B8D-C1B7-AEC4E8B794FA}"/>
            </a:ext>
          </a:extLst>
        </xdr:cNvPr>
        <xdr:cNvSpPr/>
      </xdr:nvSpPr>
      <xdr:spPr>
        <a:xfrm>
          <a:off x="5210175" y="4305300"/>
          <a:ext cx="3495675" cy="333375"/>
        </a:xfrm>
        <a:prstGeom prst="roundRect">
          <a:avLst/>
        </a:prstGeom>
        <a:gradFill>
          <a:gsLst>
            <a:gs pos="0">
              <a:schemeClr val="tx1">
                <a:lumMod val="100000"/>
              </a:schemeClr>
            </a:gs>
            <a:gs pos="95000">
              <a:schemeClr val="tx2">
                <a:lumMod val="65000"/>
                <a:lumOff val="35000"/>
              </a:schemeClr>
            </a:gs>
          </a:gsLst>
          <a:lin ang="7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bg1"/>
              </a:solidFill>
              <a:latin typeface="Lato Black" panose="020F0502020204030203" pitchFamily="34" charset="0"/>
              <a:ea typeface="Lato Black" panose="020F0502020204030203" pitchFamily="34" charset="0"/>
              <a:cs typeface="Lato Black" panose="020F0502020204030203" pitchFamily="34" charset="0"/>
            </a:rPr>
            <a:t>TOP</a:t>
          </a:r>
          <a:r>
            <a:rPr lang="en-US" sz="1100"/>
            <a:t> </a:t>
          </a:r>
          <a:r>
            <a:rPr lang="en-US" sz="1100">
              <a:solidFill>
                <a:schemeClr val="bg1"/>
              </a:solidFill>
              <a:latin typeface="Lato Black" panose="020F0502020204030203" pitchFamily="34" charset="0"/>
              <a:ea typeface="Lato Black" panose="020F0502020204030203" pitchFamily="34" charset="0"/>
              <a:cs typeface="Lato Black" panose="020F0502020204030203" pitchFamily="34" charset="0"/>
            </a:rPr>
            <a:t>5</a:t>
          </a:r>
          <a:r>
            <a:rPr lang="en-US" sz="1100"/>
            <a:t> </a:t>
          </a:r>
          <a:r>
            <a:rPr lang="en-US" sz="1100">
              <a:solidFill>
                <a:schemeClr val="bg1"/>
              </a:solidFill>
              <a:latin typeface="Lato Black" panose="020F0502020204030203" pitchFamily="34" charset="0"/>
              <a:ea typeface="Lato Black" panose="020F0502020204030203" pitchFamily="34" charset="0"/>
              <a:cs typeface="Lato Black" panose="020F0502020204030203" pitchFamily="34" charset="0"/>
            </a:rPr>
            <a:t>SUB CATEGORIES</a:t>
          </a:r>
        </a:p>
      </xdr:txBody>
    </xdr:sp>
    <xdr:clientData/>
  </xdr:twoCellAnchor>
  <xdr:twoCellAnchor>
    <xdr:from>
      <xdr:col>15</xdr:col>
      <xdr:colOff>66675</xdr:colOff>
      <xdr:row>22</xdr:row>
      <xdr:rowOff>38100</xdr:rowOff>
    </xdr:from>
    <xdr:to>
      <xdr:col>20</xdr:col>
      <xdr:colOff>352425</xdr:colOff>
      <xdr:row>23</xdr:row>
      <xdr:rowOff>180975</xdr:rowOff>
    </xdr:to>
    <xdr:sp macro="" textlink="">
      <xdr:nvSpPr>
        <xdr:cNvPr id="87" name="Rectangle: Rounded Corners 86">
          <a:extLst>
            <a:ext uri="{FF2B5EF4-FFF2-40B4-BE49-F238E27FC236}">
              <a16:creationId xmlns:a16="http://schemas.microsoft.com/office/drawing/2014/main" id="{98A66DC5-8205-0F17-67B0-8546FCB67856}"/>
            </a:ext>
          </a:extLst>
        </xdr:cNvPr>
        <xdr:cNvSpPr/>
      </xdr:nvSpPr>
      <xdr:spPr>
        <a:xfrm>
          <a:off x="9210675" y="4229100"/>
          <a:ext cx="3333750" cy="333375"/>
        </a:xfrm>
        <a:prstGeom prst="roundRect">
          <a:avLst/>
        </a:prstGeom>
        <a:gradFill>
          <a:gsLst>
            <a:gs pos="0">
              <a:schemeClr val="tx1">
                <a:lumMod val="100000"/>
              </a:schemeClr>
            </a:gs>
            <a:gs pos="95000">
              <a:schemeClr val="tx2">
                <a:lumMod val="65000"/>
                <a:lumOff val="35000"/>
              </a:schemeClr>
            </a:gs>
          </a:gsLst>
          <a:lin ang="7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latin typeface="Lato Black" panose="020F0502020204030203" pitchFamily="34" charset="0"/>
              <a:ea typeface="Lato Black" panose="020F0502020204030203" pitchFamily="34" charset="0"/>
              <a:cs typeface="Lato Black" panose="020F0502020204030203" pitchFamily="34" charset="0"/>
            </a:rPr>
            <a:t>FILTERS</a:t>
          </a:r>
        </a:p>
      </xdr:txBody>
    </xdr:sp>
    <xdr:clientData/>
  </xdr:twoCellAnchor>
  <xdr:twoCellAnchor>
    <xdr:from>
      <xdr:col>0</xdr:col>
      <xdr:colOff>190500</xdr:colOff>
      <xdr:row>13</xdr:row>
      <xdr:rowOff>19050</xdr:rowOff>
    </xdr:from>
    <xdr:to>
      <xdr:col>8</xdr:col>
      <xdr:colOff>0</xdr:colOff>
      <xdr:row>21</xdr:row>
      <xdr:rowOff>123825</xdr:rowOff>
    </xdr:to>
    <xdr:graphicFrame macro="">
      <xdr:nvGraphicFramePr>
        <xdr:cNvPr id="88" name="Chart 87">
          <a:extLst>
            <a:ext uri="{FF2B5EF4-FFF2-40B4-BE49-F238E27FC236}">
              <a16:creationId xmlns:a16="http://schemas.microsoft.com/office/drawing/2014/main" id="{88653EA7-8D17-4FF3-928A-79312402C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228600</xdr:colOff>
      <xdr:row>13</xdr:row>
      <xdr:rowOff>38099</xdr:rowOff>
    </xdr:from>
    <xdr:to>
      <xdr:col>15</xdr:col>
      <xdr:colOff>190499</xdr:colOff>
      <xdr:row>21</xdr:row>
      <xdr:rowOff>142874</xdr:rowOff>
    </xdr:to>
    <mc:AlternateContent xmlns:mc="http://schemas.openxmlformats.org/markup-compatibility/2006">
      <mc:Choice xmlns:cx1="http://schemas.microsoft.com/office/drawing/2015/9/8/chartex" Requires="cx1">
        <xdr:graphicFrame macro="">
          <xdr:nvGraphicFramePr>
            <xdr:cNvPr id="89" name="Chart 88">
              <a:extLst>
                <a:ext uri="{FF2B5EF4-FFF2-40B4-BE49-F238E27FC236}">
                  <a16:creationId xmlns:a16="http://schemas.microsoft.com/office/drawing/2014/main" id="{301119EA-36F4-4096-BB00-E98ECD77E82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5105400" y="2514599"/>
              <a:ext cx="4229099" cy="16287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381000</xdr:colOff>
      <xdr:row>12</xdr:row>
      <xdr:rowOff>161926</xdr:rowOff>
    </xdr:from>
    <xdr:to>
      <xdr:col>20</xdr:col>
      <xdr:colOff>428625</xdr:colOff>
      <xdr:row>21</xdr:row>
      <xdr:rowOff>38100</xdr:rowOff>
    </xdr:to>
    <xdr:graphicFrame macro="">
      <xdr:nvGraphicFramePr>
        <xdr:cNvPr id="92" name="Chart 91">
          <a:extLst>
            <a:ext uri="{FF2B5EF4-FFF2-40B4-BE49-F238E27FC236}">
              <a16:creationId xmlns:a16="http://schemas.microsoft.com/office/drawing/2014/main" id="{C88EDC2C-FB4E-42A6-8C4F-08C833A97E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180975</xdr:colOff>
      <xdr:row>23</xdr:row>
      <xdr:rowOff>171451</xdr:rowOff>
    </xdr:from>
    <xdr:to>
      <xdr:col>8</xdr:col>
      <xdr:colOff>76200</xdr:colOff>
      <xdr:row>31</xdr:row>
      <xdr:rowOff>19051</xdr:rowOff>
    </xdr:to>
    <mc:AlternateContent xmlns:mc="http://schemas.openxmlformats.org/markup-compatibility/2006">
      <mc:Choice xmlns:cx4="http://schemas.microsoft.com/office/drawing/2016/5/10/chartex" Requires="cx4">
        <xdr:graphicFrame macro="">
          <xdr:nvGraphicFramePr>
            <xdr:cNvPr id="93" name="Chart 92">
              <a:extLst>
                <a:ext uri="{FF2B5EF4-FFF2-40B4-BE49-F238E27FC236}">
                  <a16:creationId xmlns:a16="http://schemas.microsoft.com/office/drawing/2014/main" id="{37A2579F-5A61-4061-A4BB-EBF36B5306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80975" y="4552951"/>
              <a:ext cx="4772025" cy="13716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295275</xdr:colOff>
      <xdr:row>24</xdr:row>
      <xdr:rowOff>104775</xdr:rowOff>
    </xdr:from>
    <xdr:to>
      <xdr:col>14</xdr:col>
      <xdr:colOff>466725</xdr:colOff>
      <xdr:row>30</xdr:row>
      <xdr:rowOff>180975</xdr:rowOff>
    </xdr:to>
    <xdr:graphicFrame macro="">
      <xdr:nvGraphicFramePr>
        <xdr:cNvPr id="94" name="Chart 93">
          <a:extLst>
            <a:ext uri="{FF2B5EF4-FFF2-40B4-BE49-F238E27FC236}">
              <a16:creationId xmlns:a16="http://schemas.microsoft.com/office/drawing/2014/main" id="{E0016BB0-BB5F-432A-8A0E-954215D8C0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15</xdr:col>
      <xdr:colOff>95249</xdr:colOff>
      <xdr:row>24</xdr:row>
      <xdr:rowOff>38101</xdr:rowOff>
    </xdr:from>
    <xdr:to>
      <xdr:col>16</xdr:col>
      <xdr:colOff>581024</xdr:colOff>
      <xdr:row>30</xdr:row>
      <xdr:rowOff>152400</xdr:rowOff>
    </xdr:to>
    <mc:AlternateContent xmlns:mc="http://schemas.openxmlformats.org/markup-compatibility/2006" xmlns:a14="http://schemas.microsoft.com/office/drawing/2010/main">
      <mc:Choice Requires="a14">
        <xdr:graphicFrame macro="">
          <xdr:nvGraphicFramePr>
            <xdr:cNvPr id="95" name="Year 1">
              <a:extLst>
                <a:ext uri="{FF2B5EF4-FFF2-40B4-BE49-F238E27FC236}">
                  <a16:creationId xmlns:a16="http://schemas.microsoft.com/office/drawing/2014/main" id="{CAEBDA46-FFC5-4B1A-B35F-27076F30C3E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239249" y="4610101"/>
              <a:ext cx="1095375" cy="1257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47624</xdr:colOff>
      <xdr:row>24</xdr:row>
      <xdr:rowOff>38101</xdr:rowOff>
    </xdr:from>
    <xdr:to>
      <xdr:col>18</xdr:col>
      <xdr:colOff>495299</xdr:colOff>
      <xdr:row>30</xdr:row>
      <xdr:rowOff>161925</xdr:rowOff>
    </xdr:to>
    <mc:AlternateContent xmlns:mc="http://schemas.openxmlformats.org/markup-compatibility/2006" xmlns:a14="http://schemas.microsoft.com/office/drawing/2010/main">
      <mc:Choice Requires="a14">
        <xdr:graphicFrame macro="">
          <xdr:nvGraphicFramePr>
            <xdr:cNvPr id="96" name="Segment 1">
              <a:extLst>
                <a:ext uri="{FF2B5EF4-FFF2-40B4-BE49-F238E27FC236}">
                  <a16:creationId xmlns:a16="http://schemas.microsoft.com/office/drawing/2014/main" id="{38B114B7-AA0C-4043-8184-F1183D1ED9B1}"/>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410824" y="4610101"/>
              <a:ext cx="1057275" cy="1266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581025</xdr:colOff>
      <xdr:row>24</xdr:row>
      <xdr:rowOff>28576</xdr:rowOff>
    </xdr:from>
    <xdr:to>
      <xdr:col>20</xdr:col>
      <xdr:colOff>371475</xdr:colOff>
      <xdr:row>30</xdr:row>
      <xdr:rowOff>161926</xdr:rowOff>
    </xdr:to>
    <mc:AlternateContent xmlns:mc="http://schemas.openxmlformats.org/markup-compatibility/2006" xmlns:a14="http://schemas.microsoft.com/office/drawing/2010/main">
      <mc:Choice Requires="a14">
        <xdr:graphicFrame macro="">
          <xdr:nvGraphicFramePr>
            <xdr:cNvPr id="97" name="Region 1">
              <a:extLst>
                <a:ext uri="{FF2B5EF4-FFF2-40B4-BE49-F238E27FC236}">
                  <a16:creationId xmlns:a16="http://schemas.microsoft.com/office/drawing/2014/main" id="{D1A8FC8E-C1B4-4FC2-9BD9-5464BF87CC2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553825" y="4600576"/>
              <a:ext cx="1009650"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219075</xdr:colOff>
      <xdr:row>1</xdr:row>
      <xdr:rowOff>128587</xdr:rowOff>
    </xdr:from>
    <xdr:to>
      <xdr:col>10</xdr:col>
      <xdr:colOff>523875</xdr:colOff>
      <xdr:row>16</xdr:row>
      <xdr:rowOff>14287</xdr:rowOff>
    </xdr:to>
    <xdr:graphicFrame macro="">
      <xdr:nvGraphicFramePr>
        <xdr:cNvPr id="2" name="Chart 1">
          <a:extLst>
            <a:ext uri="{FF2B5EF4-FFF2-40B4-BE49-F238E27FC236}">
              <a16:creationId xmlns:a16="http://schemas.microsoft.com/office/drawing/2014/main" id="{4D1FA4C6-2A3E-B460-E701-66B0457812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xdr:colOff>
      <xdr:row>19</xdr:row>
      <xdr:rowOff>19050</xdr:rowOff>
    </xdr:from>
    <xdr:to>
      <xdr:col>2</xdr:col>
      <xdr:colOff>9526</xdr:colOff>
      <xdr:row>22</xdr:row>
      <xdr:rowOff>61912</xdr:rowOff>
    </xdr:to>
    <xdr:graphicFrame macro="">
      <xdr:nvGraphicFramePr>
        <xdr:cNvPr id="2" name="Chart 1">
          <a:extLst>
            <a:ext uri="{FF2B5EF4-FFF2-40B4-BE49-F238E27FC236}">
              <a16:creationId xmlns:a16="http://schemas.microsoft.com/office/drawing/2014/main" id="{85CE836E-D015-D976-9F2E-A4C47A73DF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600075</xdr:colOff>
      <xdr:row>19</xdr:row>
      <xdr:rowOff>19049</xdr:rowOff>
    </xdr:from>
    <xdr:to>
      <xdr:col>4</xdr:col>
      <xdr:colOff>800100</xdr:colOff>
      <xdr:row>21</xdr:row>
      <xdr:rowOff>166686</xdr:rowOff>
    </xdr:to>
    <xdr:graphicFrame macro="">
      <xdr:nvGraphicFramePr>
        <xdr:cNvPr id="3" name="Chart 2">
          <a:extLst>
            <a:ext uri="{FF2B5EF4-FFF2-40B4-BE49-F238E27FC236}">
              <a16:creationId xmlns:a16="http://schemas.microsoft.com/office/drawing/2014/main" id="{E2E7C636-F5D2-525F-1C2C-59029DF7B5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18</xdr:row>
      <xdr:rowOff>85725</xdr:rowOff>
    </xdr:from>
    <xdr:to>
      <xdr:col>7</xdr:col>
      <xdr:colOff>828675</xdr:colOff>
      <xdr:row>21</xdr:row>
      <xdr:rowOff>185737</xdr:rowOff>
    </xdr:to>
    <xdr:graphicFrame macro="">
      <xdr:nvGraphicFramePr>
        <xdr:cNvPr id="4" name="Chart 3">
          <a:extLst>
            <a:ext uri="{FF2B5EF4-FFF2-40B4-BE49-F238E27FC236}">
              <a16:creationId xmlns:a16="http://schemas.microsoft.com/office/drawing/2014/main" id="{4C4475D9-0156-8D00-C8F3-8D2B6D3D77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18</xdr:row>
      <xdr:rowOff>85725</xdr:rowOff>
    </xdr:from>
    <xdr:to>
      <xdr:col>11</xdr:col>
      <xdr:colOff>47625</xdr:colOff>
      <xdr:row>21</xdr:row>
      <xdr:rowOff>166687</xdr:rowOff>
    </xdr:to>
    <xdr:graphicFrame macro="">
      <xdr:nvGraphicFramePr>
        <xdr:cNvPr id="5" name="Chart 4">
          <a:extLst>
            <a:ext uri="{FF2B5EF4-FFF2-40B4-BE49-F238E27FC236}">
              <a16:creationId xmlns:a16="http://schemas.microsoft.com/office/drawing/2014/main" id="{995CA440-6ABE-2027-27FF-3E0A25EDA2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76200</xdr:colOff>
      <xdr:row>17</xdr:row>
      <xdr:rowOff>142874</xdr:rowOff>
    </xdr:from>
    <xdr:to>
      <xdr:col>13</xdr:col>
      <xdr:colOff>1085850</xdr:colOff>
      <xdr:row>21</xdr:row>
      <xdr:rowOff>138111</xdr:rowOff>
    </xdr:to>
    <xdr:graphicFrame macro="">
      <xdr:nvGraphicFramePr>
        <xdr:cNvPr id="6" name="Chart 5">
          <a:extLst>
            <a:ext uri="{FF2B5EF4-FFF2-40B4-BE49-F238E27FC236}">
              <a16:creationId xmlns:a16="http://schemas.microsoft.com/office/drawing/2014/main" id="{19C6859D-9E2F-B44F-B1E1-3C2F0AFD97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771.727124537036" createdVersion="8" refreshedVersion="8" minRefreshableVersion="3" recordCount="9994" xr:uid="{F1F88ED3-45CC-4C25-B961-D1FC0EAAC4D4}">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1/4/2011"/>
          <s v="Jan"/>
          <s v="Feb"/>
          <s v="Mar"/>
          <s v="Apr"/>
          <s v="May"/>
          <s v="Jun"/>
          <s v="Jul"/>
          <s v="Aug"/>
          <s v="Sep"/>
          <s v="Oct"/>
          <s v="Nov"/>
          <s v="Dec"/>
          <s v="&gt;1/1/2015"/>
        </groupItems>
      </fieldGroup>
    </cacheField>
    <cacheField name="Quarters (Order Date)" numFmtId="0" databaseField="0">
      <fieldGroup base="3">
        <rangePr groupBy="quarters" startDate="2011-01-04T00:00:00" endDate="2015-01-01T00:00:00"/>
        <groupItems count="6">
          <s v="&lt;1/4/2011"/>
          <s v="Qtr1"/>
          <s v="Qtr2"/>
          <s v="Qtr3"/>
          <s v="Qtr4"/>
          <s v="&gt;1/1/2015"/>
        </groupItems>
      </fieldGroup>
    </cacheField>
    <cacheField name="Years (Order Date)" numFmtId="0" databaseField="0">
      <fieldGroup base="3">
        <rangePr groupBy="years" startDate="2011-01-04T00:00:00" endDate="2015-01-01T00:00:00"/>
        <groupItems count="7">
          <s v="&lt;1/4/2011"/>
          <s v="2011"/>
          <s v="2012"/>
          <s v="2013"/>
          <s v="2014"/>
          <s v="2015"/>
          <s v="&gt;1/1/2015"/>
        </groupItems>
      </fieldGroup>
    </cacheField>
    <cacheField name="Profit Margin" numFmtId="0" formula="Profit/Sales" databaseField="0"/>
  </cacheFields>
  <extLst>
    <ext xmlns:x14="http://schemas.microsoft.com/office/spreadsheetml/2009/9/main" uri="{725AE2AE-9491-48be-B2B4-4EB974FC3084}">
      <x14:pivotCacheDefinition pivotCacheId="14627267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320575-F3F6-47D2-BEEA-BB1DEEC3C1C8}" name="PivotTable1" cacheId="34"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A3:C16" firstHeaderRow="0" firstDataRow="1" firstDataCol="1"/>
  <pivotFields count="26">
    <pivotField showAll="0"/>
    <pivotField showAll="0"/>
    <pivotField showAll="0">
      <items count="5">
        <item h="1" x="2"/>
        <item x="1"/>
        <item h="1" x="0"/>
        <item h="1"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2">
    <format dxfId="35">
      <pivotArea collapsedLevelsAreSubtotals="1" fieldPosition="0">
        <references count="1">
          <reference field="22" count="1">
            <x v="1"/>
          </reference>
        </references>
      </pivotArea>
    </format>
    <format dxfId="34">
      <pivotArea collapsedLevelsAreSubtotals="1" fieldPosition="0">
        <references count="1">
          <reference field="22" count="1">
            <x v="2"/>
          </reference>
        </references>
      </pivotArea>
    </format>
    <format dxfId="33">
      <pivotArea collapsedLevelsAreSubtotals="1" fieldPosition="0">
        <references count="1">
          <reference field="22" count="1">
            <x v="3"/>
          </reference>
        </references>
      </pivotArea>
    </format>
    <format dxfId="32">
      <pivotArea collapsedLevelsAreSubtotals="1" fieldPosition="0">
        <references count="1">
          <reference field="22" count="1">
            <x v="4"/>
          </reference>
        </references>
      </pivotArea>
    </format>
    <format dxfId="31">
      <pivotArea collapsedLevelsAreSubtotals="1" fieldPosition="0">
        <references count="1">
          <reference field="22" count="1">
            <x v="5"/>
          </reference>
        </references>
      </pivotArea>
    </format>
    <format dxfId="30">
      <pivotArea collapsedLevelsAreSubtotals="1" fieldPosition="0">
        <references count="1">
          <reference field="22" count="1">
            <x v="6"/>
          </reference>
        </references>
      </pivotArea>
    </format>
    <format dxfId="29">
      <pivotArea collapsedLevelsAreSubtotals="1" fieldPosition="0">
        <references count="1">
          <reference field="22" count="1">
            <x v="7"/>
          </reference>
        </references>
      </pivotArea>
    </format>
    <format dxfId="28">
      <pivotArea collapsedLevelsAreSubtotals="1" fieldPosition="0">
        <references count="1">
          <reference field="22" count="1">
            <x v="8"/>
          </reference>
        </references>
      </pivotArea>
    </format>
    <format dxfId="27">
      <pivotArea collapsedLevelsAreSubtotals="1" fieldPosition="0">
        <references count="1">
          <reference field="22" count="1">
            <x v="9"/>
          </reference>
        </references>
      </pivotArea>
    </format>
    <format dxfId="26">
      <pivotArea collapsedLevelsAreSubtotals="1" fieldPosition="0">
        <references count="1">
          <reference field="22" count="1">
            <x v="10"/>
          </reference>
        </references>
      </pivotArea>
    </format>
    <format dxfId="25">
      <pivotArea collapsedLevelsAreSubtotals="1" fieldPosition="0">
        <references count="1">
          <reference field="22" count="1">
            <x v="11"/>
          </reference>
        </references>
      </pivotArea>
    </format>
    <format dxfId="24">
      <pivotArea collapsedLevelsAreSubtotals="1" fieldPosition="0">
        <references count="1">
          <reference field="22" count="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92401D-2D34-4786-AE26-4D79A54FFB9C}" name="PivotTable2" cacheId="34"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7"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items count="8">
        <item x="0"/>
        <item x="1"/>
        <item x="2"/>
        <item x="3"/>
        <item x="4"/>
        <item x="5"/>
        <item x="6"/>
        <item t="default"/>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775AE6-B033-462D-8B39-748B00820CA1}" name="PivotTable3" cacheId="34"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location ref="A3:B7"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pivotField showAll="0"/>
    <pivotField showAll="0">
      <items count="8">
        <item x="0"/>
        <item x="1"/>
        <item x="2"/>
        <item x="3"/>
        <item x="4"/>
        <item x="5"/>
        <item x="6"/>
        <item t="default"/>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5" count="1" selected="0">
            <x v="0"/>
          </reference>
        </references>
      </pivotArea>
    </chartFormat>
    <chartFormat chart="7" format="10">
      <pivotArea type="data" outline="0" fieldPosition="0">
        <references count="2">
          <reference field="4294967294" count="1" selected="0">
            <x v="0"/>
          </reference>
          <reference field="15" count="1" selected="0">
            <x v="1"/>
          </reference>
        </references>
      </pivotArea>
    </chartFormat>
    <chartFormat chart="7"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328AB5-92DC-4097-8358-D38F5D890F2D}" name="PivotTable4" cacheId="34"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49"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items count="8">
        <item x="0"/>
        <item x="1"/>
        <item x="2"/>
        <item x="3"/>
        <item x="4"/>
        <item x="5"/>
        <item x="6"/>
        <item t="default"/>
      </items>
    </pivotField>
    <pivotField dragToRow="0" dragToCol="0" dragToPage="0" showAll="0" defaultSubtotal="0"/>
  </pivotFields>
  <rowFields count="1">
    <field x="1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3"/>
    </i>
    <i>
      <x v="34"/>
    </i>
    <i>
      <x v="35"/>
    </i>
    <i>
      <x v="36"/>
    </i>
    <i>
      <x v="37"/>
    </i>
    <i>
      <x v="38"/>
    </i>
    <i>
      <x v="40"/>
    </i>
    <i>
      <x v="41"/>
    </i>
    <i>
      <x v="42"/>
    </i>
    <i>
      <x v="43"/>
    </i>
    <i>
      <x v="44"/>
    </i>
    <i>
      <x v="45"/>
    </i>
    <i>
      <x v="47"/>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E7F76F-3FB3-4980-B501-4A6711EA92DD}" name="PivotTable5" cacheId="34"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A3:B9"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items count="8">
        <item x="0"/>
        <item x="1"/>
        <item x="2"/>
        <item x="3"/>
        <item x="4"/>
        <item x="5"/>
        <item x="6"/>
        <item t="default"/>
      </items>
    </pivotField>
    <pivotField dragToRow="0" dragToCol="0" dragToPage="0" showAll="0" defaultSubtotal="0"/>
  </pivotFields>
  <rowFields count="1">
    <field x="16"/>
  </rowFields>
  <rowItems count="6">
    <i>
      <x v="16"/>
    </i>
    <i>
      <x/>
    </i>
    <i>
      <x v="14"/>
    </i>
    <i>
      <x v="13"/>
    </i>
    <i>
      <x v="5"/>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270CE2-747E-4D7F-BE97-0422F8B36609}" name="PivotTable8" cacheId="34"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G3:H16"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7"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37D64A-F016-42B9-9CF3-F405F275D369}" name="PivotTable7" cacheId="34" applyNumberFormats="0" applyBorderFormats="0" applyFontFormats="0" applyPatternFormats="0" applyAlignmentFormats="0" applyWidthHeightFormats="1" dataCaption="Values" updatedVersion="8" minRefreshableVersion="3" useAutoFormatting="1" itemPrintTitles="1" createdVersion="8" indent="0" multipleFieldFilters="0" chartFormat="12">
  <location ref="D3:E16"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4"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EB51D0-A3C2-4EEA-A877-A16A83FCCCAA}" name="PivotTable6" cacheId="34" applyNumberFormats="0" applyBorderFormats="0" applyFontFormats="0" applyPatternFormats="0" applyAlignmentFormats="0" applyWidthHeightFormats="1" dataCaption="Values" updatedVersion="8" minRefreshableVersion="3" useAutoFormatting="1" itemPrintTitles="1" createdVersion="8" indent="0" multipleFieldFilters="0" chartFormat="15">
  <location ref="A3:B16"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3">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5576B2F-A26F-405F-B89D-8EF720A2127F}" name="PivotTable10" cacheId="34" applyNumberFormats="0" applyBorderFormats="0" applyFontFormats="0" applyPatternFormats="0" applyAlignmentFormats="0" applyWidthHeightFormats="1" dataCaption="Values" updatedVersion="8" minRefreshableVersion="3" useAutoFormatting="1" itemPrintTitles="1" createdVersion="8" indent="0" multipleFieldFilters="0" chartFormat="19">
  <location ref="M3:N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028F169-399E-4DA2-8154-84F0022F7BC9}" name="PivotTable9" cacheId="34" applyNumberFormats="0" applyBorderFormats="0" applyFontFormats="0" applyPatternFormats="0" applyAlignmentFormats="0" applyWidthHeightFormats="1" dataCaption="Values" updatedVersion="8" minRefreshableVersion="3" useAutoFormatting="1" itemPrintTitles="1" createdVersion="8" indent="0" multipleFieldFilters="0" chartFormat="20">
  <location ref="J3:K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1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9EF5A78-1E50-4E80-8533-8A33B9F6D984}" name="PivotTable11" cacheId="34"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location ref="A3:F4" firstHeaderRow="0" firstDataRow="1" firstDataCol="1"/>
  <pivotFields count="26">
    <pivotField showAll="0"/>
    <pivotField dataField="1"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pivotField showAll="0"/>
    <pivotField axis="axisRow" showAll="0">
      <items count="8">
        <item x="0"/>
        <item x="1"/>
        <item x="2"/>
        <item x="3"/>
        <item x="4"/>
        <item x="5"/>
        <item x="6"/>
        <item t="default"/>
      </items>
    </pivotField>
    <pivotField dataField="1" dragToRow="0" dragToCol="0" dragToPage="0" showAll="0" defaultSubtotal="0"/>
  </pivotFields>
  <rowFields count="1">
    <field x="24"/>
  </rowFields>
  <rowItems count="1">
    <i>
      <x v="2"/>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8C2B385-2846-4D5E-AC44-415C7D5A7A6F}" name="PivotTable1" cacheId="34"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A8"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0"/>
        <item x="1"/>
        <item x="2"/>
        <item x="3"/>
        <item x="4"/>
        <item x="5"/>
        <item x="6"/>
        <item t="default"/>
      </items>
    </pivotField>
    <pivotField dragToRow="0" dragToCol="0" dragToPage="0" showAll="0" defaultSubtotal="0"/>
  </pivotFields>
  <rowFields count="1">
    <field x="24"/>
  </rowFields>
  <rowItems count="5">
    <i>
      <x v="1"/>
    </i>
    <i>
      <x v="2"/>
    </i>
    <i>
      <x v="3"/>
    </i>
    <i>
      <x v="4"/>
    </i>
    <i t="grand">
      <x/>
    </i>
  </rowItems>
  <colItems count="1">
    <i/>
  </colItem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50C7C08-83CF-422C-AC53-E1140753A254}" sourceName="Year">
  <pivotTables>
    <pivotTable tabId="5" name="PivotTable3"/>
    <pivotTable tabId="3" name="PivotTable1"/>
    <pivotTable tabId="8" name="PivotTable10"/>
    <pivotTable tabId="8" name="PivotTable6"/>
    <pivotTable tabId="8" name="PivotTable7"/>
    <pivotTable tabId="8" name="PivotTable8"/>
    <pivotTable tabId="6" name="PivotTable4"/>
    <pivotTable tabId="7" name="PivotTable5"/>
    <pivotTable tabId="4" name="PivotTable2"/>
    <pivotTable tabId="9" name="PivotTable11"/>
    <pivotTable tabId="8" name="PivotTable9"/>
  </pivotTables>
  <data>
    <tabular pivotCacheId="1462726748">
      <items count="4">
        <i x="2"/>
        <i x="1" s="1"/>
        <i x="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7DD8D5D-2E67-4B0C-A90D-5493C928E95E}" sourceName="Segment">
  <pivotTables>
    <pivotTable tabId="5" name="PivotTable3"/>
    <pivotTable tabId="3" name="PivotTable1"/>
    <pivotTable tabId="9" name="PivotTable11"/>
    <pivotTable tabId="8" name="PivotTable10"/>
    <pivotTable tabId="8" name="PivotTable6"/>
    <pivotTable tabId="8" name="PivotTable7"/>
    <pivotTable tabId="8" name="PivotTable8"/>
    <pivotTable tabId="6" name="PivotTable4"/>
    <pivotTable tabId="7" name="PivotTable5"/>
    <pivotTable tabId="4" name="PivotTable2"/>
    <pivotTable tabId="8" name="PivotTable9"/>
  </pivotTables>
  <data>
    <tabular pivotCacheId="146272674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0CD08FF-B2D3-45FF-A079-C0877C84C7D7}" sourceName="Region">
  <pivotTables>
    <pivotTable tabId="5" name="PivotTable3"/>
    <pivotTable tabId="3" name="PivotTable1"/>
    <pivotTable tabId="9" name="PivotTable11"/>
    <pivotTable tabId="8" name="PivotTable10"/>
    <pivotTable tabId="8" name="PivotTable6"/>
    <pivotTable tabId="8" name="PivotTable7"/>
    <pivotTable tabId="8" name="PivotTable8"/>
    <pivotTable tabId="6" name="PivotTable4"/>
    <pivotTable tabId="7" name="PivotTable5"/>
    <pivotTable tabId="4" name="PivotTable2"/>
    <pivotTable tabId="8" name="PivotTable9"/>
  </pivotTables>
  <data>
    <tabular pivotCacheId="1462726748">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85A9473-933D-4955-820E-E47DA44E2529}" cache="Slicer_Year" caption="Year" rowHeight="241300"/>
  <slicer name="Segment" xr10:uid="{D3F263A5-92F2-439E-8522-605B4D2D722B}" cache="Slicer_Segment" caption="Segment" rowHeight="241300"/>
  <slicer name="Region" xr10:uid="{7E5BE898-7636-4477-AB10-6890F52E6498}"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F12251CC-B3A3-4012-9686-11F0E8D5C63F}" cache="Slicer_Year" caption="Year" style="Avi1" rowHeight="241300"/>
  <slicer name="Segment 1" xr10:uid="{A73A8F08-DB33-4735-91FB-C81647F3891F}" cache="Slicer_Segment" caption="Segment" style="Avi1" rowHeight="241300"/>
  <slicer name="Region 1" xr10:uid="{94B08BCB-3858-4A14-843F-2EB995A2A3CC}" cache="Slicer_Region" caption="Region" style="Avi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autoFilter ref="A1:V9995" xr:uid="{00000000-000C-0000-FFFF-FFFF00000000}"/>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5.xml"/><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7.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8EBC5-63CF-4457-AC45-771D3292F1C4}">
  <dimension ref="A3:C16"/>
  <sheetViews>
    <sheetView workbookViewId="0">
      <selection activeCell="M17" sqref="M17"/>
    </sheetView>
  </sheetViews>
  <sheetFormatPr defaultRowHeight="15" x14ac:dyDescent="0.25"/>
  <cols>
    <col min="1" max="1" width="13.140625" bestFit="1" customWidth="1"/>
    <col min="2" max="2" width="12.140625" bestFit="1" customWidth="1"/>
    <col min="3" max="3" width="12.5703125" bestFit="1" customWidth="1"/>
  </cols>
  <sheetData>
    <row r="3" spans="1:3" x14ac:dyDescent="0.25">
      <c r="A3" s="6" t="s">
        <v>10932</v>
      </c>
      <c r="B3" s="4" t="s">
        <v>10938</v>
      </c>
      <c r="C3" s="9" t="s">
        <v>10951</v>
      </c>
    </row>
    <row r="4" spans="1:3" x14ac:dyDescent="0.25">
      <c r="A4" s="7" t="s">
        <v>10939</v>
      </c>
      <c r="B4" s="10">
        <v>18174.075600000004</v>
      </c>
      <c r="C4" s="11">
        <v>-3281.0070000000001</v>
      </c>
    </row>
    <row r="5" spans="1:3" x14ac:dyDescent="0.25">
      <c r="A5" s="7" t="s">
        <v>10940</v>
      </c>
      <c r="B5" s="10">
        <v>12210.867000000002</v>
      </c>
      <c r="C5" s="11">
        <v>2821.2761999999984</v>
      </c>
    </row>
    <row r="6" spans="1:3" x14ac:dyDescent="0.25">
      <c r="A6" s="7" t="s">
        <v>10941</v>
      </c>
      <c r="B6" s="10">
        <v>38466.796000000002</v>
      </c>
      <c r="C6" s="11">
        <v>9724.6723999999995</v>
      </c>
    </row>
    <row r="7" spans="1:3" x14ac:dyDescent="0.25">
      <c r="A7" s="7" t="s">
        <v>10942</v>
      </c>
      <c r="B7" s="10">
        <v>34195.208499999993</v>
      </c>
      <c r="C7" s="11">
        <v>4187.4961999999978</v>
      </c>
    </row>
    <row r="8" spans="1:3" x14ac:dyDescent="0.25">
      <c r="A8" s="7" t="s">
        <v>10943</v>
      </c>
      <c r="B8" s="10">
        <v>30131.686499999996</v>
      </c>
      <c r="C8" s="11">
        <v>4667.8689999999988</v>
      </c>
    </row>
    <row r="9" spans="1:3" x14ac:dyDescent="0.25">
      <c r="A9" s="7" t="s">
        <v>10944</v>
      </c>
      <c r="B9" s="10">
        <v>24797.291999999994</v>
      </c>
      <c r="C9" s="11">
        <v>3335.5572000000002</v>
      </c>
    </row>
    <row r="10" spans="1:3" x14ac:dyDescent="0.25">
      <c r="A10" s="7" t="s">
        <v>10945</v>
      </c>
      <c r="B10" s="10">
        <v>28765.325000000004</v>
      </c>
      <c r="C10" s="11">
        <v>3288.6482999999989</v>
      </c>
    </row>
    <row r="11" spans="1:3" x14ac:dyDescent="0.25">
      <c r="A11" s="7" t="s">
        <v>10946</v>
      </c>
      <c r="B11" s="10">
        <v>36898.33219999999</v>
      </c>
      <c r="C11" s="11">
        <v>5355.808399999999</v>
      </c>
    </row>
    <row r="12" spans="1:3" x14ac:dyDescent="0.25">
      <c r="A12" s="7" t="s">
        <v>10947</v>
      </c>
      <c r="B12" s="10">
        <v>64595.918000000005</v>
      </c>
      <c r="C12" s="11">
        <v>8209.1626999999953</v>
      </c>
    </row>
    <row r="13" spans="1:3" x14ac:dyDescent="0.25">
      <c r="A13" s="7" t="s">
        <v>10948</v>
      </c>
      <c r="B13" s="10">
        <v>31404.923499999986</v>
      </c>
      <c r="C13" s="11">
        <v>2817.3659999999995</v>
      </c>
    </row>
    <row r="14" spans="1:3" x14ac:dyDescent="0.25">
      <c r="A14" s="7" t="s">
        <v>10949</v>
      </c>
      <c r="B14" s="10">
        <v>75972.563500000004</v>
      </c>
      <c r="C14" s="11">
        <v>12474.788399999996</v>
      </c>
    </row>
    <row r="15" spans="1:3" x14ac:dyDescent="0.25">
      <c r="A15" s="7" t="s">
        <v>10950</v>
      </c>
      <c r="B15" s="10">
        <v>74919.521199999988</v>
      </c>
      <c r="C15" s="11">
        <v>8016.9658999999947</v>
      </c>
    </row>
    <row r="16" spans="1:3" x14ac:dyDescent="0.25">
      <c r="A16" s="8" t="s">
        <v>10933</v>
      </c>
      <c r="B16" s="27">
        <v>470532.50899999996</v>
      </c>
      <c r="C16" s="28">
        <v>61618.603699999985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96860-6D87-4F2F-BFF5-021150ED5410}">
  <dimension ref="A3:E7"/>
  <sheetViews>
    <sheetView workbookViewId="0">
      <selection activeCell="B5" sqref="B5"/>
    </sheetView>
  </sheetViews>
  <sheetFormatPr defaultRowHeight="15" x14ac:dyDescent="0.25"/>
  <cols>
    <col min="1" max="1" width="14.5703125" bestFit="1" customWidth="1"/>
    <col min="2" max="2" width="12.5703125" bestFit="1" customWidth="1"/>
    <col min="4" max="4" width="14.5703125" bestFit="1" customWidth="1"/>
    <col min="5" max="5" width="9.5703125" bestFit="1" customWidth="1"/>
  </cols>
  <sheetData>
    <row r="3" spans="1:5" x14ac:dyDescent="0.25">
      <c r="A3" s="6" t="s">
        <v>10932</v>
      </c>
      <c r="B3" s="5" t="s">
        <v>10951</v>
      </c>
      <c r="D3" s="13" t="s">
        <v>10952</v>
      </c>
      <c r="E3" s="13" t="s">
        <v>10953</v>
      </c>
    </row>
    <row r="4" spans="1:5" x14ac:dyDescent="0.25">
      <c r="A4" s="7" t="s">
        <v>71</v>
      </c>
      <c r="B4" s="29">
        <v>33503.866999999998</v>
      </c>
      <c r="D4" t="str">
        <f>A4</f>
        <v>Technology</v>
      </c>
      <c r="E4" s="14">
        <f>GETPIVOTDATA("Profit",$A$3,"Category",A4)</f>
        <v>33503.866999999998</v>
      </c>
    </row>
    <row r="5" spans="1:5" x14ac:dyDescent="0.25">
      <c r="A5" s="12" t="s">
        <v>46</v>
      </c>
      <c r="B5" s="30">
        <v>25099.533800000023</v>
      </c>
      <c r="D5" t="str">
        <f t="shared" ref="D5:D7" si="0">A5</f>
        <v>Office Supplies</v>
      </c>
      <c r="E5" s="14">
        <f t="shared" ref="E5:E6" si="1">GETPIVOTDATA("Profit",$A$3,"Category",A5)</f>
        <v>25099.533800000023</v>
      </c>
    </row>
    <row r="6" spans="1:5" x14ac:dyDescent="0.25">
      <c r="A6" s="12" t="s">
        <v>32</v>
      </c>
      <c r="B6" s="30">
        <v>3015.2028999999943</v>
      </c>
      <c r="D6" t="str">
        <f t="shared" si="0"/>
        <v>Furniture</v>
      </c>
      <c r="E6" s="14">
        <f t="shared" si="1"/>
        <v>3015.2028999999943</v>
      </c>
    </row>
    <row r="7" spans="1:5" x14ac:dyDescent="0.25">
      <c r="A7" s="8" t="s">
        <v>10933</v>
      </c>
      <c r="B7" s="31">
        <v>61618.603700000014</v>
      </c>
      <c r="D7" t="str">
        <f t="shared" si="0"/>
        <v>Grand Total</v>
      </c>
      <c r="E7" s="14">
        <f>GETPIVOTDATA("Profit",$A$3)</f>
        <v>61618.603700000014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5BDC3-D298-4647-8D3F-9769CEAF2334}">
  <dimension ref="A3:B7"/>
  <sheetViews>
    <sheetView workbookViewId="0">
      <selection activeCell="A5" sqref="A5"/>
    </sheetView>
  </sheetViews>
  <sheetFormatPr defaultRowHeight="15" x14ac:dyDescent="0.25"/>
  <cols>
    <col min="1" max="1" width="14.5703125" bestFit="1" customWidth="1"/>
    <col min="2" max="2" width="12.140625" bestFit="1" customWidth="1"/>
  </cols>
  <sheetData>
    <row r="3" spans="1:2" x14ac:dyDescent="0.25">
      <c r="A3" s="6" t="s">
        <v>10932</v>
      </c>
      <c r="B3" s="5" t="s">
        <v>10938</v>
      </c>
    </row>
    <row r="4" spans="1:2" x14ac:dyDescent="0.25">
      <c r="A4" s="7" t="s">
        <v>32</v>
      </c>
      <c r="B4" s="15">
        <v>0.36239416775345495</v>
      </c>
    </row>
    <row r="5" spans="1:2" x14ac:dyDescent="0.25">
      <c r="A5" s="12" t="s">
        <v>46</v>
      </c>
      <c r="B5" s="16">
        <v>0.29165564626268992</v>
      </c>
    </row>
    <row r="6" spans="1:2" x14ac:dyDescent="0.25">
      <c r="A6" s="12" t="s">
        <v>71</v>
      </c>
      <c r="B6" s="16">
        <v>0.34595018598385524</v>
      </c>
    </row>
    <row r="7" spans="1:2" x14ac:dyDescent="0.25">
      <c r="A7" s="8" t="s">
        <v>10933</v>
      </c>
      <c r="B7" s="17">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EF071-3E70-4E00-9132-8BF5369599E3}">
  <dimension ref="A3:E52"/>
  <sheetViews>
    <sheetView workbookViewId="0">
      <selection activeCell="O11" sqref="O11"/>
    </sheetView>
  </sheetViews>
  <sheetFormatPr defaultRowHeight="15" x14ac:dyDescent="0.25"/>
  <cols>
    <col min="1" max="1" width="18.7109375" bestFit="1" customWidth="1"/>
    <col min="2" max="2" width="12.140625" bestFit="1" customWidth="1"/>
    <col min="4" max="4" width="18.7109375" bestFit="1" customWidth="1"/>
    <col min="5" max="5" width="9.5703125" bestFit="1" customWidth="1"/>
  </cols>
  <sheetData>
    <row r="3" spans="1:5" x14ac:dyDescent="0.25">
      <c r="A3" s="6" t="s">
        <v>10932</v>
      </c>
      <c r="B3" s="5" t="s">
        <v>10938</v>
      </c>
      <c r="D3" s="13" t="s">
        <v>10954</v>
      </c>
      <c r="E3" s="13" t="s">
        <v>10955</v>
      </c>
    </row>
    <row r="4" spans="1:5" x14ac:dyDescent="0.25">
      <c r="A4" s="7" t="s">
        <v>358</v>
      </c>
      <c r="B4" s="29">
        <v>3891.9700000000003</v>
      </c>
      <c r="D4" t="str">
        <f>A4</f>
        <v>Alabama</v>
      </c>
      <c r="E4" s="14">
        <f>GETPIVOTDATA("Sales",$A$3,"State",A4)</f>
        <v>3891.9700000000003</v>
      </c>
    </row>
    <row r="5" spans="1:5" x14ac:dyDescent="0.25">
      <c r="A5" s="12" t="s">
        <v>310</v>
      </c>
      <c r="B5" s="30">
        <v>9611.2100000000028</v>
      </c>
      <c r="D5" t="str">
        <f t="shared" ref="D5:D52" si="0">A5</f>
        <v>Arizona</v>
      </c>
      <c r="E5" s="14">
        <f t="shared" ref="E5:E52" si="1">GETPIVOTDATA("Sales",$A$3,"State",A5)</f>
        <v>9611.2100000000028</v>
      </c>
    </row>
    <row r="6" spans="1:5" x14ac:dyDescent="0.25">
      <c r="A6" s="12" t="s">
        <v>1707</v>
      </c>
      <c r="B6" s="30">
        <v>443.61</v>
      </c>
      <c r="D6" t="str">
        <f t="shared" si="0"/>
        <v>Arkansas</v>
      </c>
      <c r="E6" s="14">
        <f t="shared" si="1"/>
        <v>443.61</v>
      </c>
    </row>
    <row r="7" spans="1:5" x14ac:dyDescent="0.25">
      <c r="A7" s="12" t="s">
        <v>43</v>
      </c>
      <c r="B7" s="30">
        <v>88443.844499999948</v>
      </c>
      <c r="D7" t="str">
        <f t="shared" si="0"/>
        <v>California</v>
      </c>
      <c r="E7" s="14">
        <f t="shared" si="1"/>
        <v>88443.844499999948</v>
      </c>
    </row>
    <row r="8" spans="1:5" x14ac:dyDescent="0.25">
      <c r="A8" s="12" t="s">
        <v>457</v>
      </c>
      <c r="B8" s="30">
        <v>4639.2700000000004</v>
      </c>
      <c r="D8" t="str">
        <f t="shared" si="0"/>
        <v>Colorado</v>
      </c>
      <c r="E8" s="14">
        <f t="shared" si="1"/>
        <v>4639.2700000000004</v>
      </c>
    </row>
    <row r="9" spans="1:5" x14ac:dyDescent="0.25">
      <c r="A9" s="12" t="s">
        <v>747</v>
      </c>
      <c r="B9" s="30">
        <v>1284.6400000000001</v>
      </c>
      <c r="D9" t="str">
        <f t="shared" si="0"/>
        <v>Connecticut</v>
      </c>
      <c r="E9" s="14">
        <f t="shared" si="1"/>
        <v>1284.6400000000001</v>
      </c>
    </row>
    <row r="10" spans="1:5" x14ac:dyDescent="0.25">
      <c r="A10" s="12" t="s">
        <v>245</v>
      </c>
      <c r="B10" s="30">
        <v>6190.3360000000011</v>
      </c>
      <c r="D10" t="str">
        <f t="shared" si="0"/>
        <v>Delaware</v>
      </c>
      <c r="E10" s="14">
        <f t="shared" si="1"/>
        <v>6190.3360000000011</v>
      </c>
    </row>
    <row r="11" spans="1:5" x14ac:dyDescent="0.25">
      <c r="A11" s="12" t="s">
        <v>3034</v>
      </c>
      <c r="B11" s="30">
        <v>2670.19</v>
      </c>
      <c r="D11" t="str">
        <f t="shared" si="0"/>
        <v>District of Columbia</v>
      </c>
      <c r="E11" s="14">
        <f t="shared" si="1"/>
        <v>2670.19</v>
      </c>
    </row>
    <row r="12" spans="1:5" x14ac:dyDescent="0.25">
      <c r="A12" s="12" t="s">
        <v>54</v>
      </c>
      <c r="B12" s="30">
        <v>15177.448499999999</v>
      </c>
      <c r="D12" t="str">
        <f t="shared" si="0"/>
        <v>Florida</v>
      </c>
      <c r="E12" s="14">
        <f t="shared" si="1"/>
        <v>15177.448499999999</v>
      </c>
    </row>
    <row r="13" spans="1:5" x14ac:dyDescent="0.25">
      <c r="A13" s="12" t="s">
        <v>1272</v>
      </c>
      <c r="B13" s="30">
        <v>11338.049999999997</v>
      </c>
      <c r="D13" t="str">
        <f t="shared" si="0"/>
        <v>Georgia</v>
      </c>
      <c r="E13" s="14">
        <f t="shared" si="1"/>
        <v>11338.049999999997</v>
      </c>
    </row>
    <row r="14" spans="1:5" x14ac:dyDescent="0.25">
      <c r="A14" s="12" t="s">
        <v>6260</v>
      </c>
      <c r="B14" s="30">
        <v>1500.2359999999999</v>
      </c>
      <c r="D14" t="str">
        <f t="shared" si="0"/>
        <v>Idaho</v>
      </c>
      <c r="E14" s="14">
        <f t="shared" si="1"/>
        <v>1500.2359999999999</v>
      </c>
    </row>
    <row r="15" spans="1:5" x14ac:dyDescent="0.25">
      <c r="A15" s="12" t="s">
        <v>211</v>
      </c>
      <c r="B15" s="30">
        <v>18578.064000000002</v>
      </c>
      <c r="D15" t="str">
        <f t="shared" si="0"/>
        <v>Illinois</v>
      </c>
      <c r="E15" s="14">
        <f t="shared" si="1"/>
        <v>18578.064000000002</v>
      </c>
    </row>
    <row r="16" spans="1:5" x14ac:dyDescent="0.25">
      <c r="A16" s="12" t="s">
        <v>254</v>
      </c>
      <c r="B16" s="30">
        <v>6640.32</v>
      </c>
      <c r="D16" t="str">
        <f t="shared" si="0"/>
        <v>Indiana</v>
      </c>
      <c r="E16" s="14">
        <f t="shared" si="1"/>
        <v>6640.32</v>
      </c>
    </row>
    <row r="17" spans="1:5" x14ac:dyDescent="0.25">
      <c r="A17" s="12" t="s">
        <v>489</v>
      </c>
      <c r="B17" s="30">
        <v>1713.1999999999998</v>
      </c>
      <c r="D17" t="str">
        <f t="shared" si="0"/>
        <v>Iowa</v>
      </c>
      <c r="E17" s="14">
        <f t="shared" si="1"/>
        <v>1713.1999999999998</v>
      </c>
    </row>
    <row r="18" spans="1:5" x14ac:dyDescent="0.25">
      <c r="A18" s="12" t="s">
        <v>4530</v>
      </c>
      <c r="B18" s="30">
        <v>170.31</v>
      </c>
      <c r="D18" t="str">
        <f t="shared" si="0"/>
        <v>Kansas</v>
      </c>
      <c r="E18" s="14">
        <f t="shared" si="1"/>
        <v>170.31</v>
      </c>
    </row>
    <row r="19" spans="1:5" x14ac:dyDescent="0.25">
      <c r="A19" s="12" t="s">
        <v>29</v>
      </c>
      <c r="B19" s="30">
        <v>7673.5600000000013</v>
      </c>
      <c r="D19" t="str">
        <f t="shared" si="0"/>
        <v>Kentucky</v>
      </c>
      <c r="E19" s="14">
        <f t="shared" si="1"/>
        <v>7673.5600000000013</v>
      </c>
    </row>
    <row r="20" spans="1:5" x14ac:dyDescent="0.25">
      <c r="A20" s="12" t="s">
        <v>736</v>
      </c>
      <c r="B20" s="30">
        <v>917.8</v>
      </c>
      <c r="D20" t="str">
        <f t="shared" si="0"/>
        <v>Louisiana</v>
      </c>
      <c r="E20" s="14">
        <f t="shared" si="1"/>
        <v>917.8</v>
      </c>
    </row>
    <row r="21" spans="1:5" x14ac:dyDescent="0.25">
      <c r="A21" s="12" t="s">
        <v>5235</v>
      </c>
      <c r="B21" s="30">
        <v>106.08000000000001</v>
      </c>
      <c r="D21" t="str">
        <f t="shared" si="0"/>
        <v>Maine</v>
      </c>
      <c r="E21" s="14">
        <f t="shared" si="1"/>
        <v>106.08000000000001</v>
      </c>
    </row>
    <row r="22" spans="1:5" x14ac:dyDescent="0.25">
      <c r="A22" s="12" t="s">
        <v>2735</v>
      </c>
      <c r="B22" s="30">
        <v>7843.1100000000006</v>
      </c>
      <c r="D22" t="str">
        <f t="shared" si="0"/>
        <v>Maryland</v>
      </c>
      <c r="E22" s="14">
        <f t="shared" si="1"/>
        <v>7843.1100000000006</v>
      </c>
    </row>
    <row r="23" spans="1:5" x14ac:dyDescent="0.25">
      <c r="A23" s="12" t="s">
        <v>1245</v>
      </c>
      <c r="B23" s="30">
        <v>6625.9879999999966</v>
      </c>
      <c r="D23" t="str">
        <f t="shared" si="0"/>
        <v>Massachusetts</v>
      </c>
      <c r="E23" s="14">
        <f t="shared" si="1"/>
        <v>6625.9879999999966</v>
      </c>
    </row>
    <row r="24" spans="1:5" x14ac:dyDescent="0.25">
      <c r="A24" s="12" t="s">
        <v>238</v>
      </c>
      <c r="B24" s="30">
        <v>16843.679000000004</v>
      </c>
      <c r="D24" t="str">
        <f t="shared" si="0"/>
        <v>Michigan</v>
      </c>
      <c r="E24" s="14">
        <f t="shared" si="1"/>
        <v>16843.679000000004</v>
      </c>
    </row>
    <row r="25" spans="1:5" x14ac:dyDescent="0.25">
      <c r="A25" s="12" t="s">
        <v>229</v>
      </c>
      <c r="B25" s="30">
        <v>5724.1900000000005</v>
      </c>
      <c r="D25" t="str">
        <f t="shared" si="0"/>
        <v>Minnesota</v>
      </c>
      <c r="E25" s="14">
        <f t="shared" si="1"/>
        <v>5724.1900000000005</v>
      </c>
    </row>
    <row r="26" spans="1:5" x14ac:dyDescent="0.25">
      <c r="A26" s="12" t="s">
        <v>1487</v>
      </c>
      <c r="B26" s="30">
        <v>302.16000000000003</v>
      </c>
      <c r="D26" t="str">
        <f t="shared" si="0"/>
        <v>Mississippi</v>
      </c>
      <c r="E26" s="14">
        <f t="shared" si="1"/>
        <v>302.16000000000003</v>
      </c>
    </row>
    <row r="27" spans="1:5" x14ac:dyDescent="0.25">
      <c r="A27" s="12" t="s">
        <v>596</v>
      </c>
      <c r="B27" s="30">
        <v>6985.2100000000009</v>
      </c>
      <c r="D27" t="str">
        <f t="shared" si="0"/>
        <v>Missouri</v>
      </c>
      <c r="E27" s="14">
        <f t="shared" si="1"/>
        <v>6985.2100000000009</v>
      </c>
    </row>
    <row r="28" spans="1:5" x14ac:dyDescent="0.25">
      <c r="A28" s="12" t="s">
        <v>1762</v>
      </c>
      <c r="B28" s="30">
        <v>935.58400000000006</v>
      </c>
      <c r="D28" t="str">
        <f t="shared" si="0"/>
        <v>Montana</v>
      </c>
      <c r="E28" s="14">
        <f t="shared" si="1"/>
        <v>935.58400000000006</v>
      </c>
    </row>
    <row r="29" spans="1:5" x14ac:dyDescent="0.25">
      <c r="A29" s="12" t="s">
        <v>138</v>
      </c>
      <c r="B29" s="30">
        <v>594.14</v>
      </c>
      <c r="D29" t="str">
        <f t="shared" si="0"/>
        <v>Nebraska</v>
      </c>
      <c r="E29" s="14">
        <f t="shared" si="1"/>
        <v>594.14</v>
      </c>
    </row>
    <row r="30" spans="1:5" x14ac:dyDescent="0.25">
      <c r="A30" s="12" t="s">
        <v>1392</v>
      </c>
      <c r="B30" s="30">
        <v>1948.4620000000002</v>
      </c>
      <c r="D30" t="str">
        <f t="shared" si="0"/>
        <v>Nevada</v>
      </c>
      <c r="E30" s="14">
        <f t="shared" si="1"/>
        <v>1948.4620000000002</v>
      </c>
    </row>
    <row r="31" spans="1:5" x14ac:dyDescent="0.25">
      <c r="A31" s="12" t="s">
        <v>2694</v>
      </c>
      <c r="B31" s="30">
        <v>4345.0340000000006</v>
      </c>
      <c r="D31" t="str">
        <f t="shared" si="0"/>
        <v>New Hampshire</v>
      </c>
      <c r="E31" s="14">
        <f t="shared" si="1"/>
        <v>4345.0340000000006</v>
      </c>
    </row>
    <row r="32" spans="1:5" x14ac:dyDescent="0.25">
      <c r="A32" s="12" t="s">
        <v>788</v>
      </c>
      <c r="B32" s="30">
        <v>4105.09</v>
      </c>
      <c r="D32" t="str">
        <f t="shared" si="0"/>
        <v>New Jersey</v>
      </c>
      <c r="E32" s="14">
        <f t="shared" si="1"/>
        <v>4105.09</v>
      </c>
    </row>
    <row r="33" spans="1:5" x14ac:dyDescent="0.25">
      <c r="A33" s="12" t="s">
        <v>668</v>
      </c>
      <c r="B33" s="30">
        <v>1192.8720000000001</v>
      </c>
      <c r="D33" t="str">
        <f t="shared" si="0"/>
        <v>New Mexico</v>
      </c>
      <c r="E33" s="14">
        <f t="shared" si="1"/>
        <v>1192.8720000000001</v>
      </c>
    </row>
    <row r="34" spans="1:5" x14ac:dyDescent="0.25">
      <c r="A34" s="12" t="s">
        <v>267</v>
      </c>
      <c r="B34" s="30">
        <v>80320.687000000064</v>
      </c>
      <c r="D34" t="str">
        <f t="shared" si="0"/>
        <v>New York</v>
      </c>
      <c r="E34" s="14">
        <f t="shared" si="1"/>
        <v>80320.687000000064</v>
      </c>
    </row>
    <row r="35" spans="1:5" x14ac:dyDescent="0.25">
      <c r="A35" s="12" t="s">
        <v>88</v>
      </c>
      <c r="B35" s="30">
        <v>8558.2980000000007</v>
      </c>
      <c r="D35" t="str">
        <f t="shared" si="0"/>
        <v>North Carolina</v>
      </c>
      <c r="E35" s="14">
        <f t="shared" si="1"/>
        <v>8558.2980000000007</v>
      </c>
    </row>
    <row r="36" spans="1:5" x14ac:dyDescent="0.25">
      <c r="A36" s="12" t="s">
        <v>498</v>
      </c>
      <c r="B36" s="30">
        <v>16110.426000000003</v>
      </c>
      <c r="D36" t="str">
        <f t="shared" si="0"/>
        <v>Ohio</v>
      </c>
      <c r="E36" s="14">
        <f t="shared" si="1"/>
        <v>16110.426000000003</v>
      </c>
    </row>
    <row r="37" spans="1:5" x14ac:dyDescent="0.25">
      <c r="A37" s="12" t="s">
        <v>649</v>
      </c>
      <c r="B37" s="30">
        <v>2808.3399999999997</v>
      </c>
      <c r="D37" t="str">
        <f t="shared" si="0"/>
        <v>Oklahoma</v>
      </c>
      <c r="E37" s="14">
        <f t="shared" si="1"/>
        <v>2808.3399999999997</v>
      </c>
    </row>
    <row r="38" spans="1:5" x14ac:dyDescent="0.25">
      <c r="A38" s="12" t="s">
        <v>420</v>
      </c>
      <c r="B38" s="30">
        <v>4285.9369999999999</v>
      </c>
      <c r="D38" t="str">
        <f t="shared" si="0"/>
        <v>Oregon</v>
      </c>
      <c r="E38" s="14">
        <f t="shared" si="1"/>
        <v>4285.9369999999999</v>
      </c>
    </row>
    <row r="39" spans="1:5" x14ac:dyDescent="0.25">
      <c r="A39" s="12" t="s">
        <v>147</v>
      </c>
      <c r="B39" s="30">
        <v>20510.81600000001</v>
      </c>
      <c r="D39" t="str">
        <f t="shared" si="0"/>
        <v>Pennsylvania</v>
      </c>
      <c r="E39" s="14">
        <f t="shared" si="1"/>
        <v>20510.81600000001</v>
      </c>
    </row>
    <row r="40" spans="1:5" x14ac:dyDescent="0.25">
      <c r="A40" s="12" t="s">
        <v>1399</v>
      </c>
      <c r="B40" s="30">
        <v>1099.56</v>
      </c>
      <c r="D40" t="str">
        <f t="shared" si="0"/>
        <v>Rhode Island</v>
      </c>
      <c r="E40" s="14">
        <f t="shared" si="1"/>
        <v>1099.56</v>
      </c>
    </row>
    <row r="41" spans="1:5" x14ac:dyDescent="0.25">
      <c r="A41" s="12" t="s">
        <v>383</v>
      </c>
      <c r="B41" s="30">
        <v>4147.62</v>
      </c>
      <c r="D41" t="str">
        <f t="shared" si="0"/>
        <v>South Carolina</v>
      </c>
      <c r="E41" s="14">
        <f t="shared" si="1"/>
        <v>4147.62</v>
      </c>
    </row>
    <row r="42" spans="1:5" x14ac:dyDescent="0.25">
      <c r="A42" s="12" t="s">
        <v>335</v>
      </c>
      <c r="B42" s="30">
        <v>8366.0439999999999</v>
      </c>
      <c r="D42" t="str">
        <f t="shared" si="0"/>
        <v>Tennessee</v>
      </c>
      <c r="E42" s="14">
        <f t="shared" si="1"/>
        <v>8366.0439999999999</v>
      </c>
    </row>
    <row r="43" spans="1:5" x14ac:dyDescent="0.25">
      <c r="A43" s="12" t="s">
        <v>104</v>
      </c>
      <c r="B43" s="30">
        <v>34454.959000000003</v>
      </c>
      <c r="D43" t="str">
        <f t="shared" si="0"/>
        <v>Texas</v>
      </c>
      <c r="E43" s="14">
        <f t="shared" si="1"/>
        <v>34454.959000000003</v>
      </c>
    </row>
    <row r="44" spans="1:5" x14ac:dyDescent="0.25">
      <c r="A44" s="12" t="s">
        <v>121</v>
      </c>
      <c r="B44" s="30">
        <v>3993.3199999999997</v>
      </c>
      <c r="D44" t="str">
        <f t="shared" si="0"/>
        <v>Utah</v>
      </c>
      <c r="E44" s="14">
        <f t="shared" si="1"/>
        <v>3993.3199999999997</v>
      </c>
    </row>
    <row r="45" spans="1:5" x14ac:dyDescent="0.25">
      <c r="A45" s="12" t="s">
        <v>5203</v>
      </c>
      <c r="B45" s="30">
        <v>5120.0999999999995</v>
      </c>
      <c r="D45" t="str">
        <f t="shared" si="0"/>
        <v>Vermont</v>
      </c>
      <c r="E45" s="14">
        <f t="shared" si="1"/>
        <v>5120.0999999999995</v>
      </c>
    </row>
    <row r="46" spans="1:5" x14ac:dyDescent="0.25">
      <c r="A46" s="12" t="s">
        <v>319</v>
      </c>
      <c r="B46" s="30">
        <v>10543.419999999998</v>
      </c>
      <c r="D46" t="str">
        <f t="shared" si="0"/>
        <v>Virginia</v>
      </c>
      <c r="E46" s="14">
        <f t="shared" si="1"/>
        <v>10543.419999999998</v>
      </c>
    </row>
    <row r="47" spans="1:5" x14ac:dyDescent="0.25">
      <c r="A47" s="12" t="s">
        <v>96</v>
      </c>
      <c r="B47" s="30">
        <v>23415.513999999999</v>
      </c>
      <c r="D47" t="str">
        <f t="shared" si="0"/>
        <v>Washington</v>
      </c>
      <c r="E47" s="14">
        <f t="shared" si="1"/>
        <v>23415.513999999999</v>
      </c>
    </row>
    <row r="48" spans="1:5" x14ac:dyDescent="0.25">
      <c r="A48" s="12" t="s">
        <v>114</v>
      </c>
      <c r="B48" s="30">
        <v>8361.81</v>
      </c>
      <c r="D48" t="str">
        <f t="shared" si="0"/>
        <v>Wisconsin</v>
      </c>
      <c r="E48" s="14">
        <f t="shared" si="1"/>
        <v>8361.81</v>
      </c>
    </row>
    <row r="49" spans="1:5" x14ac:dyDescent="0.25">
      <c r="A49" s="8" t="s">
        <v>10933</v>
      </c>
      <c r="B49" s="31">
        <v>470532.50899999996</v>
      </c>
      <c r="D49" t="str">
        <f t="shared" si="0"/>
        <v>Grand Total</v>
      </c>
      <c r="E49" s="14" t="e">
        <f t="shared" si="1"/>
        <v>#REF!</v>
      </c>
    </row>
    <row r="50" spans="1:5" x14ac:dyDescent="0.25">
      <c r="D50">
        <f t="shared" si="0"/>
        <v>0</v>
      </c>
      <c r="E50" s="14" t="e">
        <f t="shared" si="1"/>
        <v>#REF!</v>
      </c>
    </row>
    <row r="51" spans="1:5" x14ac:dyDescent="0.25">
      <c r="D51">
        <f t="shared" si="0"/>
        <v>0</v>
      </c>
      <c r="E51" s="14" t="e">
        <f t="shared" si="1"/>
        <v>#REF!</v>
      </c>
    </row>
    <row r="52" spans="1:5" x14ac:dyDescent="0.25">
      <c r="D52">
        <f t="shared" si="0"/>
        <v>0</v>
      </c>
      <c r="E52" s="14" t="e">
        <f t="shared" si="1"/>
        <v>#REF!</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8D82E-8CC1-46B0-9ED6-727EE3CF488F}">
  <dimension ref="A1"/>
  <sheetViews>
    <sheetView showGridLines="0" showRowColHeaders="0" tabSelected="1" workbookViewId="0">
      <selection activeCell="U17" sqref="U17"/>
    </sheetView>
  </sheetViews>
  <sheetFormatPr defaultRowHeight="15" x14ac:dyDescent="0.25"/>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1F007-DF70-4E07-B0D2-C76E50B29870}">
  <dimension ref="A3:B9"/>
  <sheetViews>
    <sheetView workbookViewId="0">
      <selection activeCell="I21" sqref="I21"/>
    </sheetView>
  </sheetViews>
  <sheetFormatPr defaultRowHeight="15" x14ac:dyDescent="0.25"/>
  <cols>
    <col min="1" max="1" width="13.140625" bestFit="1" customWidth="1"/>
    <col min="2" max="2" width="12.140625" bestFit="1" customWidth="1"/>
  </cols>
  <sheetData>
    <row r="3" spans="1:2" x14ac:dyDescent="0.25">
      <c r="A3" s="6" t="s">
        <v>10932</v>
      </c>
      <c r="B3" s="5" t="s">
        <v>10938</v>
      </c>
    </row>
    <row r="4" spans="1:2" x14ac:dyDescent="0.25">
      <c r="A4" s="7" t="s">
        <v>56</v>
      </c>
      <c r="B4" s="29">
        <v>39150.423500000004</v>
      </c>
    </row>
    <row r="5" spans="1:2" x14ac:dyDescent="0.25">
      <c r="A5" s="12" t="s">
        <v>161</v>
      </c>
      <c r="B5" s="30">
        <v>40523.96</v>
      </c>
    </row>
    <row r="6" spans="1:2" x14ac:dyDescent="0.25">
      <c r="A6" s="12" t="s">
        <v>59</v>
      </c>
      <c r="B6" s="30">
        <v>45048.247999999992</v>
      </c>
    </row>
    <row r="7" spans="1:2" x14ac:dyDescent="0.25">
      <c r="A7" s="12" t="s">
        <v>72</v>
      </c>
      <c r="B7" s="30">
        <v>68313.702000000005</v>
      </c>
    </row>
    <row r="8" spans="1:2" x14ac:dyDescent="0.25">
      <c r="A8" s="12" t="s">
        <v>36</v>
      </c>
      <c r="B8" s="30">
        <v>71734.52900000001</v>
      </c>
    </row>
    <row r="9" spans="1:2" x14ac:dyDescent="0.25">
      <c r="A9" s="8" t="s">
        <v>10933</v>
      </c>
      <c r="B9" s="31">
        <v>264770.86249999999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2F25A-1566-4C9F-BD87-A0FF9674FE33}">
  <dimension ref="A3:N17"/>
  <sheetViews>
    <sheetView topLeftCell="A4" workbookViewId="0">
      <selection activeCell="O19" sqref="O19"/>
    </sheetView>
  </sheetViews>
  <sheetFormatPr defaultRowHeight="15" x14ac:dyDescent="0.25"/>
  <cols>
    <col min="1" max="1" width="13.140625" bestFit="1" customWidth="1"/>
    <col min="2" max="2" width="12.140625" bestFit="1" customWidth="1"/>
    <col min="4" max="4" width="13.140625" bestFit="1" customWidth="1"/>
    <col min="5" max="5" width="12.5703125" bestFit="1" customWidth="1"/>
    <col min="7" max="7" width="13.140625" bestFit="1" customWidth="1"/>
    <col min="8" max="8" width="15.42578125" bestFit="1" customWidth="1"/>
    <col min="10" max="10" width="13.140625" bestFit="1" customWidth="1"/>
    <col min="11" max="11" width="16.5703125" bestFit="1" customWidth="1"/>
    <col min="13" max="13" width="13.140625" bestFit="1" customWidth="1"/>
    <col min="14" max="14" width="19.42578125" bestFit="1" customWidth="1"/>
  </cols>
  <sheetData>
    <row r="3" spans="1:14" x14ac:dyDescent="0.25">
      <c r="A3" s="6" t="s">
        <v>10932</v>
      </c>
      <c r="B3" s="5" t="s">
        <v>10938</v>
      </c>
      <c r="D3" s="6" t="s">
        <v>10932</v>
      </c>
      <c r="E3" s="5" t="s">
        <v>10951</v>
      </c>
      <c r="G3" s="6" t="s">
        <v>10932</v>
      </c>
      <c r="H3" s="5" t="s">
        <v>10956</v>
      </c>
      <c r="J3" s="6" t="s">
        <v>10932</v>
      </c>
      <c r="K3" s="5" t="s">
        <v>10957</v>
      </c>
      <c r="M3" s="6" t="s">
        <v>10932</v>
      </c>
      <c r="N3" s="5" t="s">
        <v>10958</v>
      </c>
    </row>
    <row r="4" spans="1:14" x14ac:dyDescent="0.25">
      <c r="A4" s="7" t="s">
        <v>10939</v>
      </c>
      <c r="B4" s="29">
        <v>18174.075600000004</v>
      </c>
      <c r="D4" s="7" t="s">
        <v>10939</v>
      </c>
      <c r="E4" s="29">
        <v>-3281.0070000000001</v>
      </c>
      <c r="G4" s="7" t="s">
        <v>10939</v>
      </c>
      <c r="H4" s="29">
        <v>236</v>
      </c>
      <c r="J4" s="7" t="s">
        <v>10939</v>
      </c>
      <c r="K4" s="29">
        <v>58</v>
      </c>
      <c r="M4" s="7" t="s">
        <v>10939</v>
      </c>
      <c r="N4" s="29">
        <v>-0.1805322632200341</v>
      </c>
    </row>
    <row r="5" spans="1:14" x14ac:dyDescent="0.25">
      <c r="A5" s="12" t="s">
        <v>10940</v>
      </c>
      <c r="B5" s="30">
        <v>12210.867000000002</v>
      </c>
      <c r="D5" s="12" t="s">
        <v>10940</v>
      </c>
      <c r="E5" s="30">
        <v>2821.2761999999984</v>
      </c>
      <c r="G5" s="12" t="s">
        <v>10940</v>
      </c>
      <c r="H5" s="30">
        <v>248</v>
      </c>
      <c r="J5" s="12" t="s">
        <v>10940</v>
      </c>
      <c r="K5" s="30">
        <v>67</v>
      </c>
      <c r="M5" s="12" t="s">
        <v>10940</v>
      </c>
      <c r="N5" s="30">
        <v>0.23104634584915207</v>
      </c>
    </row>
    <row r="6" spans="1:14" x14ac:dyDescent="0.25">
      <c r="A6" s="12" t="s">
        <v>10941</v>
      </c>
      <c r="B6" s="30">
        <v>38466.796000000002</v>
      </c>
      <c r="D6" s="12" t="s">
        <v>10941</v>
      </c>
      <c r="E6" s="30">
        <v>9724.6723999999995</v>
      </c>
      <c r="G6" s="12" t="s">
        <v>10941</v>
      </c>
      <c r="H6" s="30">
        <v>506</v>
      </c>
      <c r="J6" s="12" t="s">
        <v>10941</v>
      </c>
      <c r="K6" s="30">
        <v>135</v>
      </c>
      <c r="M6" s="12" t="s">
        <v>10941</v>
      </c>
      <c r="N6" s="30">
        <v>0.25280692470462057</v>
      </c>
    </row>
    <row r="7" spans="1:14" x14ac:dyDescent="0.25">
      <c r="A7" s="12" t="s">
        <v>10942</v>
      </c>
      <c r="B7" s="30">
        <v>34195.208499999993</v>
      </c>
      <c r="D7" s="12" t="s">
        <v>10942</v>
      </c>
      <c r="E7" s="30">
        <v>4187.4961999999978</v>
      </c>
      <c r="G7" s="12" t="s">
        <v>10942</v>
      </c>
      <c r="H7" s="30">
        <v>543</v>
      </c>
      <c r="J7" s="12" t="s">
        <v>10942</v>
      </c>
      <c r="K7" s="30">
        <v>160</v>
      </c>
      <c r="M7" s="12" t="s">
        <v>10942</v>
      </c>
      <c r="N7" s="30">
        <v>0.12245856608828685</v>
      </c>
    </row>
    <row r="8" spans="1:14" x14ac:dyDescent="0.25">
      <c r="A8" s="12" t="s">
        <v>10943</v>
      </c>
      <c r="B8" s="30">
        <v>30131.686499999996</v>
      </c>
      <c r="D8" s="12" t="s">
        <v>10943</v>
      </c>
      <c r="E8" s="30">
        <v>4667.8689999999988</v>
      </c>
      <c r="G8" s="12" t="s">
        <v>10943</v>
      </c>
      <c r="H8" s="30">
        <v>575</v>
      </c>
      <c r="J8" s="12" t="s">
        <v>10943</v>
      </c>
      <c r="K8" s="30">
        <v>146</v>
      </c>
      <c r="M8" s="12" t="s">
        <v>10943</v>
      </c>
      <c r="N8" s="30">
        <v>0.15491562345838158</v>
      </c>
    </row>
    <row r="9" spans="1:14" x14ac:dyDescent="0.25">
      <c r="A9" s="12" t="s">
        <v>10944</v>
      </c>
      <c r="B9" s="30">
        <v>24797.291999999994</v>
      </c>
      <c r="D9" s="12" t="s">
        <v>10944</v>
      </c>
      <c r="E9" s="30">
        <v>3335.5572000000002</v>
      </c>
      <c r="G9" s="12" t="s">
        <v>10944</v>
      </c>
      <c r="H9" s="30">
        <v>486</v>
      </c>
      <c r="J9" s="12" t="s">
        <v>10944</v>
      </c>
      <c r="K9" s="30">
        <v>138</v>
      </c>
      <c r="M9" s="12" t="s">
        <v>10944</v>
      </c>
      <c r="N9" s="30">
        <v>0.13451296214118869</v>
      </c>
    </row>
    <row r="10" spans="1:14" x14ac:dyDescent="0.25">
      <c r="A10" s="12" t="s">
        <v>10945</v>
      </c>
      <c r="B10" s="30">
        <v>28765.325000000004</v>
      </c>
      <c r="D10" s="12" t="s">
        <v>10945</v>
      </c>
      <c r="E10" s="30">
        <v>3288.6482999999989</v>
      </c>
      <c r="G10" s="12" t="s">
        <v>10945</v>
      </c>
      <c r="H10" s="30">
        <v>557</v>
      </c>
      <c r="J10" s="12" t="s">
        <v>10945</v>
      </c>
      <c r="K10" s="30">
        <v>140</v>
      </c>
      <c r="M10" s="12" t="s">
        <v>10945</v>
      </c>
      <c r="N10" s="30">
        <v>0.11432682578764532</v>
      </c>
    </row>
    <row r="11" spans="1:14" x14ac:dyDescent="0.25">
      <c r="A11" s="12" t="s">
        <v>10946</v>
      </c>
      <c r="B11" s="30">
        <v>36898.33219999999</v>
      </c>
      <c r="D11" s="12" t="s">
        <v>10946</v>
      </c>
      <c r="E11" s="30">
        <v>5355.808399999999</v>
      </c>
      <c r="G11" s="12" t="s">
        <v>10946</v>
      </c>
      <c r="H11" s="30">
        <v>598</v>
      </c>
      <c r="J11" s="12" t="s">
        <v>10946</v>
      </c>
      <c r="K11" s="30">
        <v>159</v>
      </c>
      <c r="M11" s="12" t="s">
        <v>10946</v>
      </c>
      <c r="N11" s="30">
        <v>0.14515041956286578</v>
      </c>
    </row>
    <row r="12" spans="1:14" x14ac:dyDescent="0.25">
      <c r="A12" s="12" t="s">
        <v>10947</v>
      </c>
      <c r="B12" s="30">
        <v>64595.918000000005</v>
      </c>
      <c r="D12" s="12" t="s">
        <v>10947</v>
      </c>
      <c r="E12" s="30">
        <v>8209.1626999999953</v>
      </c>
      <c r="G12" s="12" t="s">
        <v>10947</v>
      </c>
      <c r="H12" s="30">
        <v>1086</v>
      </c>
      <c r="J12" s="12" t="s">
        <v>10947</v>
      </c>
      <c r="K12" s="30">
        <v>293</v>
      </c>
      <c r="M12" s="12" t="s">
        <v>10947</v>
      </c>
      <c r="N12" s="30">
        <v>0.12708485232766559</v>
      </c>
    </row>
    <row r="13" spans="1:14" x14ac:dyDescent="0.25">
      <c r="A13" s="12" t="s">
        <v>10948</v>
      </c>
      <c r="B13" s="30">
        <v>31404.923499999986</v>
      </c>
      <c r="D13" s="12" t="s">
        <v>10948</v>
      </c>
      <c r="E13" s="30">
        <v>2817.3659999999995</v>
      </c>
      <c r="G13" s="12" t="s">
        <v>10948</v>
      </c>
      <c r="H13" s="30">
        <v>631</v>
      </c>
      <c r="J13" s="12" t="s">
        <v>10948</v>
      </c>
      <c r="K13" s="30">
        <v>166</v>
      </c>
      <c r="M13" s="12" t="s">
        <v>10948</v>
      </c>
      <c r="N13" s="30">
        <v>8.9710965224927261E-2</v>
      </c>
    </row>
    <row r="14" spans="1:14" x14ac:dyDescent="0.25">
      <c r="A14" s="12" t="s">
        <v>10949</v>
      </c>
      <c r="B14" s="30">
        <v>75972.563500000004</v>
      </c>
      <c r="D14" s="12" t="s">
        <v>10949</v>
      </c>
      <c r="E14" s="30">
        <v>12474.788399999996</v>
      </c>
      <c r="G14" s="12" t="s">
        <v>10949</v>
      </c>
      <c r="H14" s="30">
        <v>1310</v>
      </c>
      <c r="J14" s="12" t="s">
        <v>10949</v>
      </c>
      <c r="K14" s="30">
        <v>324</v>
      </c>
      <c r="M14" s="12" t="s">
        <v>10949</v>
      </c>
      <c r="N14" s="30">
        <v>0.16420123035600864</v>
      </c>
    </row>
    <row r="15" spans="1:14" x14ac:dyDescent="0.25">
      <c r="A15" s="12" t="s">
        <v>10950</v>
      </c>
      <c r="B15" s="30">
        <v>74919.521199999988</v>
      </c>
      <c r="D15" s="12" t="s">
        <v>10950</v>
      </c>
      <c r="E15" s="30">
        <v>8016.9658999999947</v>
      </c>
      <c r="G15" s="12" t="s">
        <v>10950</v>
      </c>
      <c r="H15" s="30">
        <v>1203</v>
      </c>
      <c r="J15" s="12" t="s">
        <v>10950</v>
      </c>
      <c r="K15" s="30">
        <v>316</v>
      </c>
      <c r="M15" s="12" t="s">
        <v>10950</v>
      </c>
      <c r="N15" s="30">
        <v>0.10700770335408918</v>
      </c>
    </row>
    <row r="16" spans="1:14" x14ac:dyDescent="0.25">
      <c r="A16" s="8" t="s">
        <v>10933</v>
      </c>
      <c r="B16" s="31">
        <v>470532.50899999996</v>
      </c>
      <c r="D16" s="8" t="s">
        <v>10933</v>
      </c>
      <c r="E16" s="31">
        <v>61618.603699999985</v>
      </c>
      <c r="G16" s="8" t="s">
        <v>10933</v>
      </c>
      <c r="H16" s="31">
        <v>7979</v>
      </c>
      <c r="J16" s="8" t="s">
        <v>10933</v>
      </c>
      <c r="K16" s="31">
        <v>2102</v>
      </c>
      <c r="M16" s="8" t="s">
        <v>10933</v>
      </c>
      <c r="N16" s="31">
        <v>0.13095504034557578</v>
      </c>
    </row>
    <row r="17" spans="2:14" x14ac:dyDescent="0.25">
      <c r="B17" s="18">
        <f>GETPIVOTDATA("Sales",$A$3)</f>
        <v>470532.50899999996</v>
      </c>
      <c r="E17" s="18">
        <f>GETPIVOTDATA("Profit",$D$3)</f>
        <v>61618.603699999985</v>
      </c>
      <c r="H17" s="19">
        <f>GETPIVOTDATA("Quantity",$G$3)</f>
        <v>7979</v>
      </c>
      <c r="K17" s="19">
        <f>GETPIVOTDATA("Order ID",$J$3)</f>
        <v>2102</v>
      </c>
      <c r="N17" s="20">
        <f>GETPIVOTDATA("Profit Margin",$M$3)</f>
        <v>0.13095504034557578</v>
      </c>
    </row>
  </sheetData>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3C211-BBA2-4DDA-96BA-0612DA62A517}">
  <dimension ref="A3:L8"/>
  <sheetViews>
    <sheetView topLeftCell="B1" workbookViewId="0">
      <selection activeCell="L8" sqref="L8"/>
    </sheetView>
  </sheetViews>
  <sheetFormatPr defaultRowHeight="15" x14ac:dyDescent="0.25"/>
  <cols>
    <col min="1" max="1" width="13.140625" bestFit="1" customWidth="1"/>
    <col min="2" max="2" width="12.140625" bestFit="1" customWidth="1"/>
    <col min="3" max="3" width="12.5703125" bestFit="1" customWidth="1"/>
    <col min="4" max="4" width="15.42578125" bestFit="1" customWidth="1"/>
    <col min="5" max="5" width="16.5703125" bestFit="1" customWidth="1"/>
    <col min="6" max="6" width="19.42578125" bestFit="1" customWidth="1"/>
    <col min="8" max="11" width="9.7109375" bestFit="1" customWidth="1"/>
    <col min="12" max="12" width="9.28515625" bestFit="1" customWidth="1"/>
  </cols>
  <sheetData>
    <row r="3" spans="1:12" x14ac:dyDescent="0.25">
      <c r="A3" s="6" t="s">
        <v>10932</v>
      </c>
      <c r="B3" s="4" t="s">
        <v>10938</v>
      </c>
      <c r="C3" s="21" t="s">
        <v>10951</v>
      </c>
      <c r="D3" s="21" t="s">
        <v>10956</v>
      </c>
      <c r="E3" s="21" t="s">
        <v>10957</v>
      </c>
      <c r="F3" s="9" t="s">
        <v>10958</v>
      </c>
    </row>
    <row r="4" spans="1:12" x14ac:dyDescent="0.25">
      <c r="A4" s="8" t="s">
        <v>10935</v>
      </c>
      <c r="B4" s="27">
        <v>470532.50900000118</v>
      </c>
      <c r="C4" s="32">
        <v>61618.603700000087</v>
      </c>
      <c r="D4" s="32">
        <v>7979</v>
      </c>
      <c r="E4" s="32">
        <v>2102</v>
      </c>
      <c r="F4" s="28">
        <v>0.13095504034557565</v>
      </c>
    </row>
    <row r="8" spans="1:12" x14ac:dyDescent="0.25">
      <c r="H8" s="22" t="e">
        <f>(GETPIVOTDATA("Sum of Sales",$A$3,"Years (Order Date)",2014)/GETPIVOTDATA("Sum of Sales",$A$3,"Years (Order Date)",2013))-1</f>
        <v>#REF!</v>
      </c>
      <c r="I8" s="22" t="e">
        <f>(GETPIVOTDATA("Sum of Profit",$A$3,"Years (Order Date)",2014)/GETPIVOTDATA("Sum of Profit",$A$3,"Years (Order Date)",2013))-1</f>
        <v>#REF!</v>
      </c>
      <c r="J8" s="22" t="e">
        <f>(GETPIVOTDATA("Sum of Quantity",$A$3,"Years (Order Date)",2014)/GETPIVOTDATA("Sum of Quantity",$A$3,"Years (Order Date)",2013))-1</f>
        <v>#REF!</v>
      </c>
      <c r="K8" s="22" t="e">
        <f>(GETPIVOTDATA("Count of Order ID",$A$3,"Years (Order Date)",2014)/GETPIVOTDATA("Count of Order ID",$A$3,"Years (Order Date)",2013))-1</f>
        <v>#REF!</v>
      </c>
      <c r="L8" s="22" t="e">
        <f>(GETPIVOTDATA("Sum of Profit Margin",$A$3,"Years (Order Date)",2014)/GETPIVOTDATA("Sum of Profit Margin",$A$3,"Years (Order Date)",2013))-1</f>
        <v>#REF!</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8A708-4930-4E12-A2F5-17706655509D}">
  <dimension ref="A3:A8"/>
  <sheetViews>
    <sheetView workbookViewId="0">
      <selection activeCell="A3" sqref="A3"/>
    </sheetView>
  </sheetViews>
  <sheetFormatPr defaultRowHeight="15" x14ac:dyDescent="0.25"/>
  <cols>
    <col min="1" max="1" width="13.140625" bestFit="1" customWidth="1"/>
  </cols>
  <sheetData>
    <row r="3" spans="1:1" x14ac:dyDescent="0.25">
      <c r="A3" s="23" t="s">
        <v>10932</v>
      </c>
    </row>
    <row r="4" spans="1:1" x14ac:dyDescent="0.25">
      <c r="A4" s="24" t="s">
        <v>10934</v>
      </c>
    </row>
    <row r="5" spans="1:1" x14ac:dyDescent="0.25">
      <c r="A5" s="25" t="s">
        <v>10935</v>
      </c>
    </row>
    <row r="6" spans="1:1" x14ac:dyDescent="0.25">
      <c r="A6" s="25" t="s">
        <v>10936</v>
      </c>
    </row>
    <row r="7" spans="1:1" x14ac:dyDescent="0.25">
      <c r="A7" s="25" t="s">
        <v>10937</v>
      </c>
    </row>
    <row r="8" spans="1:1" x14ac:dyDescent="0.25">
      <c r="A8" s="26" t="s">
        <v>10933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A2" sqref="A2:V9995"/>
    </sheetView>
  </sheetViews>
  <sheetFormatPr defaultColWidth="14.42578125" defaultRowHeight="15" customHeight="1" x14ac:dyDescent="0.25"/>
  <cols>
    <col min="1" max="1" width="12.5703125" customWidth="1"/>
    <col min="2" max="2" width="28.5703125" customWidth="1"/>
    <col min="3" max="3" width="14" customWidth="1"/>
    <col min="4" max="4" width="12.5703125" customWidth="1"/>
    <col min="5" max="5" width="13.7109375" customWidth="1"/>
    <col min="6" max="6" width="15" customWidth="1"/>
    <col min="7" max="7" width="18.7109375" customWidth="1"/>
    <col min="8" max="11" width="12.5703125" customWidth="1"/>
    <col min="12" max="12" width="14.5703125" customWidth="1"/>
    <col min="13" max="13" width="12.5703125" customWidth="1"/>
    <col min="14" max="14" width="13.5703125" customWidth="1"/>
    <col min="15" max="15" width="12.5703125" customWidth="1"/>
    <col min="16" max="16" width="16.28515625" customWidth="1"/>
    <col min="17" max="17" width="17.28515625" customWidth="1"/>
    <col min="18" max="22" width="12.5703125" customWidth="1"/>
  </cols>
  <sheetData>
    <row r="1" spans="1:22" ht="14.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2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2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2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2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2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2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2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2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2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2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2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2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2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2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2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2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2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2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2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2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2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2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2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2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2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2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2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2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2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2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2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2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2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2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2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2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2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2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2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2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2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2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2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2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2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2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2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2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2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2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2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2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2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2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2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2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2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2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2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2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2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2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2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2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2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2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2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2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2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2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2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2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2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2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2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2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2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2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2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2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2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2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2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2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2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2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2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2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2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2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2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2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2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2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2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2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2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2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2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2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2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2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2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2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2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2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2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2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2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2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2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2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2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2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2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2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2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2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2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2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2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2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2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2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2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2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2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2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2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2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2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2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2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2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2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2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2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2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2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2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2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2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2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2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2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2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2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2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2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2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2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2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2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2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2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2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2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2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2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2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2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2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2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2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2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2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2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2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2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2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2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2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2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2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2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2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2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2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2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2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2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2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2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2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2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2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2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2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2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2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2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2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2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2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2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2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2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2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2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2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2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2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2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2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2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2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2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2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2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2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2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2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2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2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2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2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2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2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2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2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2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2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2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2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2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2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2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2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2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2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2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2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2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2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2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2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2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2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2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2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2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2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2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2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2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2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2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2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2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2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2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2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2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2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2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2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2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2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2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2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2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2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2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2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2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2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2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2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2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2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2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2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2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2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2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2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2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2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2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2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2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2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2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2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2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2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2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2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2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2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2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2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2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2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2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2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2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2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2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2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2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2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2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2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2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2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2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2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2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2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2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2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2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2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2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2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2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2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2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2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2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2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2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2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2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2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2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2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2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2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2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2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2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2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2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2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2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2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2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2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2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2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2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2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2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2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2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2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2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2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2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2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2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2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2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2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2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2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2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2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2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2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2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2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2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2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2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2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2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2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2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2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2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2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2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2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2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2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2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2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2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2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2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2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2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2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2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2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2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2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2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2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2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2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2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2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2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2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2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2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2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2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2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2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2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2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2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2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2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2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2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2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2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2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2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2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2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2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2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2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2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2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2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2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2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2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2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2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2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2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2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2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2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2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2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2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2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2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2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2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2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2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2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2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2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2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2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2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2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2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2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2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2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2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2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2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2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2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2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2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2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2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2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2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2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2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2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2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2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2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2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2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2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2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2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2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2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2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2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2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2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2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2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2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2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2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2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2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2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2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2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2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2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2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2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2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2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2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2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2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2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2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2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2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2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2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2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2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2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2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2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2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2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2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2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2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2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2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2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2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2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2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2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2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2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2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2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2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2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2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2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2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2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2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2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2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2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2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2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2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2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2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2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2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2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2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2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2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2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2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2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2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2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2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2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2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2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2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2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2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2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2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2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2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2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2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2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2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2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2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2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2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2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2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2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2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2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2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2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2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2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2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2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2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2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2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2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2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2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2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2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2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2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2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2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2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2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2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2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2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2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2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2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2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2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2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2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2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2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2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2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2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2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2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2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2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2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2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2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2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2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2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2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2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2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2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2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2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2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2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2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2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2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2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2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2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2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2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2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2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2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2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2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2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2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2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2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2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2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2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2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2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2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2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2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2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2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2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2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2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2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2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2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2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2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2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2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2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2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2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2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2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2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2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2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2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2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2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2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2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2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2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2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2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2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2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2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2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2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2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2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2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2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2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2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2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2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2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2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2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2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2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2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2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2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2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2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2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2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2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2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2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2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2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2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2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2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2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2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2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2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2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2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2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2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2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2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2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2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2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2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2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2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2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2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2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2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2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2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2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2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2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2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2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2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2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2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2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2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2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2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2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2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2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2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2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2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2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2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2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2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2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2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2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2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2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2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2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2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2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2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2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2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2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2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2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2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2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2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2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2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2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2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2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2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2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2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2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2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2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2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2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2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2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2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2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2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2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2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2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2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2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2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2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2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2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2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2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2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2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2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2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2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2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2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2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2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2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2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2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2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2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2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2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2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2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2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2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2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2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2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2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2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2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2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2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2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2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2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2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2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2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2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2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2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2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2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2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2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2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2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2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2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2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2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2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2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2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2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2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2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2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2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2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2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2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2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2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2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2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2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2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2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2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2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2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2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2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2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2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2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2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2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2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2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2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2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2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2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2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2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2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2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2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2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2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2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2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2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2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2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2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2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2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2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2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2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2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2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2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2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2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2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2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2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2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2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2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2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2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2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2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2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2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2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2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2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2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2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2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2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2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2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2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2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2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2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2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2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2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2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2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2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2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2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2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2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2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2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2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2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2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2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2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2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2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2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2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2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2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2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2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2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2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2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2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2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2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2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2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2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2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2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2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2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2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2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2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2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2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2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2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2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2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2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2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2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2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2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2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2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2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2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2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2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2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2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2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2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2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2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2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2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2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2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2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2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2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2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2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2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2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2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2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2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2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2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2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2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2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2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2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2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2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2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2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2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2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2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2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2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2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2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2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2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2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2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2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2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2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2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2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2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2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2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2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2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2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2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2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2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2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2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2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2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2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2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2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2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2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2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2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2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2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2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2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2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2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2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2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2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2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2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2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2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2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2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2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2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2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2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2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2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2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2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2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2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2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2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2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2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2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2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2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2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2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2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2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2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2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2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2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2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2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2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2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2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2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2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2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2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2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2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2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2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2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2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2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2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2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2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2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2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2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2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2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2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2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2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2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2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2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2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2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2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2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2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2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2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2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2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2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2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2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2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2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2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2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2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2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2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2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2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2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2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2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2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2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2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2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2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2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2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2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2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2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2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2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2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2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2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2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2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2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2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2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2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2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2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2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2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2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2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2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2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2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2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2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2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2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2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2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2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2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2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2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2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2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2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2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2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2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2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2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2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2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2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2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2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2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2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2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2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2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2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2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2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2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2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2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2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2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2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2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2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2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2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2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2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2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2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2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2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2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2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2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2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2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2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2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2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2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2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2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2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2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2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2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2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2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2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2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2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2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2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2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2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2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2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2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2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2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2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2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2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2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2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2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2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2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2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2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2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2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2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2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2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2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2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2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2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2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2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2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2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2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2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2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2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2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2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2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2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2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2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2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2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2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2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2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2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2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2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2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2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2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2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2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2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2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2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2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2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2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2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2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2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2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2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2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2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2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2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2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2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2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2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2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2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2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2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2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2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2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2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2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2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2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2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2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2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2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2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2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2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2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2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2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2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2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2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2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2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2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2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2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2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2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2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2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2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2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2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2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2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2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2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2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2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2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2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2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2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2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2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2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2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2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2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2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2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2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2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2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2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2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2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2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2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2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2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2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2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2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2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2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2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2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2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2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2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2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2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2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2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2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2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2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2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2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2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2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2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2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2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2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2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2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2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2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2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2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2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2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2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2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2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2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2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2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2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2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2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2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2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2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2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2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2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2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2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2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2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2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2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2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2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2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2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2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2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2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2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2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2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2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2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2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2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2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2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2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2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2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2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2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2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2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2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2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2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2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2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2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2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2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2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2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2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2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2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2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2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2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2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2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2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2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2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2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2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2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2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2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2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2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2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2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2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2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2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2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2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2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2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2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2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2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2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2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2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2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2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2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2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2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2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2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2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2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2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2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2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2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2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2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2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2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2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2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2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2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2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2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2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2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2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2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2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2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2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2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2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2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2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2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2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2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2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2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2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2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2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2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2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2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2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2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2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2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2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2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2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2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2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2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2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2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2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2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2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2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2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2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2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2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2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2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2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2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2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2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2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2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2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2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2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2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2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2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2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2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2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2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2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2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2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2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2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2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2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2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2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2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2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2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2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2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2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2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2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2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2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2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2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2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2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2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2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2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2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2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2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2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2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2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2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2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2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2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2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2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2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2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2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2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2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2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2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2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2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2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2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2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2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2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2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2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2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2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2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2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2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2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2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2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2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2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2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2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2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2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2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2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2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2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2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2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2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2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2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2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2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2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2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2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2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2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2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2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2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2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2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2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2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2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2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2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2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2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2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2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2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2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2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2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2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2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2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2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2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2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2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2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2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2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2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2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2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2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2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2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2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2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2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2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2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2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2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2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2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2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2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2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2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2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2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2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2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2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2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2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2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2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2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2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2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2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2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2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2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2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2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2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2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2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2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2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2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2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2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2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2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2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2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2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2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2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2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2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2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2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2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2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2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2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2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2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2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2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2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2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2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2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2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2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2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2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2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2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2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2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2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2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2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2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2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2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2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2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2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2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2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2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2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2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2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2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2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2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2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2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2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2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2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2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2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2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2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2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2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2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2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2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2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2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2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2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2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2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2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2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2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2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2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2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2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2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2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2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2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2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2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2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2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2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2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2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2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2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2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2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2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2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2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2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2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2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2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2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2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2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2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2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2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2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2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2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2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2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2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2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2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2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2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2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2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2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2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2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2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2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2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2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2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2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2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2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2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2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2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2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2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2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2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2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2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2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2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2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2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2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2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2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2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2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2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2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2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2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2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2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2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2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2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2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2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2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2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2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2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2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2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2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2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2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2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2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2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2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2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2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2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2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2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2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2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2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2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2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2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2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2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2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2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2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2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2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2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2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2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2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2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2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2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2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2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2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2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2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2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2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2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2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2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2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2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2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2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2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2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2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2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2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2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2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2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2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2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2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2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2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2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2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2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2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2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2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2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2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2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2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2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2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2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2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2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2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2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2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2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2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2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2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2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2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2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2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2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2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2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2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2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2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2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2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2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2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2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2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2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2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2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2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2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2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2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2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2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2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2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2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2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2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2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2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2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2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2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2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2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2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2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2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2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2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2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2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2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2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2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2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2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2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2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2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2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2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2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2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2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2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2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2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2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2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2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2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2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2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2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2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2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2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2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2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2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2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2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2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2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2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2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2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2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2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2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2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2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2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2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2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2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2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2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2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2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2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2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2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2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2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2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2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2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2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2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2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2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2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2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2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2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2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2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2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2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2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2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2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2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2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2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2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2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2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2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2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2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2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2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2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2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2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2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2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2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2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2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2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2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2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2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2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2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2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2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2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2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2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2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2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2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2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2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2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2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2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2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2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2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2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2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2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2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2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2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2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2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2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2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2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2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2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2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2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2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2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2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2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2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2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2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2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2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2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2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2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2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2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2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2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2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2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2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2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2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2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2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2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2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2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2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2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2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2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2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2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2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2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2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2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2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2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2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2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2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2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2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2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2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2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2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2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2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2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2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2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2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2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2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2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2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2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2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2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2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2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2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2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2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2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2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2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2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2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2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2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2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2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2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2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2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2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2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2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2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2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2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2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2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2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2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2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2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2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2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2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2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2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2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2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2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2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2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2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2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2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2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2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2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2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2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2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2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2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2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2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2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2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2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2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2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2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2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2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2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2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2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2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2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2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2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2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2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2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2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2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2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2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2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2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2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2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2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2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2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2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2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2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2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2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2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2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2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2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2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2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2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2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2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2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2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2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2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2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2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2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2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2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2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2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2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2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2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2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2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2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2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2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2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2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2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2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2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2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2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2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2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2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2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2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2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2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2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2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2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2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2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2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2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2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2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2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2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2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2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2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2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2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2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2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2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2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2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2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2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2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2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2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2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2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2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2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2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2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2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2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2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2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2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2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2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2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2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2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2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2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2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2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2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2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2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2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2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2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2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2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2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2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2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2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2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2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2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2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2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2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2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2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2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2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2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2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2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2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2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2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2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2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2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2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2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2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2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2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2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2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2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2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2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2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2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2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2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2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2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2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2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2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2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2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2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2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2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2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2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2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2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2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2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2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2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2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2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2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2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2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2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2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2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2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2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2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2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2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2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2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2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2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2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2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2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2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2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2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2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2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2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2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2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2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2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2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2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2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2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2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2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2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2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2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2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2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2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2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2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2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2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2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2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2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2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2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2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2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2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2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2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2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2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2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2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2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2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2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2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2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2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2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2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2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2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2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2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2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2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2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2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2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2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2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2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2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2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2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2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2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2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2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2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2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2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2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2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2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2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2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2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2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2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2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2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2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2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2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2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2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2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2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2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2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2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2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2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2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2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2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2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2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2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2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2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2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2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2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2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2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2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2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2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2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2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2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2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2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2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2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2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2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2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2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2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2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2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2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2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2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2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2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2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2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2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2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2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2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2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2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2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2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2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2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2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2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2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2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2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2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2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2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2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2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2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2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2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2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2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2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2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2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2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2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2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2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2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2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2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2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2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2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2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2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2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2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2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2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2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2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2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2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2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2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2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2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2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2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2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2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2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2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2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2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2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2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2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2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2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2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2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2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2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2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2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2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2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2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2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2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2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2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2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2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2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2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2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2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2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2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2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2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2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2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2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2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2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2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2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2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2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2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2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2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2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2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2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2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2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2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2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2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2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2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2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2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2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2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2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2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2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2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2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2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2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2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2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2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2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2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2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2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2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2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2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2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2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2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2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2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2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2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2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2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2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2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2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2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2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2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2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2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2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2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2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2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2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2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2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2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2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2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2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2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2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2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2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2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2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2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2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2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2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2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2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2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2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2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2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2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2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2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2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2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2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2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2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2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2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2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2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2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2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2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2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2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2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2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2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2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2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2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2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2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2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2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2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2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2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2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2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2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2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2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2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2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2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2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2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2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2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2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2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2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2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2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2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2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2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2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2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2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2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2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2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2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2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2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2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2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2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2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2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2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2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2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2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2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2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2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2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2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2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2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2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2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2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2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2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2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2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2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2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2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2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2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2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2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2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2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2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2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2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2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2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2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2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2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2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2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2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2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2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2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2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2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2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2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2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2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2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2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2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2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2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2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2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2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2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2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2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2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2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2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2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2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2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2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2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2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2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2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2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2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2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2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2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2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2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2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2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2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2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2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2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2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2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2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2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2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2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2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2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2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2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2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2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2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2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2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2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2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2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2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2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2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2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2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2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2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2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2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2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2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2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2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2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2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2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2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2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2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2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2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2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2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2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2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2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2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2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2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2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2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2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2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2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2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2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2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2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2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2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2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2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2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2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2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2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2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2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2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2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2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2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2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2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2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2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2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2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2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2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2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2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2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2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2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2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2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2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2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2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2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2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2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2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2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2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2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2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2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2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2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2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2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2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2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2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2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2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2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2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2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2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2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2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2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2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2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2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2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2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2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2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2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2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2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2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2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2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2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2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2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2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2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2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2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2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2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2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2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2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2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2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2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2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2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2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2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2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2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2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2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2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2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2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2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2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2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2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2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2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2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2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2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2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2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2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2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2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2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2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2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2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2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2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2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2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2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2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2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2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2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2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2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2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2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2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2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2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2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2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2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2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2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2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2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2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2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2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2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2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2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2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2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2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2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2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2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2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2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2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2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2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2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2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2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2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2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2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2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2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2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2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2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2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2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2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2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2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2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2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2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2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2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2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2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2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2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2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2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2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2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2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2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2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2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2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2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2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2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2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2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2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2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2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2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2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2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2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2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2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2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2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2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2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2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2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2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2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2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2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2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2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2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2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2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2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2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2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2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2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2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2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2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2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2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2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2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2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2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2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2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2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2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2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2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2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2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2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2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2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2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2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2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2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2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2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2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2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2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2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2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2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2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2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2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2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2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2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2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2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2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2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2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2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2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2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2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2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2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2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2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2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2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2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2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2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2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2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2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2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2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2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2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2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2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2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2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2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2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2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2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2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2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2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2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2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2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2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2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2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2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2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2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2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2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2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2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2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2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2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2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2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2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2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2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2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2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2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2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2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2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2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2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2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2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2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2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2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2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2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2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2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2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2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2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2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2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2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2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2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2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2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2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2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2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2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2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2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2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2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2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2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2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2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2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2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2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2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2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2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2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2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2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2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2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2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2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2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2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2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2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2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2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2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2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2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2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2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2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2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2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2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2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2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2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2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2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2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2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2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2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2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2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2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2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2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2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2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2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2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2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2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2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2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2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2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2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2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2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2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2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2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2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2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2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2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2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2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2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2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2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2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2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2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2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2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2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2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2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2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2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2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2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2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2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2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2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2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2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2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2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2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2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2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2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2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2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2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2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2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2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2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2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2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2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2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2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2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2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2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2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2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2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2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2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2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2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2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2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2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2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2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2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2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2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2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2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2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2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2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2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2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2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2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2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2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2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2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2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2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2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2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2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2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2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2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2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2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2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2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2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2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2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2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2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2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2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2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2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2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2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2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2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2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2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2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2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2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2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2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2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2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2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2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2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2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2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2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2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2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2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2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2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2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2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2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2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2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2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2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2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2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2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2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2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2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2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2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2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2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2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2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2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2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2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2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2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2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2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2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2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2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2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2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2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2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2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2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2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2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2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2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2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2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2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2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2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2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2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2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2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2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2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2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2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2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2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2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2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2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2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2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2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2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2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2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2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2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2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2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2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2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2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2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2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2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2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2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2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2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2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2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2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2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2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2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2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2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2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2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2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2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2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2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2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2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2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2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2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2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2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2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2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2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2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2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2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2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2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2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2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2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2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2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2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2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2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2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2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2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2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2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2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2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2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2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2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2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2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2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2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2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2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2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2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2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2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2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2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2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2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2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2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2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2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2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2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2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2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2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2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2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2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2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2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2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2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2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2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2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2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2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2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2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2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2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2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2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2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2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2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2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2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2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2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2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2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2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2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2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2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2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2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2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2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2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2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2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2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2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2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2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2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2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2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2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2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2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2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2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2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2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2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2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2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2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2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2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2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2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2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2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2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2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2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2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2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2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2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2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2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2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2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2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2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2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2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2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2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2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2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2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2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2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2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2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2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2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2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2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2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2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2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2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2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2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2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2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2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2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2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2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2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2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2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2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2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2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2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2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2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2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2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2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2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2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2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2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2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2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2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2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2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2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2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2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2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2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2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2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2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2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2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2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2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2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2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2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2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2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2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2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2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2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2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2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2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2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2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2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2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2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2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2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2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2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2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2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2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2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2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2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2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2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2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2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2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2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2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2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2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2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2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2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2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2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2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2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2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2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2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2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2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2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2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2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2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2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2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2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2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2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2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2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2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2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2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2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2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2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2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2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2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2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2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2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2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2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2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2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2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2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2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2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2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2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2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2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2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2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2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2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2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2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2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2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2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2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2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2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2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2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2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2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2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2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2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2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2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2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2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2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2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2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2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2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2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2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2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2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2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2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2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2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2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2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2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2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2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2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2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2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2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2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2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2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2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2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2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2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2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2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2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2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2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2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2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2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2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2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2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2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2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2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2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2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2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2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2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2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2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2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2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2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2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2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2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2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2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2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2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2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2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2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2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2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2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2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2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2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2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2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2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2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2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2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2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2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2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2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2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2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2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2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2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2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2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2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2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2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2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2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2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2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2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2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2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2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2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2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2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2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2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2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2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2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2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2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2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2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2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2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2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2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2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2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2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2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2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2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2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2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2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2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2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2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2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2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2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2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2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2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2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2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2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2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2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2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2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2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2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2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2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2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2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2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2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2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2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2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2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2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2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2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2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2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2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2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2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2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2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2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2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2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2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2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2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2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2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2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2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2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2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2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2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2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2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2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2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2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2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2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2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2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2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2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2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2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2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2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2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2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2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2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2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2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2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2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2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2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2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2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2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2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2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2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2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2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2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2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2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2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2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2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2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2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2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2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2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2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2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2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2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2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2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2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2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2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2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2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2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2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2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2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2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2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2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2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2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2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2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2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2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2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2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2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2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2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2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2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2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2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2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2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2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2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2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2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2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2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2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2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2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2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2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2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2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2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2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2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2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2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2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2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2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2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2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2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2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2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2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2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2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2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2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2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2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2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2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2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2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2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2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2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2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2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2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2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2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2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2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2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2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2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2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2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2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2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2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2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2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2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2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2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2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2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2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2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2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2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2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2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2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2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2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2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2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2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2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2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2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2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2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2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2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2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2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2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2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2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2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2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2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2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2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2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2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2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2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2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2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2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2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2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2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2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2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2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2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2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2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2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2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2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2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2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2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2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2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2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2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2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2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2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2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2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2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2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2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2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2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2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2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2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2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2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2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2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2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2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2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2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2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2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2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2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2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2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2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2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2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2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2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2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2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2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2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2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2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2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2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2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2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2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2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2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2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2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2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2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2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2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2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2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2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2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2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2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2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2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2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2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2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2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2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2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2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2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2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2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2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2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2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2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2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2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2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2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2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2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2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2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2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2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2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2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2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2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2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2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2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2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2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2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2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2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2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2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2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2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2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2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2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2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2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2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2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2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2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2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2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2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2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2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2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2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2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2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2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2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2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2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2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2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2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2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2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2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2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2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2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2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2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2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2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2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2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2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2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2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2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2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2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2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2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2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2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2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2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2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2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2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2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2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2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2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2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2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2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2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2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2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2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2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2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2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2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2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2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2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2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2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2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2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2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2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2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2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2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2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2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2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2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2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2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2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2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2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2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2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2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2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2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2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2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2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2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2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2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2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2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2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2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2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2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2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2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2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2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2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2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2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2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2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2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2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2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2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2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2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2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2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2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2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2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2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2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2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2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2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2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2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2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2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2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2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2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2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2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2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2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2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2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2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2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2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2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2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2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2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2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2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2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2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2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2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2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2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2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2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2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2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2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2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2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2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2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2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2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2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2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2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2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2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2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2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2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2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2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2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2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2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2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2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2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2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2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2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2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2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2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2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2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2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2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2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2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2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2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2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2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2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2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2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2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2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2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2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2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2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2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2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2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2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2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2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2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2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2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2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2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2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2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2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2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2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2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2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2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2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2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2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2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2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2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2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2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2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2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2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2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2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2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2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2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2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2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2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2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2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2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2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2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2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2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2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2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2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2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2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2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2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2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2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2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2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2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2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2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2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2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2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2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2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2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2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2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2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2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2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2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2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2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2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2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2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2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2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2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2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2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2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2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2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2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2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2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2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2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2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2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2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2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2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2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2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2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2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2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2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2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2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2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2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2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2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2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2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2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2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2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2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2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2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2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2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2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2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2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2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2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2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2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2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2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2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2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2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2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2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2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2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2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2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2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2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2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2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2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2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2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2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2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2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2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2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2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2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2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2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2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2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2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2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2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2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2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2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2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2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2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2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2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2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2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2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2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2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2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2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2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2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2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2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2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2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2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2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2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2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2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2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2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2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2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2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2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2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2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2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2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2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2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2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2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2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2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2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2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2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2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2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2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2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2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2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2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2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2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2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2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2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2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2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2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2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2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2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2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2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2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2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2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2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2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2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2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2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2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2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2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2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2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2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2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2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2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2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2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2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2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2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2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2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2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2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2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2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2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2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2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2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2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2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2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2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2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2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2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2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2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2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2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2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2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2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2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2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2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2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2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2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2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2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2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2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2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2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2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2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2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2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2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2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2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2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2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2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2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2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2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2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2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2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2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2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2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2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2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2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2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2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2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2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2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2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2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2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2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2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2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2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2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2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2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2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2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2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2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2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2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2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2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2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2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2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2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2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2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2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2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2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2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2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2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2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2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2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2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2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2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2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2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2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2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2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2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2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2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2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2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2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2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2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2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2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2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2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2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2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2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2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2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2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2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2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2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2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2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2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2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2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2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2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2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2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2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2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2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2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2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2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2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2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2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2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2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2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2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2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2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2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2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2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2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2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2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2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2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2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2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2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2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2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2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2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2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2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2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2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2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2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2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2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2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2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2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2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2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2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2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2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2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2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2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2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2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2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2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2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2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2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2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2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2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2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2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2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2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2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2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2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2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2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2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2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2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2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2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2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2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2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2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2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2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2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2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2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2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2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2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2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2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2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2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2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2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2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2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2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2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2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2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2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2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2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2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2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2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2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2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2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2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2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2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2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2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2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2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2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2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2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2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2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2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2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2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2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2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2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2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2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2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2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2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2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2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2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2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2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2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2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2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2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2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2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2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2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2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2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2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2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2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2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2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2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2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2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2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2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2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2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2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2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2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2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2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2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2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2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2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2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2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2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2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2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2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2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2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2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2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2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2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2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2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2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2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2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2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2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2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2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2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2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2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2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2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2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2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2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2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2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2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2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2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2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2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2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2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2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2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2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2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2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2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2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2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2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2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2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2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2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2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2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2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2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2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2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2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2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2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2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2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2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2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2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2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2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2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2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2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2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2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2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2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2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2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2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2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2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2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2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2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2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2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2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2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2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2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2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2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2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2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2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2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2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2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2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2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2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2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2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2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2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2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2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2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2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2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2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2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2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2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2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2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2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2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2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2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2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2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2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2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2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2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2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2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2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2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2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2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2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2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2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2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2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2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2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2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2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2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2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2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2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2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2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2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2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2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2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2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2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2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2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2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2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2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2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2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2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2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2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2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2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2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2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2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2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2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2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2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2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2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2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2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2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2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2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2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2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2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2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2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2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2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2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2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2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2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2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2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2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2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2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2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2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2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2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2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2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2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2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2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2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2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2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2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2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2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2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2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2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2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2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2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2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2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2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2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2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2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2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2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2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2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2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2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2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2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2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2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2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2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2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2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2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2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2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2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2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2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2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2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2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2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2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2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2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2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2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2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2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2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2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2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2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2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2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2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2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2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2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2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2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2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2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2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2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2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2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2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2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2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2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2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2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2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2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2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2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2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2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2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2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2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2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2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2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2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2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2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2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2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2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2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2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2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2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2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2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2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2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2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2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2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2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2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2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2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2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2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2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2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2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2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2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2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2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2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2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2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2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2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2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2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2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2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2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2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2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2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2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2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2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2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2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2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2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2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2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2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2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2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2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2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2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2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2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2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2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2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2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2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2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2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2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2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2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2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2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2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2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2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2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2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2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2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2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2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2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2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2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2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2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2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2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2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2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2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2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2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2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2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2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2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2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2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2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2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2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2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2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2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2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2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2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2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2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2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2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2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2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2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2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2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2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2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2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2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2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2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2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2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2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2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2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2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2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2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2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2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2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2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2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2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2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2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2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2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2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2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2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2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2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2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2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2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2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2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2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2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2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2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2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2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2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2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2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2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2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2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2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2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2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2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2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2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2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2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2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2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2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2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2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2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2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2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2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2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2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2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2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2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2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2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2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2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2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2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2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2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2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2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2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2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2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2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2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2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2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2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2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2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2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2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2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2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2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2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2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2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2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2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2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2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2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2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2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2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2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2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2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2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2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2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2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2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2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2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2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2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2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2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2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2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2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2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2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2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2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2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2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2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2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2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2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2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2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2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2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2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2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2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2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2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2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2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2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2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2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2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2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2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2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2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2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2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2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2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2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2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2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2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2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2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2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2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2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2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2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2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2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2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2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2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2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2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2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2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2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2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2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2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2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2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2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2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2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2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2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2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2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2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2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2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2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2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2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2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2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2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2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2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2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2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2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2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2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2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2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2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2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2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2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2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2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2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2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2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2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2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2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2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2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2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2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2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2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2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2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2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2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2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2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2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2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2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2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2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2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2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2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2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2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2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2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2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2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2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2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2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2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2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2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2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2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2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2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2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2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2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2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2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2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2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2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2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2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2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2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2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2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2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2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2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2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2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2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2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2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2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2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2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2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2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2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2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2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2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2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2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2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2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2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2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2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2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2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2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2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2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2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2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2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2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2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2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2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2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2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2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2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2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2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2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2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2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2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2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2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2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2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2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2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2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2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2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2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2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2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2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2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2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2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2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2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2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2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2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2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2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2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2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2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2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2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2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2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2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2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2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2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2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2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2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2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2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2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2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2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2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2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2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2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2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2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2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2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2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2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2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2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2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2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2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2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2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2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2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2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2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2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2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2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2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2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2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2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2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2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2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2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2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2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2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2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2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2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2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2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2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2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2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2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2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2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2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2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2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2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2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2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2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2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2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2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2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2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2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2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2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2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2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2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2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2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2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2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2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2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2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2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2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2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2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2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2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2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2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2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2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2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2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2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2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2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2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2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2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2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2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2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2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2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2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2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2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2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2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2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2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2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2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2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2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2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2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2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2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2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2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2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2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2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2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2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2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2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2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2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2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2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2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2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2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2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2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2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2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2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2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2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2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2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2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2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2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2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2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2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2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2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2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2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2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2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2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2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2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2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2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2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2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2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2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2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2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2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2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2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2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2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2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2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2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2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2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2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2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2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2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2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2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2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2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2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2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2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2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2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2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2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2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2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2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2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2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2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2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2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2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2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2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2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2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2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2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2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2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2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2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2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2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2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2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2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2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2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2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2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2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2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2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2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2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2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2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2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2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2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2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2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2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2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2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2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2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2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2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2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2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2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2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2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2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2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2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2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2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2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2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2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2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2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2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2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2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2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2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2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2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2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2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2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2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2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2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2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2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2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2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2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2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2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2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2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2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2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2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2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2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2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2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2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2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2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2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2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2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2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2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2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2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2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2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2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2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2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2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2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2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2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2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2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2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2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2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2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2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2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2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2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2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2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2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2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2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2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2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2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2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2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2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2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2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2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2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2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2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2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2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2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2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2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2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2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2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2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2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2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2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2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2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2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2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2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2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2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2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2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2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2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2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2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2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2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2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2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2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2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2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2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2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2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2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2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2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2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2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2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2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2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2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2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2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2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2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2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2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2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2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2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2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2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2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2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2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2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2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2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2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2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2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2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2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2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2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2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2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2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2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2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2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2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2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2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2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2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2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2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2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2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2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2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2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2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2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2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2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2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2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2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2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2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2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2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2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2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2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2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2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2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2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2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2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2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2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2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2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2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2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2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2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2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2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2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2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2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2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2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2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2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2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2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2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2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2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2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2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2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2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2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2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2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2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2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2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2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2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2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2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2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2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2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2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2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2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2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2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2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2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2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2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2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2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2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2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2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2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2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2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2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2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2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2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2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2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2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2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2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2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2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2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2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2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2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2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2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2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2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2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2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2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2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2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2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2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2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2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2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2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2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2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2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2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2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2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2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2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2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2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2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2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2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2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2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2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2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2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2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2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2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2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2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2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2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2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2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2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2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2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2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2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2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2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2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2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2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2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2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2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2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2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2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2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2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2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2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2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2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2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2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2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2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2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2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2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2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2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2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2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2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2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2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2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2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2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2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2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2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2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2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2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2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2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2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2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2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2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2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2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2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2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2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2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2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2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2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2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2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2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2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2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2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2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2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2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2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2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2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2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2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2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2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2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2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2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2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2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2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2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2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2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2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2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2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2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2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2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2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2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2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2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2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2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2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2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2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2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2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2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2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2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2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2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2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2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2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2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2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2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2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2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2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2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2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2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2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2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2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2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2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2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2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2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2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2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2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2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2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2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2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2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2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2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2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2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2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2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2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2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2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2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2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2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2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2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2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2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2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2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2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2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2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2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2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2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2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2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2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2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2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2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2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2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2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2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2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2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2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2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2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2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2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2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2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2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2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2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2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2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2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2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2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2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2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2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2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2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2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2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2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2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2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2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2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2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2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2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2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2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2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2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2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2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2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2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2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2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2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2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2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2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2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2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2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2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2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2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2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2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2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2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2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2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2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2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2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2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2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2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2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2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2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2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2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2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2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2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2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2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2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2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2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2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2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2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2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2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2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2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2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2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2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2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2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2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2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2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2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2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2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2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2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2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2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2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2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2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2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2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2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2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2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2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2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2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2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2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2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2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2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2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2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2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2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2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2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2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2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2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2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2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2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2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2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2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2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2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2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2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2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2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2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2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2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2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2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2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2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2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2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2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2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2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2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2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2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2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2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2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2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2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2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2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2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2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2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2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2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2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2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2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2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2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2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2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2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2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2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2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2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2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2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2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2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2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2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2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2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2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2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2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2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2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2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2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2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2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2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2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2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2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2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2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2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2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2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2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2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2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2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2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2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2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2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2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2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2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2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2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2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2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2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2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2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2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2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2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2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2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2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2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2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2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2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2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2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2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2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2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2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2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2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2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2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2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2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2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2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2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2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2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2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2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2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2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2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2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2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2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2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2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2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2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2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2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2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2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2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2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2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2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2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2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2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2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2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2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2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2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2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2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2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2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2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2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2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2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2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2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2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2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2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2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2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2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2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2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2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2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2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2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2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2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2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2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2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2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2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2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2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2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2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2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2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2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2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2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2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2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2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2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2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2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2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2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2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2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2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2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2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2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2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2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2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2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2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2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2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2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2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2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2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2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2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2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2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2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2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2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2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2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2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2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2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2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2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2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2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2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2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2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2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2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2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2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2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2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2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2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2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2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2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2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2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2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2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2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2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2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2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2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2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2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2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2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2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2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2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2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2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2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2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2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2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2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2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2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2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2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2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2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2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2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2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2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2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2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2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2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2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2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2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2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2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2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2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2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2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2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2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2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2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2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2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2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2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2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2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2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2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2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2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2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2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2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2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2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2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2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2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2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2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2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2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2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2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2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2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2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2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2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2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2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2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2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2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2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2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2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2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2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2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2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2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2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2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2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2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2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2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2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2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2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2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2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2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2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2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2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2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2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2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2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2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2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2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2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2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2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2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2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2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2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2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2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2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2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2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2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2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2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2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2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2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2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2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2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2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2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2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2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2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2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2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2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2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2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2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2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2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2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2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2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2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2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2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2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2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2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2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2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2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2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2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2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2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2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2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2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2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2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2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2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2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2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2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2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2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2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2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2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2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2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2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2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2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2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2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2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2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2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2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2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2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2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2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2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2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2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2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2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2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2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2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2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2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2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2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2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2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2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2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2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2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2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2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2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2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2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2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2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2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2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2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2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2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2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2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2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2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2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2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2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2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2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2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2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2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2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2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2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2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2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2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2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2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2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2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2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2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2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2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2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2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2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2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2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2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2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2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2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2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2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2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2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2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2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2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2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2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2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2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2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2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2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2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2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2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2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2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2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2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2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2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2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2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2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2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2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2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2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2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2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2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2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2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2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2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2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2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2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2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2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2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2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2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2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2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2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2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2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2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2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2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2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2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2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2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2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2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2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2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2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2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2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2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2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2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2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2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2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2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2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2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2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2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2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2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2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2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2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2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2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2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2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2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2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2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2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2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2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2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2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2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2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2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2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2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2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2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2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2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2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2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2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2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2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2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2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2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2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2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2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2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2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2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2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2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2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2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2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2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2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2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2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2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2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2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2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2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2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2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2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2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2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2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2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2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2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2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2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2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2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2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2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2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2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2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2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2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2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2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2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2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2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2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2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2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2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2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2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2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2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2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2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2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2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2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2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2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2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2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2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2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2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2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2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2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2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2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2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2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2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2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2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2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2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2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2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2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2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2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2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2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2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2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2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2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2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2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2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2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2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2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2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2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2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2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2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2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2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2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2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2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2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2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2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2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2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2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2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2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2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2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2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2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2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2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2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2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2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2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2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2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2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2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2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2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2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2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2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2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2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2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2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2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2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2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2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2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2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2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2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2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2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2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2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2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2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2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2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2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2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2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2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2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2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2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2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2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2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2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2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2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2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2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2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2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2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2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2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2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2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2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2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2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2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2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2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2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2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2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2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2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2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2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2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2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2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2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2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2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2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2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2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2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2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2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2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2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2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2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2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2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2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2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2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2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2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2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2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2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2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2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2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2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2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2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2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2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2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2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2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2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2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2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2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2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2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2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2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2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2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2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2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2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2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2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2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2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2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2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2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2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2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2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2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2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2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2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2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2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2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2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2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2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2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2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2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2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2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2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2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2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2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2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2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2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2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2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2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2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2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2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2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2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2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2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2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2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2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2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2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2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2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2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2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2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2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2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2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2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2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2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2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2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2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2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2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2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2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2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2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2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2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2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2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2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2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2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2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2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2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2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2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2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2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2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2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2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2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2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2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2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2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2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2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2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2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2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2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2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2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2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2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2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2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2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2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2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2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2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2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2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2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2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2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2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2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2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2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2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2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2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2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2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2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2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2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2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2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2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2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2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2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2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2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2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2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2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2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2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2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2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2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2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2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2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2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2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2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2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2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2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2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2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2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2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2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2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2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2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2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2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2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2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2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2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2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2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2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2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2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2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2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2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2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2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2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2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2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2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2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2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2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2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2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2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2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2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2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2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2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2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2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2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2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2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2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2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2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2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2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2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2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2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2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2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2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2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2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2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2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2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2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2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2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2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2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2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2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2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2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2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2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2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2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2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2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2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2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2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2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2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2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2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2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2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2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2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2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2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2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2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2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2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2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2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2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2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2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2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2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2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2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2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2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2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2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2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2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2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2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2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2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2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2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2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2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2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2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2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2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2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2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2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2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2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2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2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2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2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2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2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2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2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2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2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2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2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2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2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2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2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2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2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2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2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2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2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2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2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2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2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2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2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2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2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2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2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2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2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2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2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2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2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2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2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2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2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2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2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2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2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2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2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2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2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2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2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2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2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2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2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2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2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2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2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2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2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2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2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2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2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2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2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2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2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2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2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2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2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2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2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2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2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2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2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2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2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2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2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2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2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2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2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2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2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2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2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2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2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2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2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2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2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2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2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2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2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2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2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2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2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2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2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2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2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2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2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2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2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2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2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2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2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2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2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2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2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2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2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2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2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2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2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2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2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2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2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2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2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2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2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2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2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2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2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2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2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2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2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2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2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2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2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2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2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2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2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2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2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2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2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2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2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2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2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2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2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2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2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2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2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2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2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2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2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2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2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2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2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2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2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2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2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2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2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2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2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2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2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2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2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2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2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2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2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2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2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2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2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2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2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2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2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2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2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2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2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2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2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2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2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2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2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2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2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2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2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2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2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2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2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2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2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2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2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2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2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2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2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2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2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2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2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2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2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2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2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2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2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2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2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2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2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2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2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2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2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2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2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2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2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2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2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2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2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2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2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2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2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2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2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2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2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2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2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2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2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2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2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2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2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2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2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2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2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2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2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2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2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2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2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2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2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2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2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2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2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2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2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2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2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2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2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2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2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2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2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2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2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2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2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2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2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2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2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2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2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2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2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2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2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2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2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2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2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2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2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2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2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2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2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2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2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2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2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2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2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2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2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2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2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2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2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2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2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2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2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2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2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2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2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2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2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2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2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2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2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2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2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2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2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2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2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2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2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2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2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2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2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2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2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2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2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2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2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2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2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2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2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2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2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2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2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2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2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2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2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2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2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2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2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2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2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2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2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2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2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2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2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2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2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2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2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2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2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2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2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2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2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2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2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2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2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2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2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2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2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2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2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2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2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2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2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2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2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2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2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2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2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2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2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2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2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2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2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2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2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2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2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2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2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2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2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2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2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2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2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2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2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2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2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2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2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2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2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2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2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2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2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2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2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2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2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2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2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2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2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2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2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2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2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2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2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2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2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2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2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2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2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2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2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2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2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2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2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2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2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2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2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2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2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2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2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2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2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2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2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2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2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2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2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2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2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2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2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2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2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2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2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2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2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2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2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2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2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2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2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2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2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2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2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2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2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2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2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2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2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2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2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2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2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2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2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2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2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2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2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2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2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2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2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2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2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2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2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2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2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2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2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2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2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2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2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2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2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2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2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2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2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2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2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2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2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2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2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2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2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2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2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2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2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2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2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2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2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2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2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2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2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2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2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2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2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2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2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2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2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2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2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2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2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2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2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2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2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2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2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2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2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2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2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2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2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2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2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2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2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2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2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2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2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2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2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2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2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2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2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2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2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2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2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2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2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2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2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2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2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2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2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2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2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2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2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2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2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2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2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2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2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2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2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2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2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2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2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2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2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2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2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2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2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2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2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2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2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2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2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2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2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2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2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2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2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2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2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2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2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2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2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2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2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2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2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2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2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2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2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2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2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2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2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2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2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2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2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2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2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2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2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2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2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2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2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2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2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2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2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2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2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2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2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2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2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2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2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2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2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2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2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2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2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2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2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2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2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2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2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2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2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2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2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2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2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2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2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2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2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2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2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2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2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2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2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2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2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2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2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2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2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2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2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2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2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2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2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2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2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2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2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2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2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2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2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2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2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2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2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2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2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2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2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2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2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2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2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2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2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2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2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2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2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2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2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2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2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2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2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2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2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2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2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2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2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2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2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2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2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2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2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2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2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2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2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2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2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2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2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2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2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2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2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2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2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2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2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2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2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2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2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2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2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2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2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2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2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2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2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2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2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2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2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2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2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2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2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2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2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2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2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2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2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2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2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2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2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2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2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2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2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2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2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2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2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2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2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2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2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2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2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2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2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2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2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2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2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2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2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2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2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2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2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2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2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2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2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2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2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2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2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2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2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2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2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2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2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2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2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2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2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2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2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2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2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2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2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2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2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2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2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2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2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2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2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2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2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2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2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2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2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2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2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2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2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2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2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2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2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2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2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2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2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2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2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2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2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2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2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2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2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2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2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2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2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2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2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2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2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2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2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2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2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2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2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2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2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2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2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2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2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2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2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2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2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2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2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2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2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2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2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2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2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2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2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2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2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2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2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2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2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2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2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2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2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2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2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2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2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2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2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2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2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2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2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2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2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2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2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2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2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2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2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2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2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2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2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2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2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2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2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2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2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2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2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2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2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2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2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2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2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2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2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2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2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2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2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2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2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2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2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2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2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2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2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2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2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2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2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2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2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2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2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2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2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2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2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2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2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2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2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2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2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2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2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2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2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2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2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2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2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2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2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2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2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2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2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2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2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2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2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2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2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2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2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2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2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2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2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2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2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2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2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2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2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2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2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2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2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2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2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2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2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2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2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2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2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2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2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2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2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2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2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2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2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2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2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2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2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2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2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2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2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2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2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2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2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2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2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2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2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2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2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2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2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2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2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2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2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2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2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2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2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2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2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2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2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2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2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2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2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2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2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2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2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2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2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2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2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2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2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2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2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2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2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2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2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2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2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2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2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2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2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2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2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2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2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2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2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2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2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2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2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2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2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2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2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2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2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2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2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2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2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2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2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2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2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2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2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2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2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2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2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2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2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2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2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2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2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2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2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2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2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2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2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2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2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2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2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2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2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2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2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2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2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2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2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2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2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2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2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2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2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2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2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2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2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2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2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2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2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2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2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2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2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2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2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2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2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2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2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2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2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2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2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2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2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2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2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2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2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2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2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2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2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2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2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2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2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2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2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2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2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2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2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2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2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2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2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2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2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2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2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2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2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2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2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2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2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2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2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2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2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2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2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2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2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2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2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2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2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2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2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2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2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2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2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2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2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2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2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2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2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2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2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2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2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2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2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2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2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2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2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2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2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2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2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2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2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2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2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2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2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2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2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2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2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2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2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2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2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2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2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2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2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2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2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2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2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2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2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2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2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2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2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2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2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2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2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2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2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2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2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2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2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2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2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2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2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2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2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2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2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2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2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2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2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2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2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2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2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2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2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2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2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2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2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2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2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2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2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2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2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2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2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2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2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2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2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2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2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2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2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2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2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2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2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2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2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2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2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2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2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2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2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2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2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2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2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2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2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2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2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2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2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2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2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2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2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2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2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2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2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2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2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2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2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2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2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2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2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2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2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2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2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2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2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2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2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2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2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2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2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2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2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2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2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2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2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2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2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2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2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2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2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2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2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2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2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2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2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2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2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2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2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2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2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2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2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2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2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2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2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2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2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2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2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2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2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2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2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2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2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2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2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2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2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2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2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2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2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2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2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2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2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2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2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2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2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2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2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2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2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2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2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2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2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2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2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2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2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2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2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2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2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2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2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2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2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2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2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2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2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2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2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2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2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2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2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2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2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2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2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2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2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2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2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2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2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2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2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2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2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2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2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2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2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2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2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2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2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2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2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2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2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2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2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2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2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2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2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2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2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2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2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2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2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2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2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2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2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2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2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2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2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2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2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2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2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2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2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2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2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2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2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2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2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2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2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2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2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2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2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2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2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2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2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2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2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2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2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2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2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2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2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2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2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2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2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2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2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2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2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2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2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2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2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2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2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2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2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2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2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2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2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2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2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2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2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2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2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2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2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2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2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2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2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2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2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2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2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2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2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2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2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2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2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2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2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2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2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2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2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2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2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2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2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2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2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2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2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2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2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2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2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2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2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2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2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2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2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2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2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2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2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2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2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2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2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2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2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2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2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2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2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2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2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2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2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2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2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2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2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2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2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2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2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2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2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2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2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2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2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2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2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2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2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2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2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2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2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2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2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2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2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2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2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2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2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2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2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2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2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2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2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2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2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2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2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2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2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2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2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2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2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2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2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2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2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2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2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2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2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2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2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2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2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2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2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2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2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2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2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2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2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2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2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2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2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2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2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2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2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2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2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2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2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2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2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2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2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2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2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2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2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2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2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2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2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2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2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2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2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2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2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2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2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2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2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2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2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2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2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2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2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2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2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2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2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2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2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2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2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2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2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2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2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2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2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2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2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2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2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2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2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2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2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2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2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2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2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2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2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2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2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2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2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2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2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2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2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2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2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2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2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2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2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2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2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2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2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2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2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2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2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2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2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2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2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2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2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2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2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2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2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2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2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2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2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2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2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2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2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2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2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2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2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2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2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2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2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2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2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2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2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2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2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2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2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2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2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2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2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2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2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2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2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2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2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2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2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2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2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2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2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2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2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2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2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2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2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2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2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2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2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2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2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2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2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2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2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2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2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2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2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2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2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2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2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2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2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2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2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2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2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2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2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2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2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2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2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2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2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2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2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2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2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2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2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2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2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2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2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2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2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2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2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2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2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2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2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2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2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2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2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2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2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2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2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2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2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2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2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2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2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2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2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2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2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2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2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2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2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2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2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2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2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2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2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2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2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2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2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2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2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2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2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2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2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2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2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2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2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2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2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2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2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2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2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2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2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2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2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2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2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2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2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2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2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2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2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2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2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2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2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2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2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2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2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2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2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2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2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2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2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2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2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2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2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2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2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2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2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2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2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2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2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2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2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2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2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2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2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2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2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2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2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2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2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2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2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2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2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2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2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2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2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2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2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2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2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2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2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2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2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2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2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2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2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2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2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2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2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2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2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2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2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2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2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2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2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2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2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2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2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2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2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2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2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2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2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2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2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2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2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2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2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2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2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2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2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2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2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2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2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2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2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2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2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2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2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2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2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2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2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2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2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2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2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2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2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2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2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2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2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2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2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2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2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2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2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2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2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2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2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2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2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2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2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2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2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2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2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2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2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2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2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2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2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2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2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2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2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2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2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2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2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2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2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2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2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2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2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2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2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2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2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2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2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2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2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2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2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2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2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2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2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2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2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2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2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2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2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2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2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2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2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2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2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2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 chart</vt:lpstr>
      <vt:lpstr>waterfall chart</vt:lpstr>
      <vt:lpstr>Pie chart</vt:lpstr>
      <vt:lpstr>Map chart</vt:lpstr>
      <vt:lpstr>Dashboard</vt:lpstr>
      <vt:lpstr>Top 5</vt:lpstr>
      <vt:lpstr>KPI sparkline</vt:lpstr>
      <vt:lpstr>KPI</vt:lpstr>
      <vt:lpstr>Sheet1</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Avinash Kumar</cp:lastModifiedBy>
  <dcterms:created xsi:type="dcterms:W3CDTF">2015-06-05T18:17:20Z</dcterms:created>
  <dcterms:modified xsi:type="dcterms:W3CDTF">2025-04-26T12:59:00Z</dcterms:modified>
</cp:coreProperties>
</file>