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avidey/Sync/Mudd/FA24/E157/lab_06/data/"/>
    </mc:Choice>
  </mc:AlternateContent>
  <xr:revisionPtr revIDLastSave="0" documentId="13_ncr:1_{C87379CA-A22D-5546-9298-69FB71E1F8F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4" l="1"/>
  <c r="F17" i="4"/>
  <c r="D17" i="4"/>
  <c r="F15" i="4"/>
  <c r="D15" i="4"/>
  <c r="F14" i="4"/>
  <c r="F13" i="4"/>
  <c r="D13" i="4"/>
  <c r="E13" i="4" s="1"/>
  <c r="I13" i="4" s="1"/>
  <c r="C13" i="4"/>
  <c r="C14" i="4" s="1"/>
  <c r="C15" i="4" s="1"/>
  <c r="D6" i="4"/>
  <c r="C3" i="4"/>
  <c r="C4" i="4" s="1"/>
  <c r="C5" i="4" s="1"/>
  <c r="C6" i="4" s="1"/>
  <c r="C7" i="4" s="1"/>
  <c r="F7" i="4"/>
  <c r="F5" i="4"/>
  <c r="E4" i="4"/>
  <c r="E3" i="4"/>
  <c r="I3" i="4"/>
  <c r="L2" i="4"/>
  <c r="L4" i="4"/>
  <c r="D7" i="4"/>
  <c r="D5" i="4"/>
  <c r="F4" i="4"/>
  <c r="F6" i="4"/>
  <c r="D4" i="4"/>
  <c r="F3" i="4"/>
  <c r="D3" i="4"/>
  <c r="C16" i="4" l="1"/>
  <c r="C17" i="4" s="1"/>
  <c r="E14" i="4"/>
  <c r="D16" i="4"/>
  <c r="D14" i="4"/>
  <c r="E5" i="4"/>
  <c r="E6" i="4" s="1"/>
  <c r="E7" i="4" s="1"/>
  <c r="I4" i="4"/>
  <c r="E15" i="4" l="1"/>
  <c r="I14" i="4"/>
  <c r="I5" i="4"/>
  <c r="I7" i="4"/>
  <c r="I6" i="4"/>
  <c r="I15" i="4" l="1"/>
  <c r="E16" i="4"/>
  <c r="E17" i="4" l="1"/>
  <c r="I17" i="4" s="1"/>
  <c r="I16" i="4"/>
</calcChain>
</file>

<file path=xl/sharedStrings.xml><?xml version="1.0" encoding="utf-8"?>
<sst xmlns="http://schemas.openxmlformats.org/spreadsheetml/2006/main" count="36" uniqueCount="20">
  <si>
    <t>Stage</t>
  </si>
  <si>
    <t>Description</t>
  </si>
  <si>
    <t>Signal Power [dBm]</t>
  </si>
  <si>
    <t>Stage Noise Contribution [K]</t>
  </si>
  <si>
    <t>Total Noise Temperature [K]</t>
  </si>
  <si>
    <t>Gain</t>
  </si>
  <si>
    <t>Bandwidth</t>
  </si>
  <si>
    <t>20 dB Attenuator</t>
  </si>
  <si>
    <t>10 dB Attenuator</t>
  </si>
  <si>
    <t>30 dB Amplifier</t>
  </si>
  <si>
    <t>1 dB Attenuator</t>
  </si>
  <si>
    <t>Input</t>
  </si>
  <si>
    <t>Carrier Frequency [Hz]</t>
  </si>
  <si>
    <t>Room Temperature [K]</t>
  </si>
  <si>
    <t>infinity</t>
  </si>
  <si>
    <t>Noise Power [dBm]</t>
  </si>
  <si>
    <t>Boltzmann Constant</t>
  </si>
  <si>
    <t>RBW</t>
  </si>
  <si>
    <t>Insertion Loss / Noise Figure [dB]</t>
  </si>
  <si>
    <t>Bandpass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</si>
</sst>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1" fontId="1" fillId="0" borderId="0" xfId="0" applyNumberFormat="1" applyFont="1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7"/>
  <sheetViews>
    <sheetView tabSelected="1" zoomScale="166" workbookViewId="0">
      <selection activeCell="I17" sqref="I17"/>
    </sheetView>
  </sheetViews>
  <sheetFormatPr baseColWidth="10" defaultColWidth="12.6640625" defaultRowHeight="15.75" customHeight="1" x14ac:dyDescent="0.15"/>
  <cols>
    <col min="3" max="3" width="15.1640625" customWidth="1"/>
    <col min="4" max="4" width="21.33203125" style="5" customWidth="1"/>
    <col min="5" max="5" width="21" style="5" customWidth="1"/>
    <col min="6" max="6" width="7" customWidth="1"/>
    <col min="7" max="7" width="26" customWidth="1"/>
    <col min="9" max="9" width="17.33203125" style="7" customWidth="1"/>
    <col min="10" max="10" width="14.33203125" customWidth="1"/>
  </cols>
  <sheetData>
    <row r="1" spans="1:12" ht="15.75" customHeight="1" x14ac:dyDescent="0.15">
      <c r="A1" s="2" t="s">
        <v>0</v>
      </c>
      <c r="B1" s="2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18</v>
      </c>
      <c r="H1" s="1" t="s">
        <v>6</v>
      </c>
      <c r="I1" s="6" t="s">
        <v>15</v>
      </c>
    </row>
    <row r="2" spans="1:12" ht="15.75" customHeight="1" x14ac:dyDescent="0.15">
      <c r="A2">
        <v>0</v>
      </c>
      <c r="B2" s="2" t="s">
        <v>11</v>
      </c>
      <c r="C2">
        <v>-40</v>
      </c>
      <c r="D2" s="5">
        <v>0</v>
      </c>
      <c r="E2" s="5">
        <v>0</v>
      </c>
      <c r="F2">
        <v>0</v>
      </c>
      <c r="H2" s="2" t="s">
        <v>14</v>
      </c>
      <c r="K2" s="2" t="s">
        <v>12</v>
      </c>
      <c r="L2" s="2">
        <f>2400000000</f>
        <v>2400000000</v>
      </c>
    </row>
    <row r="3" spans="1:12" ht="15.75" customHeight="1" x14ac:dyDescent="0.15">
      <c r="A3">
        <v>1</v>
      </c>
      <c r="B3" s="2" t="s">
        <v>7</v>
      </c>
      <c r="C3">
        <f>C2+10*LOG10(F3)</f>
        <v>-60</v>
      </c>
      <c r="D3" s="5">
        <f>(1/F3 - 1)*$L$3</f>
        <v>29007</v>
      </c>
      <c r="E3" s="5">
        <f>F3*(E2+D3)</f>
        <v>290.07</v>
      </c>
      <c r="F3">
        <f>POWER(10,(-20/10))</f>
        <v>0.01</v>
      </c>
      <c r="I3" s="7">
        <f>10*LOG10(E3*$L$4*$L$5)</f>
        <v>-163.97618098647104</v>
      </c>
      <c r="K3" s="2" t="s">
        <v>13</v>
      </c>
      <c r="L3" s="2">
        <v>293</v>
      </c>
    </row>
    <row r="4" spans="1:12" ht="15.75" customHeight="1" x14ac:dyDescent="0.15">
      <c r="A4">
        <v>2</v>
      </c>
      <c r="B4" s="2" t="s">
        <v>8</v>
      </c>
      <c r="C4">
        <f>C3+10*LOG10(F4)</f>
        <v>-70</v>
      </c>
      <c r="D4" s="5">
        <f>(1/F4 - 1)*$L$3</f>
        <v>2637</v>
      </c>
      <c r="E4" s="5">
        <f>F4*(E3+D4)</f>
        <v>292.70700000000005</v>
      </c>
      <c r="F4">
        <f>POWER(10,-10/10)</f>
        <v>0.1</v>
      </c>
      <c r="I4" s="7">
        <f>10*LOG10(E4*$L$4*$L$5)</f>
        <v>-163.93687805018672</v>
      </c>
      <c r="J4" s="2"/>
      <c r="K4" s="2" t="s">
        <v>16</v>
      </c>
      <c r="L4">
        <f>1.38E-23</f>
        <v>1.3800000000000001E-23</v>
      </c>
    </row>
    <row r="5" spans="1:12" ht="15.75" customHeight="1" x14ac:dyDescent="0.15">
      <c r="A5">
        <v>3</v>
      </c>
      <c r="B5" s="2" t="s">
        <v>9</v>
      </c>
      <c r="C5">
        <f>C4+10*LOG10(F5)</f>
        <v>-33.089999999999996</v>
      </c>
      <c r="D5" s="5">
        <f>(POWER(10,G5/10)-1)*$L$3</f>
        <v>437.91625499428591</v>
      </c>
      <c r="E5" s="5">
        <f>F5*(E4+D5)</f>
        <v>3586687.1037694705</v>
      </c>
      <c r="F5">
        <f>POWER(10,36.91/10)</f>
        <v>4909.078761526036</v>
      </c>
      <c r="G5">
        <v>3.97</v>
      </c>
      <c r="I5" s="7">
        <f>10*LOG10(E5*$L$4*$L$5)</f>
        <v>-123.05427422351711</v>
      </c>
      <c r="J5" s="2"/>
      <c r="K5" s="2" t="s">
        <v>17</v>
      </c>
      <c r="L5" s="5">
        <v>10000</v>
      </c>
    </row>
    <row r="6" spans="1:12" ht="15.75" customHeight="1" x14ac:dyDescent="0.15">
      <c r="A6">
        <v>4</v>
      </c>
      <c r="B6" s="2" t="s">
        <v>10</v>
      </c>
      <c r="C6">
        <f>C5+10*LOG10(F6)</f>
        <v>-34.089999999999996</v>
      </c>
      <c r="D6" s="5">
        <f>(1/F6 - 1)*$L$3</f>
        <v>75.865145655691009</v>
      </c>
      <c r="E6" s="5">
        <f>F6*(E5+D6)</f>
        <v>2849067.0974727753</v>
      </c>
      <c r="F6">
        <f>POWER(10,-1/10)</f>
        <v>0.79432823472428149</v>
      </c>
      <c r="I6" s="7">
        <f>10*LOG10(E6*$L$4*$L$5)</f>
        <v>-124.05418236307676</v>
      </c>
      <c r="J6" s="2"/>
      <c r="K6" s="3"/>
    </row>
    <row r="7" spans="1:12" ht="15.75" customHeight="1" x14ac:dyDescent="0.15">
      <c r="A7">
        <v>5</v>
      </c>
      <c r="B7" s="2" t="s">
        <v>9</v>
      </c>
      <c r="C7">
        <f>C6+10*LOG10(F7)</f>
        <v>2.8200000000000074</v>
      </c>
      <c r="D7" s="5">
        <f>(POWER(10,G7/10)-1)*$L$3</f>
        <v>437.91625499428591</v>
      </c>
      <c r="E7" s="5">
        <f>F7*(E6+D7)</f>
        <v>13988444543.752951</v>
      </c>
      <c r="F7">
        <f>POWER(10,36.91/10)</f>
        <v>4909.078761526036</v>
      </c>
      <c r="G7">
        <v>3.97</v>
      </c>
      <c r="I7" s="7">
        <f>10*LOG10(E7*$L$4*$L$5)</f>
        <v>-87.143514881434896</v>
      </c>
    </row>
    <row r="8" spans="1:12" ht="15.75" customHeight="1" x14ac:dyDescent="0.15">
      <c r="A8" s="1"/>
      <c r="B8" s="1"/>
    </row>
    <row r="9" spans="1:12" ht="15.75" customHeight="1" x14ac:dyDescent="0.15">
      <c r="A9" s="1"/>
      <c r="B9" s="1"/>
    </row>
    <row r="11" spans="1:12" ht="15.75" customHeight="1" x14ac:dyDescent="0.15">
      <c r="A11" s="2" t="s">
        <v>0</v>
      </c>
      <c r="B11" s="2" t="s">
        <v>1</v>
      </c>
      <c r="C11" s="1" t="s">
        <v>2</v>
      </c>
      <c r="D11" s="4" t="s">
        <v>3</v>
      </c>
      <c r="E11" s="4" t="s">
        <v>4</v>
      </c>
      <c r="F11" s="1" t="s">
        <v>5</v>
      </c>
      <c r="G11" s="1" t="s">
        <v>18</v>
      </c>
      <c r="H11" s="1" t="s">
        <v>6</v>
      </c>
      <c r="I11" s="6" t="s">
        <v>15</v>
      </c>
    </row>
    <row r="12" spans="1:12" ht="15.75" customHeight="1" x14ac:dyDescent="0.15">
      <c r="A12">
        <v>0</v>
      </c>
      <c r="B12" s="2" t="s">
        <v>11</v>
      </c>
      <c r="C12">
        <v>-40</v>
      </c>
      <c r="D12" s="5">
        <v>0</v>
      </c>
      <c r="E12" s="5">
        <v>0</v>
      </c>
      <c r="F12">
        <v>0</v>
      </c>
      <c r="H12" s="2" t="s">
        <v>14</v>
      </c>
    </row>
    <row r="13" spans="1:12" ht="15.75" customHeight="1" x14ac:dyDescent="0.15">
      <c r="A13">
        <v>1</v>
      </c>
      <c r="B13" s="2" t="s">
        <v>7</v>
      </c>
      <c r="C13">
        <f>C12+10*LOG10(F13)</f>
        <v>-60</v>
      </c>
      <c r="D13" s="5">
        <f>(1/F13 - 1)*$L$3</f>
        <v>29007</v>
      </c>
      <c r="E13" s="5">
        <f>F13*(E12+D13)</f>
        <v>290.07</v>
      </c>
      <c r="F13">
        <f>POWER(10,(-20/10))</f>
        <v>0.01</v>
      </c>
      <c r="I13" s="7">
        <f>10*LOG10(E13*$L$4*$L$5)</f>
        <v>-163.97618098647104</v>
      </c>
    </row>
    <row r="14" spans="1:12" ht="15.75" customHeight="1" x14ac:dyDescent="0.15">
      <c r="A14">
        <v>2</v>
      </c>
      <c r="B14" s="2" t="s">
        <v>8</v>
      </c>
      <c r="C14">
        <f>C13+10*LOG10(F14)</f>
        <v>-70</v>
      </c>
      <c r="D14" s="5">
        <f>(1/F14 - 1)*$L$3</f>
        <v>2637</v>
      </c>
      <c r="E14" s="5">
        <f>F14*(E13+D14)</f>
        <v>292.70700000000005</v>
      </c>
      <c r="F14">
        <f>POWER(10,-10/10)</f>
        <v>0.1</v>
      </c>
      <c r="I14" s="7">
        <f>10*LOG10(E14*$L$4*$L$5)</f>
        <v>-163.93687805018672</v>
      </c>
    </row>
    <row r="15" spans="1:12" ht="15.75" customHeight="1" x14ac:dyDescent="0.15">
      <c r="A15">
        <v>3</v>
      </c>
      <c r="B15" s="2" t="s">
        <v>9</v>
      </c>
      <c r="C15">
        <f>C14+10*LOG10(F15)</f>
        <v>-33.089999999999996</v>
      </c>
      <c r="D15" s="5">
        <f>(POWER(10,G15/10)-1)*$L$3</f>
        <v>437.91625499428591</v>
      </c>
      <c r="E15" s="5">
        <f>F15*(E14+D15)</f>
        <v>3586687.1037694705</v>
      </c>
      <c r="F15">
        <f>POWER(10,36.91/10)</f>
        <v>4909.078761526036</v>
      </c>
      <c r="G15">
        <v>3.97</v>
      </c>
      <c r="I15" s="7">
        <f>10*LOG10(E15*$L$4*$L$5)</f>
        <v>-123.05427422351711</v>
      </c>
    </row>
    <row r="16" spans="1:12" ht="15.75" customHeight="1" x14ac:dyDescent="0.15">
      <c r="A16">
        <v>4</v>
      </c>
      <c r="B16" s="2" t="s">
        <v>19</v>
      </c>
      <c r="C16">
        <f>C15+10*LOG10(F16)</f>
        <v>-34.69</v>
      </c>
      <c r="D16" s="5">
        <f>(1/F16 - 1)*$L$3</f>
        <v>130.51385282855674</v>
      </c>
      <c r="E16" s="5">
        <f>F16*(E15+D16)</f>
        <v>2481471.5149087822</v>
      </c>
      <c r="F16">
        <f>POWER(10,-1.6/10)</f>
        <v>0.69183097091893653</v>
      </c>
      <c r="I16" s="7">
        <f>10*LOG10(E16*$L$4*$L$5)</f>
        <v>-124.65411619352118</v>
      </c>
    </row>
    <row r="17" spans="1:9" ht="15.75" customHeight="1" x14ac:dyDescent="0.15">
      <c r="A17">
        <v>5</v>
      </c>
      <c r="B17" s="2" t="s">
        <v>9</v>
      </c>
      <c r="C17">
        <f>C16+10*LOG10(F17)</f>
        <v>2.220000000000006</v>
      </c>
      <c r="D17" s="5">
        <f>(POWER(10,G17/10)-1)*$L$3</f>
        <v>437.91625499428591</v>
      </c>
      <c r="E17" s="5">
        <f>F17*(E16+D17)</f>
        <v>12183888876.557261</v>
      </c>
      <c r="F17">
        <f>POWER(10,36.91/10)</f>
        <v>4909.078761526036</v>
      </c>
      <c r="G17">
        <v>3.97</v>
      </c>
      <c r="I17" s="7">
        <f>10*LOG10(E17*$L$4*$L$5)</f>
        <v>-87.743349842456681</v>
      </c>
    </row>
  </sheetData>
  <pageMargins left="0.7" right="0.7" top="0.75" bottom="0.75" header="0.3" footer="0.3"/>
  <pageSetup orientation="portrait" horizontalDpi="0" verticalDpi="0"/>
  <ignoredErrors>
    <ignoredError sqref="F6 D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 Dey</cp:lastModifiedBy>
  <dcterms:modified xsi:type="dcterms:W3CDTF">2024-12-01T07:21:08Z</dcterms:modified>
</cp:coreProperties>
</file>