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200" windowHeight="11805" tabRatio="942"/>
  </bookViews>
  <sheets>
    <sheet name="1.기본-일반정비구역" sheetId="1" r:id="rId1"/>
    <sheet name="Sheet2" sheetId="15" state="hidden" r:id="rId2"/>
    <sheet name="Sheet3" sheetId="16" state="hidden" r:id="rId3"/>
    <sheet name="Sheet4" sheetId="17" state="hidden" r:id="rId4"/>
  </sheets>
  <definedNames>
    <definedName name="_xlnm._FilterDatabase" localSheetId="0" hidden="1">'1.기본-일반정비구역'!$B$5:$CI$49</definedName>
    <definedName name="_xlnm._FilterDatabase" localSheetId="1" hidden="1">Sheet2!$A$2:$J$43</definedName>
    <definedName name="n관리처분인가">#REF!</definedName>
    <definedName name="n구역면적">#REF!</definedName>
    <definedName name="n국비지원">#REF!</definedName>
    <definedName name="n기본계획수립">#REF!</definedName>
    <definedName name="n기존용적률">#REF!</definedName>
    <definedName name="n기존주택135">#REF!</definedName>
    <definedName name="n기존주택40">#REF!</definedName>
    <definedName name="n기존주택60">#REF!</definedName>
    <definedName name="n기존주택85">#REF!</definedName>
    <definedName name="n기존주택계">#REF!</definedName>
    <definedName name="n기존주택동수">#REF!</definedName>
    <definedName name="n기존주택준공연도">#REF!</definedName>
    <definedName name="n기존주택초과">#REF!</definedName>
    <definedName name="n담당자">#REF!</definedName>
    <definedName name="n비고">#REF!</definedName>
    <definedName name="n사업단계">#REF!</definedName>
    <definedName name="n사업시작">#REF!</definedName>
    <definedName name="n사업시행인가">#REF!</definedName>
    <definedName name="n사업완료">#REF!</definedName>
    <definedName name="n사업유형">#REF!</definedName>
    <definedName name="n시군">#REF!</definedName>
    <definedName name="n시도">#REF!</definedName>
    <definedName name="n시행방법">#REF!</definedName>
    <definedName name="n시행자">#REF!</definedName>
    <definedName name="n신축분양135">#REF!</definedName>
    <definedName name="n신축분양40">#REF!</definedName>
    <definedName name="n신축분양60">#REF!</definedName>
    <definedName name="n신축분양85">#REF!</definedName>
    <definedName name="n신축분양계">#REF!</definedName>
    <definedName name="n신축분양초과">#REF!</definedName>
    <definedName name="n신축용적률">#REF!</definedName>
    <definedName name="n신축임대40">#REF!</definedName>
    <definedName name="n신축임대60">#REF!</definedName>
    <definedName name="n신축임대85">#REF!</definedName>
    <definedName name="n신축임대계">#REF!</definedName>
    <definedName name="n안전진단">#REF!</definedName>
    <definedName name="n연번">#REF!</definedName>
    <definedName name="n예비평가">#REF!</definedName>
    <definedName name="n위치">#REF!</definedName>
    <definedName name="n이전고시">#REF!</definedName>
    <definedName name="n일몰경가">#REF!</definedName>
    <definedName name="n일몰미도래">#REF!</definedName>
    <definedName name="n일몰제기한일">#REF!</definedName>
    <definedName name="n일반분양">#REF!</definedName>
    <definedName name="n적용제외">#REF!</definedName>
    <definedName name="n전체연번">#REF!</definedName>
    <definedName name="n정비계획수립">#REF!</definedName>
    <definedName name="n정비구역명">#REF!</definedName>
    <definedName name="n정비구역변경지정">#REF!</definedName>
    <definedName name="n정비구역지정예정">#REF!</definedName>
    <definedName name="n정비구역최초지정">#REF!</definedName>
    <definedName name="n조합설립인가">#REF!</definedName>
    <definedName name="n조합원">#REF!</definedName>
    <definedName name="n준공">#REF!</definedName>
    <definedName name="n착공">#REF!</definedName>
    <definedName name="n추진위승인">#REF!</definedName>
    <definedName name="n토지등소유자">#REF!</definedName>
    <definedName name="n현재단계기간">#REF!</definedName>
    <definedName name="n현재상황">#REF!</definedName>
    <definedName name="관리처분인가">'1.기본-일반정비구역'!$BI$7:$BI$51</definedName>
    <definedName name="구역면적">'1.기본-일반정비구역'!$H$7:$H$51</definedName>
    <definedName name="국비지원">'1.기본-일반정비구역'!#REF!</definedName>
    <definedName name="기본계획수립">'1.기본-일반정비구역'!$AY$7:$AY$51</definedName>
    <definedName name="기존용적률">'1.기본-일반정비구역'!$AR$7:$AR$51</definedName>
    <definedName name="기존주택135">'1.기본-일반정비구역'!$O$7:$O$51</definedName>
    <definedName name="기존주택40">'1.기본-일반정비구역'!$L$7:$L$51</definedName>
    <definedName name="기존주택60">'1.기본-일반정비구역'!$M$7:$M$51</definedName>
    <definedName name="기존주택85">'1.기본-일반정비구역'!$N$7:$N$51</definedName>
    <definedName name="기존주택계">'1.기본-일반정비구역'!$K$7:$K$51</definedName>
    <definedName name="기존주택동수">'1.기본-일반정비구역'!$J$7:$J$51</definedName>
    <definedName name="기존주택준공연도">'1.기본-일반정비구역'!$I$7:$I$51</definedName>
    <definedName name="기존주택초과">'1.기본-일반정비구역'!$P$7:$P$51</definedName>
    <definedName name="담당자">'1.기본-일반정비구역'!$BO$7:$BO$51</definedName>
    <definedName name="비고">'1.기본-일반정비구역'!$BP$7:$BP$51</definedName>
    <definedName name="사업단계">'1.기본-일반정비구역'!$D$7:$D$51</definedName>
    <definedName name="사업시작">'1.기본-일반정비구역'!$AW$7:$AW$51</definedName>
    <definedName name="사업시행인가">'1.기본-일반정비구역'!$BH$7:$BH$51</definedName>
    <definedName name="사업완료">'1.기본-일반정비구역'!$AX$7:$AX$51</definedName>
    <definedName name="사업유형">'1.기본-일반정비구역'!$E$7:$E$51</definedName>
    <definedName name="시군">'1.기본-일반정비구역'!$C$7:$C$51</definedName>
    <definedName name="시행방법">'1.기본-일반정비구역'!#REF!</definedName>
    <definedName name="시행자">'1.기본-일반정비구역'!$AV$7:$AV$51</definedName>
    <definedName name="신축분양135">'1.기본-일반정비구역'!$Y$7:$Y$51</definedName>
    <definedName name="신축분양40">'1.기본-일반정비구역'!$V$7:$V$51</definedName>
    <definedName name="신축분양60">'1.기본-일반정비구역'!$W$7:$W$51</definedName>
    <definedName name="신축분양85">'1.기본-일반정비구역'!$X$7:$X$51</definedName>
    <definedName name="신축분양계">'1.기본-일반정비구역'!$U$7:$U$51</definedName>
    <definedName name="신축분양초과">'1.기본-일반정비구역'!$Z$7:$Z$51</definedName>
    <definedName name="신축용적률">'1.기본-일반정비구역'!$AS$7:$AS$51</definedName>
    <definedName name="신축임대40">'1.기본-일반정비구역'!$AB$7:$AB$51</definedName>
    <definedName name="신축임대60">'1.기본-일반정비구역'!$AC$7:$AC$51</definedName>
    <definedName name="신축임대85">'1.기본-일반정비구역'!$AD$7:$AD$51</definedName>
    <definedName name="신축임대계">'1.기본-일반정비구역'!$AA$7:$AA$51</definedName>
    <definedName name="안전진단">'1.기본-일반정비구역'!$BF$7:$BF$51</definedName>
    <definedName name="연번">'1.기본-일반정비구역'!$B$7:$B$51</definedName>
    <definedName name="예비평가">'1.기본-일반정비구역'!$BE$7:$BE$51</definedName>
    <definedName name="위치">'1.기본-일반정비구역'!$G$7:$G$51</definedName>
    <definedName name="이전고시">'1.기본-일반정비구역'!$BM$7:$BM$51</definedName>
    <definedName name="일몰경과">'1.기본-일반정비구역'!#REF!</definedName>
    <definedName name="일몰미도래">'1.기본-일반정비구역'!#REF!</definedName>
    <definedName name="일몰제기한일">'1.기본-일반정비구역'!#REF!</definedName>
    <definedName name="일반분양">'1.기본-일반정비구역'!$BK$7:$BK$51</definedName>
    <definedName name="적용제외">'1.기본-일반정비구역'!#REF!</definedName>
    <definedName name="정비계획수립">'1.기본-일반정비구역'!$BA$7:$BA$51</definedName>
    <definedName name="정비구역명">'1.기본-일반정비구역'!$F$7:$F$51</definedName>
    <definedName name="정비구역변경지정">'1.기본-일반정비구역'!$BC$7:$BC$51</definedName>
    <definedName name="정비구역지정예정">'1.기본-일반정비구역'!$AZ$7:$AZ$51</definedName>
    <definedName name="정비구역최초지정">'1.기본-일반정비구역'!$BB$7:$BB$51</definedName>
    <definedName name="조합설립인가">'1.기본-일반정비구역'!$BG$7:$BG$51</definedName>
    <definedName name="조합원">'1.기본-일반정비구역'!$AU$7:$AU$51</definedName>
    <definedName name="준공">'1.기본-일반정비구역'!$BL$7:$BL$51</definedName>
    <definedName name="착공">'1.기본-일반정비구역'!$BJ$7:$BJ$51</definedName>
    <definedName name="추진위승인">'1.기본-일반정비구역'!$BD$7:$BD$51</definedName>
    <definedName name="토지등소유자">'1.기본-일반정비구역'!$AT$7:$AT$51</definedName>
    <definedName name="현재단계기간">'1.기본-일반정비구역'!#REF!</definedName>
    <definedName name="현재상황">'1.기본-일반정비구역'!$BN$7:$BN$51</definedName>
  </definedNames>
  <calcPr calcId="162913"/>
</workbook>
</file>

<file path=xl/calcChain.xml><?xml version="1.0" encoding="utf-8"?>
<calcChain xmlns="http://schemas.openxmlformats.org/spreadsheetml/2006/main">
  <c r="K25" i="1" l="1"/>
  <c r="K24" i="1"/>
  <c r="K23" i="1"/>
  <c r="Q33" i="1" l="1"/>
  <c r="U49" i="1" l="1"/>
  <c r="Q49" i="1"/>
  <c r="K49" i="1"/>
  <c r="U48" i="1"/>
  <c r="Q48" i="1"/>
  <c r="K48" i="1"/>
  <c r="U47" i="1"/>
  <c r="Q47" i="1"/>
  <c r="K47" i="1"/>
  <c r="U46" i="1"/>
  <c r="Q46" i="1"/>
  <c r="K46" i="1"/>
  <c r="U45" i="1"/>
  <c r="Q45" i="1"/>
  <c r="K45" i="1"/>
  <c r="U44" i="1"/>
  <c r="Q44" i="1"/>
  <c r="K44" i="1"/>
  <c r="AE43" i="1"/>
  <c r="AA43" i="1"/>
  <c r="U43" i="1"/>
  <c r="Q43" i="1"/>
  <c r="K43" i="1"/>
  <c r="U42" i="1"/>
  <c r="Q42" i="1"/>
  <c r="K42" i="1"/>
  <c r="U41" i="1"/>
  <c r="Q41" i="1"/>
  <c r="K41" i="1"/>
  <c r="U40" i="1"/>
  <c r="Q40" i="1"/>
  <c r="K40" i="1"/>
  <c r="U39" i="1"/>
  <c r="Q39" i="1"/>
  <c r="K39" i="1"/>
  <c r="U38" i="1"/>
  <c r="Q38" i="1"/>
  <c r="K38" i="1"/>
  <c r="U37" i="1"/>
  <c r="Q37" i="1"/>
  <c r="K37" i="1"/>
  <c r="U36" i="1"/>
  <c r="Q36" i="1"/>
  <c r="K36" i="1"/>
  <c r="AE35" i="1"/>
  <c r="U35" i="1"/>
  <c r="Q35" i="1"/>
  <c r="K35" i="1"/>
  <c r="U34" i="1"/>
  <c r="Q34" i="1"/>
  <c r="K34" i="1"/>
  <c r="AE33" i="1"/>
  <c r="U33" i="1"/>
  <c r="K33" i="1"/>
  <c r="AE32" i="1"/>
  <c r="AA32" i="1"/>
  <c r="U32" i="1"/>
  <c r="K32" i="1"/>
  <c r="U31" i="1"/>
  <c r="Q31" i="1"/>
  <c r="K31" i="1"/>
  <c r="AE30" i="1"/>
  <c r="AA30" i="1"/>
  <c r="U30" i="1"/>
  <c r="Q30" i="1"/>
  <c r="K30" i="1"/>
  <c r="U29" i="1"/>
  <c r="U28" i="1"/>
  <c r="Q28" i="1"/>
  <c r="K28" i="1"/>
  <c r="U27" i="1"/>
  <c r="Q27" i="1"/>
  <c r="K27" i="1"/>
  <c r="U26" i="1"/>
  <c r="Q26" i="1"/>
  <c r="K26" i="1"/>
  <c r="U22" i="1"/>
  <c r="Q22" i="1"/>
  <c r="K22" i="1"/>
  <c r="U21" i="1"/>
  <c r="Q21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T5" i="1" l="1"/>
  <c r="AB5" i="1" l="1"/>
  <c r="AI5" i="1" l="1"/>
  <c r="AK5" i="1"/>
  <c r="AN5" i="1" l="1"/>
  <c r="AF5" i="1"/>
  <c r="AH5" i="1"/>
  <c r="AL5" i="1"/>
  <c r="H5" i="1" l="1"/>
  <c r="AE5" i="1" l="1"/>
  <c r="U5" i="1" l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AA5" i="1" l="1"/>
  <c r="K5" i="1"/>
  <c r="F5" i="1" l="1"/>
  <c r="AU5" i="1" l="1"/>
  <c r="AT5" i="1"/>
  <c r="AD5" i="1"/>
  <c r="AC5" i="1"/>
  <c r="Z5" i="1"/>
  <c r="Y5" i="1"/>
  <c r="X5" i="1"/>
  <c r="W5" i="1"/>
  <c r="V5" i="1"/>
  <c r="P5" i="1"/>
  <c r="O5" i="1"/>
  <c r="N5" i="1"/>
  <c r="M5" i="1"/>
  <c r="L5" i="1"/>
  <c r="J5" i="1"/>
  <c r="J4" i="17" l="1"/>
  <c r="K4" i="17"/>
  <c r="F2" i="16"/>
  <c r="G2" i="16"/>
  <c r="H2" i="16"/>
  <c r="I2" i="16"/>
  <c r="I1" i="16" s="1"/>
  <c r="E2" i="16"/>
  <c r="H18" i="16"/>
  <c r="G18" i="16"/>
  <c r="F18" i="16"/>
  <c r="E18" i="16"/>
  <c r="D21" i="16"/>
  <c r="D19" i="16"/>
  <c r="D27" i="16"/>
  <c r="D26" i="16"/>
  <c r="D25" i="16"/>
  <c r="D24" i="16"/>
  <c r="D23" i="16"/>
  <c r="D15" i="16"/>
  <c r="D14" i="16"/>
  <c r="D9" i="16"/>
  <c r="D16" i="16"/>
  <c r="D12" i="16"/>
  <c r="D10" i="16"/>
  <c r="D7" i="16"/>
  <c r="D5" i="16"/>
  <c r="D3" i="16"/>
  <c r="G1" i="16" l="1"/>
  <c r="H1" i="16"/>
  <c r="F1" i="16"/>
  <c r="D2" i="16"/>
  <c r="D18" i="16"/>
  <c r="E1" i="16"/>
  <c r="D1" i="16" l="1"/>
  <c r="U19" i="15" l="1"/>
  <c r="U16" i="15"/>
  <c r="M32" i="15"/>
  <c r="U21" i="15" l="1"/>
  <c r="S5" i="1" l="1"/>
  <c r="R5" i="1"/>
  <c r="Q5" i="1" l="1"/>
</calcChain>
</file>

<file path=xl/comments1.xml><?xml version="1.0" encoding="utf-8"?>
<comments xmlns="http://schemas.openxmlformats.org/spreadsheetml/2006/main">
  <authors>
    <author>Administrator</author>
  </authors>
  <commentList>
    <comment ref="Q2" authorId="0" shapeId="0">
      <text>
        <r>
          <rPr>
            <sz val="11"/>
            <color indexed="81"/>
            <rFont val="돋움"/>
            <family val="3"/>
            <charset val="129"/>
          </rPr>
          <t>국토교통부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반기보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내용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추가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신축주택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분양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임대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세대수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상인한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경우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필히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확인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요망</t>
        </r>
        <r>
          <rPr>
            <sz val="11"/>
            <color indexed="81"/>
            <rFont val="Tahoma"/>
            <family val="2"/>
          </rPr>
          <t>)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Z2" authorId="0" shapeId="0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"도시 및 주거환경정비 기본계획" 상 정비구역 지정 예정일 기재</t>
        </r>
      </text>
    </comment>
  </commentList>
</comments>
</file>

<file path=xl/sharedStrings.xml><?xml version="1.0" encoding="utf-8"?>
<sst xmlns="http://schemas.openxmlformats.org/spreadsheetml/2006/main" count="777" uniqueCount="368">
  <si>
    <t>변경</t>
    <phoneticPr fontId="3" type="noConversion"/>
  </si>
  <si>
    <t>최초</t>
    <phoneticPr fontId="3" type="noConversion"/>
  </si>
  <si>
    <t>완료</t>
    <phoneticPr fontId="3" type="noConversion"/>
  </si>
  <si>
    <t>시작</t>
    <phoneticPr fontId="3" type="noConversion"/>
  </si>
  <si>
    <t>조합원수</t>
    <phoneticPr fontId="3" type="noConversion"/>
  </si>
  <si>
    <t>기존</t>
    <phoneticPr fontId="3" type="noConversion"/>
  </si>
  <si>
    <t>임대</t>
    <phoneticPr fontId="3" type="noConversion"/>
  </si>
  <si>
    <t>분양</t>
    <phoneticPr fontId="3" type="noConversion"/>
  </si>
  <si>
    <t>세대수</t>
    <phoneticPr fontId="3" type="noConversion"/>
  </si>
  <si>
    <t>동수</t>
    <phoneticPr fontId="3" type="noConversion"/>
  </si>
  <si>
    <t>비고</t>
    <phoneticPr fontId="3" type="noConversion"/>
  </si>
  <si>
    <t>준공일</t>
    <phoneticPr fontId="3" type="noConversion"/>
  </si>
  <si>
    <t>착공일</t>
    <phoneticPr fontId="3" type="noConversion"/>
  </si>
  <si>
    <t>안전진단</t>
    <phoneticPr fontId="3" type="noConversion"/>
  </si>
  <si>
    <t>예비평가</t>
    <phoneticPr fontId="3" type="noConversion"/>
  </si>
  <si>
    <t>정비구역지정</t>
    <phoneticPr fontId="3" type="noConversion"/>
  </si>
  <si>
    <t>사업예정기간</t>
    <phoneticPr fontId="3" type="noConversion"/>
  </si>
  <si>
    <t>토지등소유자</t>
    <phoneticPr fontId="3" type="noConversion"/>
  </si>
  <si>
    <t>용적률</t>
    <phoneticPr fontId="3" type="noConversion"/>
  </si>
  <si>
    <t>위치</t>
    <phoneticPr fontId="3" type="noConversion"/>
  </si>
  <si>
    <t>정비구역명</t>
    <phoneticPr fontId="3" type="noConversion"/>
  </si>
  <si>
    <t>사업유형</t>
    <phoneticPr fontId="3" type="noConversion"/>
  </si>
  <si>
    <t>시군</t>
    <phoneticPr fontId="3" type="noConversion"/>
  </si>
  <si>
    <t>연번</t>
    <phoneticPr fontId="3" type="noConversion"/>
  </si>
  <si>
    <t>수원시</t>
  </si>
  <si>
    <t>재건축</t>
  </si>
  <si>
    <t>재개발</t>
  </si>
  <si>
    <t>성남시</t>
  </si>
  <si>
    <t>부천시</t>
  </si>
  <si>
    <t>용인시</t>
  </si>
  <si>
    <t>안산시</t>
  </si>
  <si>
    <t>1988~2004</t>
  </si>
  <si>
    <t>1989~1991</t>
  </si>
  <si>
    <t>주공5단지1</t>
  </si>
  <si>
    <t>고잔동 675번지 일원</t>
  </si>
  <si>
    <t>주공5단지2</t>
  </si>
  <si>
    <t>고잔동 674번지 일원</t>
  </si>
  <si>
    <t>주공6단지</t>
  </si>
  <si>
    <t>고잔동 676-2번지 일원</t>
  </si>
  <si>
    <t>고잔연립8</t>
  </si>
  <si>
    <t>고잔동 631-1번지 일원</t>
  </si>
  <si>
    <t>고잔연립9</t>
  </si>
  <si>
    <t>고잔동 648-1번지 일원</t>
  </si>
  <si>
    <t>안양시</t>
  </si>
  <si>
    <t>화성시</t>
  </si>
  <si>
    <t>시흥시</t>
  </si>
  <si>
    <t>의왕시</t>
  </si>
  <si>
    <t>과천시</t>
  </si>
  <si>
    <t>고양시</t>
  </si>
  <si>
    <t>남양주시</t>
  </si>
  <si>
    <t>파주시</t>
  </si>
  <si>
    <t>양주시</t>
  </si>
  <si>
    <t>하남시</t>
  </si>
  <si>
    <t>동두천시</t>
  </si>
  <si>
    <t>팔곡일동1</t>
  </si>
  <si>
    <t>팔곡일동 264-5번지 일원</t>
  </si>
  <si>
    <t>1956~2004</t>
  </si>
  <si>
    <t>군포시</t>
  </si>
  <si>
    <t>이천시</t>
  </si>
  <si>
    <t>안성시</t>
  </si>
  <si>
    <t>오산시</t>
  </si>
  <si>
    <t>의정부시</t>
  </si>
  <si>
    <t>구리시</t>
  </si>
  <si>
    <t>111-4</t>
  </si>
  <si>
    <t>원곡연립2단지</t>
  </si>
  <si>
    <t>단원구 원곡동 838일원</t>
  </si>
  <si>
    <t>1981~1995</t>
  </si>
  <si>
    <t>군자주공7단지</t>
  </si>
  <si>
    <t>단원구 선부동 961</t>
  </si>
  <si>
    <t>상록구 건건동 894-1</t>
  </si>
  <si>
    <t>원곡연립1단지</t>
  </si>
  <si>
    <t>단원구 원곡동 829일원</t>
  </si>
  <si>
    <t>광명시</t>
  </si>
  <si>
    <t>평택시</t>
  </si>
  <si>
    <t>군자주공6단지</t>
  </si>
  <si>
    <t>단원구 선부동 953</t>
  </si>
  <si>
    <t>건건동 606번지 일원</t>
  </si>
  <si>
    <t>1943~2001</t>
  </si>
  <si>
    <t>초지연립1단지</t>
  </si>
  <si>
    <t>단원구 초지동 590일원</t>
  </si>
  <si>
    <t>1983~1996</t>
  </si>
  <si>
    <t>초지연립상단지</t>
  </si>
  <si>
    <t>단원구 초지동 605일원</t>
  </si>
  <si>
    <t>1981~2002</t>
  </si>
  <si>
    <t>군자주공8단지</t>
  </si>
  <si>
    <t>원곡연립3단지</t>
  </si>
  <si>
    <t>단원구 원곡동 848일원</t>
  </si>
  <si>
    <t>1980~1993</t>
  </si>
  <si>
    <t>선부동2</t>
  </si>
  <si>
    <t>단원구 선부동 998번지 일원</t>
  </si>
  <si>
    <t>1987∼2006</t>
  </si>
  <si>
    <t>선부동3</t>
  </si>
  <si>
    <t>단원구 선부동 1007번지 일원</t>
  </si>
  <si>
    <t>소곡지구</t>
  </si>
  <si>
    <t>대야동</t>
  </si>
  <si>
    <t>기존주택</t>
    <phoneticPr fontId="3" type="noConversion"/>
  </si>
  <si>
    <t>신축주택</t>
    <phoneticPr fontId="3" type="noConversion"/>
  </si>
  <si>
    <t>군자주공5단지</t>
  </si>
  <si>
    <t>단원구 초지동 603-1</t>
  </si>
  <si>
    <t>중앙주공2단지</t>
  </si>
  <si>
    <t>단원구 고잔동 538</t>
  </si>
  <si>
    <t>중앙주공1단지</t>
  </si>
  <si>
    <t>단원구 고잔동 532</t>
  </si>
  <si>
    <t>성포주공3단지</t>
  </si>
  <si>
    <t>상록구 성포동 587</t>
  </si>
  <si>
    <t>고잔연립1단지</t>
  </si>
  <si>
    <t>단원구 고잔동 586일원</t>
  </si>
  <si>
    <t>1985~1988</t>
  </si>
  <si>
    <t>군자주공4단지</t>
  </si>
  <si>
    <t>단원구 초지동 604</t>
  </si>
  <si>
    <t>동명아파트</t>
  </si>
  <si>
    <t>단원구 선부동 1082</t>
  </si>
  <si>
    <t>조합</t>
  </si>
  <si>
    <t>합 계</t>
  </si>
  <si>
    <t>정비구역</t>
  </si>
  <si>
    <t>조합설립</t>
  </si>
  <si>
    <t>착공</t>
  </si>
  <si>
    <t>준공</t>
  </si>
  <si>
    <t>구역면적
(㎡)</t>
    <phoneticPr fontId="3" type="noConversion"/>
  </si>
  <si>
    <t>일반
분양일</t>
    <phoneticPr fontId="3" type="noConversion"/>
  </si>
  <si>
    <t>이전
고시일</t>
    <phoneticPr fontId="3" type="noConversion"/>
  </si>
  <si>
    <t>기존주택
준공년도</t>
    <phoneticPr fontId="3" type="noConversion"/>
  </si>
  <si>
    <t>토지등소유자수</t>
    <phoneticPr fontId="3" type="noConversion"/>
  </si>
  <si>
    <t>계</t>
    <phoneticPr fontId="3" type="noConversion"/>
  </si>
  <si>
    <t>~40㎡</t>
    <phoneticPr fontId="3" type="noConversion"/>
  </si>
  <si>
    <t>40~60㎡</t>
    <phoneticPr fontId="3" type="noConversion"/>
  </si>
  <si>
    <t>135㎡~</t>
    <phoneticPr fontId="3" type="noConversion"/>
  </si>
  <si>
    <t>85~135㎡</t>
    <phoneticPr fontId="3" type="noConversion"/>
  </si>
  <si>
    <t>60~85㎡</t>
    <phoneticPr fontId="3" type="noConversion"/>
  </si>
  <si>
    <t>신축</t>
    <phoneticPr fontId="3" type="noConversion"/>
  </si>
  <si>
    <t>사업시행자(토지등소유자,조합,조합+LH)</t>
    <phoneticPr fontId="3" type="noConversion"/>
  </si>
  <si>
    <t>1988~1990</t>
  </si>
  <si>
    <t>선부동 963번지 일원</t>
  </si>
  <si>
    <t>선부연립1</t>
  </si>
  <si>
    <t>고잔동 672번지 일원</t>
  </si>
  <si>
    <t>주공9단지</t>
  </si>
  <si>
    <t>고잔동 671번지 일원</t>
  </si>
  <si>
    <t>주공8단지</t>
  </si>
  <si>
    <t>고잔동 670번지 일원</t>
  </si>
  <si>
    <t>주공7단지</t>
  </si>
  <si>
    <t>고잔동 613-1번지 일원</t>
  </si>
  <si>
    <t>고잔연립7</t>
  </si>
  <si>
    <t>1990~1992</t>
  </si>
  <si>
    <t>고잔동 612번지 일원</t>
  </si>
  <si>
    <t>1989~1994</t>
  </si>
  <si>
    <t>고잔동 610번지 일원</t>
  </si>
  <si>
    <t>고잔연립5</t>
  </si>
  <si>
    <t>고잔동 661-3번지 일원</t>
  </si>
  <si>
    <t>고잔연립4</t>
  </si>
  <si>
    <t>1989~1992</t>
  </si>
  <si>
    <t>고잔동 665-1번지 일원</t>
  </si>
  <si>
    <t>고잔연립3</t>
  </si>
  <si>
    <t>성포동 584번지 일원</t>
  </si>
  <si>
    <t>주공10단지</t>
  </si>
  <si>
    <t>성포동 588번지 일원</t>
  </si>
  <si>
    <t>주공4단지</t>
  </si>
  <si>
    <t>성포동 예술인아파트</t>
  </si>
  <si>
    <t>성포예술인</t>
  </si>
  <si>
    <t>업무담당자
(전화번호)</t>
    <phoneticPr fontId="2" type="noConversion"/>
  </si>
  <si>
    <t>준공</t>
    <phoneticPr fontId="3" type="noConversion"/>
  </si>
  <si>
    <t>착공</t>
    <phoneticPr fontId="3" type="noConversion"/>
  </si>
  <si>
    <t>정비구역 지정 
예정일</t>
    <phoneticPr fontId="3" type="noConversion"/>
  </si>
  <si>
    <t>정비계획 수립일</t>
    <phoneticPr fontId="3" type="noConversion"/>
  </si>
  <si>
    <t>기본계획 미반영</t>
  </si>
  <si>
    <t>사업단계</t>
    <phoneticPr fontId="3" type="noConversion"/>
  </si>
  <si>
    <t>사업시행</t>
  </si>
  <si>
    <t>관리처분</t>
  </si>
  <si>
    <t>구역면적</t>
    <phoneticPr fontId="3" type="noConversion"/>
  </si>
  <si>
    <t>기존주택준공연도</t>
    <phoneticPr fontId="3" type="noConversion"/>
  </si>
  <si>
    <t>기존주택동수</t>
    <phoneticPr fontId="3" type="noConversion"/>
  </si>
  <si>
    <t>기존주택계</t>
    <phoneticPr fontId="3" type="noConversion"/>
  </si>
  <si>
    <t>기존주택40</t>
    <phoneticPr fontId="3" type="noConversion"/>
  </si>
  <si>
    <t>기존주택60</t>
    <phoneticPr fontId="3" type="noConversion"/>
  </si>
  <si>
    <t>기존주택85</t>
    <phoneticPr fontId="3" type="noConversion"/>
  </si>
  <si>
    <t>기존주택135</t>
    <phoneticPr fontId="3" type="noConversion"/>
  </si>
  <si>
    <t>기존주택초과</t>
    <phoneticPr fontId="3" type="noConversion"/>
  </si>
  <si>
    <t>신축분양계</t>
    <phoneticPr fontId="3" type="noConversion"/>
  </si>
  <si>
    <t>신축분양40</t>
    <phoneticPr fontId="3" type="noConversion"/>
  </si>
  <si>
    <t>신축분양60</t>
    <phoneticPr fontId="3" type="noConversion"/>
  </si>
  <si>
    <t>신축분양85</t>
    <phoneticPr fontId="3" type="noConversion"/>
  </si>
  <si>
    <t>신축분양135</t>
    <phoneticPr fontId="3" type="noConversion"/>
  </si>
  <si>
    <t>신축분양초과</t>
    <phoneticPr fontId="3" type="noConversion"/>
  </si>
  <si>
    <t>신축임대계</t>
  </si>
  <si>
    <t>신축임대40</t>
  </si>
  <si>
    <t>신축임대60</t>
  </si>
  <si>
    <t>신축임대85</t>
  </si>
  <si>
    <t>기존용적률</t>
    <phoneticPr fontId="3" type="noConversion"/>
  </si>
  <si>
    <t>신축용적률</t>
    <phoneticPr fontId="3" type="noConversion"/>
  </si>
  <si>
    <t>시행자</t>
    <phoneticPr fontId="3" type="noConversion"/>
  </si>
  <si>
    <t>추진위승인</t>
    <phoneticPr fontId="3" type="noConversion"/>
  </si>
  <si>
    <t>정비구역최초지정</t>
    <phoneticPr fontId="3" type="noConversion"/>
  </si>
  <si>
    <t>정비구역변경지정</t>
    <phoneticPr fontId="3" type="noConversion"/>
  </si>
  <si>
    <t>정비계획수립</t>
    <phoneticPr fontId="3" type="noConversion"/>
  </si>
  <si>
    <t>정비구역지정예정</t>
    <phoneticPr fontId="3" type="noConversion"/>
  </si>
  <si>
    <t>기본계획수립</t>
    <phoneticPr fontId="3" type="noConversion"/>
  </si>
  <si>
    <t>사업시작</t>
    <phoneticPr fontId="3" type="noConversion"/>
  </si>
  <si>
    <t>사업완료</t>
    <phoneticPr fontId="3" type="noConversion"/>
  </si>
  <si>
    <t>조합설립인가</t>
    <phoneticPr fontId="3" type="noConversion"/>
  </si>
  <si>
    <t>사업시행인가</t>
    <phoneticPr fontId="3" type="noConversion"/>
  </si>
  <si>
    <t>관리처분인가</t>
    <phoneticPr fontId="3" type="noConversion"/>
  </si>
  <si>
    <t>일반분양</t>
    <phoneticPr fontId="3" type="noConversion"/>
  </si>
  <si>
    <t>이전고시</t>
    <phoneticPr fontId="3" type="noConversion"/>
  </si>
  <si>
    <t>현재상황</t>
    <phoneticPr fontId="3" type="noConversion"/>
  </si>
  <si>
    <t>담당자</t>
    <phoneticPr fontId="3" type="noConversion"/>
  </si>
  <si>
    <t>예정구역</t>
  </si>
  <si>
    <t>추진위원회</t>
  </si>
  <si>
    <t>김포시</t>
  </si>
  <si>
    <t>4R</t>
  </si>
  <si>
    <t>11R</t>
  </si>
  <si>
    <t>1R</t>
  </si>
  <si>
    <t>2R</t>
  </si>
  <si>
    <t>5R</t>
  </si>
  <si>
    <t>10R</t>
  </si>
  <si>
    <t>14R</t>
  </si>
  <si>
    <t>15R</t>
  </si>
  <si>
    <t>16R</t>
  </si>
  <si>
    <t>조합원수</t>
    <phoneticPr fontId="3" type="noConversion"/>
  </si>
  <si>
    <t>사업시행 세대수</t>
    <phoneticPr fontId="3" type="noConversion"/>
  </si>
  <si>
    <t>합계</t>
    <phoneticPr fontId="3" type="noConversion"/>
  </si>
  <si>
    <t>조합원</t>
    <phoneticPr fontId="3" type="noConversion"/>
  </si>
  <si>
    <t>일반</t>
    <phoneticPr fontId="3" type="noConversion"/>
  </si>
  <si>
    <t>임대</t>
    <phoneticPr fontId="3" type="noConversion"/>
  </si>
  <si>
    <t>합계</t>
    <phoneticPr fontId="3" type="noConversion"/>
  </si>
  <si>
    <t>조합원</t>
    <phoneticPr fontId="3" type="noConversion"/>
  </si>
  <si>
    <t>일반</t>
    <phoneticPr fontId="3" type="noConversion"/>
  </si>
  <si>
    <t>임대</t>
    <phoneticPr fontId="3" type="noConversion"/>
  </si>
  <si>
    <t>분양</t>
    <phoneticPr fontId="3" type="noConversion"/>
  </si>
  <si>
    <t>년도</t>
  </si>
  <si>
    <t>시군</t>
  </si>
  <si>
    <t>정비구역명</t>
  </si>
  <si>
    <t>사업</t>
  </si>
  <si>
    <t>유형</t>
  </si>
  <si>
    <r>
      <t>인수자 및 임대주택수</t>
    </r>
    <r>
      <rPr>
        <b/>
        <sz val="10"/>
        <color rgb="FF000000"/>
        <rFont val="휴먼명조"/>
        <family val="3"/>
        <charset val="129"/>
      </rPr>
      <t>(</t>
    </r>
    <r>
      <rPr>
        <b/>
        <sz val="10"/>
        <color rgb="FF000000"/>
        <rFont val="맑은 고딕"/>
        <family val="3"/>
        <charset val="129"/>
        <scheme val="minor"/>
      </rPr>
      <t>호</t>
    </r>
    <r>
      <rPr>
        <b/>
        <sz val="10"/>
        <color rgb="FF000000"/>
        <rFont val="휴먼명조"/>
        <family val="3"/>
        <charset val="129"/>
      </rPr>
      <t>)</t>
    </r>
  </si>
  <si>
    <t>비고</t>
  </si>
  <si>
    <t>계</t>
  </si>
  <si>
    <t>한국토지주택공사</t>
  </si>
  <si>
    <t>경기도시공사</t>
  </si>
  <si>
    <r>
      <t>시</t>
    </r>
    <r>
      <rPr>
        <b/>
        <sz val="10"/>
        <color rgb="FF000000"/>
        <rFont val="휴먼명조"/>
        <family val="3"/>
        <charset val="129"/>
      </rPr>
      <t>·</t>
    </r>
    <r>
      <rPr>
        <b/>
        <sz val="10"/>
        <color rgb="FF000000"/>
        <rFont val="맑은 고딕"/>
        <family val="3"/>
        <charset val="129"/>
        <scheme val="minor"/>
      </rPr>
      <t>군</t>
    </r>
  </si>
  <si>
    <r>
      <t>2018</t>
    </r>
    <r>
      <rPr>
        <sz val="10"/>
        <color rgb="FF000000"/>
        <rFont val="맑은 고딕"/>
        <family val="3"/>
        <charset val="129"/>
        <scheme val="minor"/>
      </rPr>
      <t>년</t>
    </r>
  </si>
  <si>
    <t>예술공원입구주변지구</t>
  </si>
  <si>
    <t>의정부</t>
  </si>
  <si>
    <r>
      <t>가능생활권</t>
    </r>
    <r>
      <rPr>
        <sz val="10"/>
        <color rgb="FF000000"/>
        <rFont val="휴먼명조"/>
        <family val="3"/>
        <charset val="129"/>
      </rPr>
      <t>2</t>
    </r>
  </si>
  <si>
    <r>
      <t>2017</t>
    </r>
    <r>
      <rPr>
        <sz val="10"/>
        <color rgb="FF000000"/>
        <rFont val="맑은 고딕"/>
        <family val="3"/>
        <charset val="129"/>
        <scheme val="minor"/>
      </rPr>
      <t>년</t>
    </r>
  </si>
  <si>
    <r>
      <t>113-6(</t>
    </r>
    <r>
      <rPr>
        <sz val="10"/>
        <color rgb="FF000000"/>
        <rFont val="맑은 고딕"/>
        <family val="3"/>
        <charset val="129"/>
        <scheme val="minor"/>
      </rPr>
      <t>권선</t>
    </r>
    <r>
      <rPr>
        <sz val="10"/>
        <color rgb="FF000000"/>
        <rFont val="휴먼명조"/>
        <family val="3"/>
        <charset val="129"/>
      </rPr>
      <t>)</t>
    </r>
  </si>
  <si>
    <r>
      <t>115-10(</t>
    </r>
    <r>
      <rPr>
        <sz val="10"/>
        <color rgb="FF000000"/>
        <rFont val="맑은 고딕"/>
        <family val="3"/>
        <charset val="129"/>
        <scheme val="minor"/>
      </rPr>
      <t>팔달</t>
    </r>
    <r>
      <rPr>
        <sz val="10"/>
        <color rgb="FF000000"/>
        <rFont val="휴먼명조"/>
        <family val="3"/>
        <charset val="129"/>
      </rPr>
      <t>)</t>
    </r>
  </si>
  <si>
    <r>
      <t xml:space="preserve">중동 </t>
    </r>
    <r>
      <rPr>
        <sz val="10"/>
        <color rgb="FF000000"/>
        <rFont val="휴먼명조"/>
        <family val="3"/>
        <charset val="129"/>
      </rPr>
      <t>1-1</t>
    </r>
  </si>
  <si>
    <r>
      <t>계수</t>
    </r>
    <r>
      <rPr>
        <sz val="10"/>
        <color rgb="FF000000"/>
        <rFont val="휴먼명조"/>
        <family val="3"/>
        <charset val="129"/>
      </rPr>
      <t>·</t>
    </r>
    <r>
      <rPr>
        <sz val="10"/>
        <color rgb="FF000000"/>
        <rFont val="맑은 고딕"/>
        <family val="3"/>
        <charset val="129"/>
        <scheme val="minor"/>
      </rPr>
      <t>범박</t>
    </r>
  </si>
  <si>
    <t>인창동</t>
  </si>
  <si>
    <r>
      <t>평내</t>
    </r>
    <r>
      <rPr>
        <sz val="10"/>
        <color rgb="FF000000"/>
        <rFont val="휴먼명조"/>
        <family val="3"/>
        <charset val="129"/>
      </rPr>
      <t>2</t>
    </r>
  </si>
  <si>
    <r>
      <t>2016</t>
    </r>
    <r>
      <rPr>
        <sz val="10"/>
        <color rgb="FF000000"/>
        <rFont val="맑은 고딕"/>
        <family val="3"/>
        <charset val="129"/>
        <scheme val="minor"/>
      </rPr>
      <t>년</t>
    </r>
  </si>
  <si>
    <r>
      <t>115-8(</t>
    </r>
    <r>
      <rPr>
        <sz val="10"/>
        <color rgb="FF000000"/>
        <rFont val="맑은 고딕"/>
        <family val="3"/>
        <charset val="129"/>
        <scheme val="minor"/>
      </rPr>
      <t>팔달</t>
    </r>
    <r>
      <rPr>
        <sz val="10"/>
        <color rgb="FF000000"/>
        <rFont val="휴먼명조"/>
        <family val="3"/>
        <charset val="129"/>
      </rPr>
      <t>8)</t>
    </r>
  </si>
  <si>
    <r>
      <t>115-9(</t>
    </r>
    <r>
      <rPr>
        <sz val="10"/>
        <color rgb="FF000000"/>
        <rFont val="맑은 고딕"/>
        <family val="3"/>
        <charset val="129"/>
        <scheme val="minor"/>
      </rPr>
      <t>팔달</t>
    </r>
    <r>
      <rPr>
        <sz val="10"/>
        <color rgb="FF000000"/>
        <rFont val="휴먼명조"/>
        <family val="3"/>
        <charset val="129"/>
      </rPr>
      <t>10)</t>
    </r>
  </si>
  <si>
    <r>
      <t>115-6(</t>
    </r>
    <r>
      <rPr>
        <sz val="10"/>
        <color rgb="FF000000"/>
        <rFont val="맑은 고딕"/>
        <family val="3"/>
        <charset val="129"/>
        <scheme val="minor"/>
      </rPr>
      <t>장안</t>
    </r>
    <r>
      <rPr>
        <sz val="10"/>
        <color rgb="FF000000"/>
        <rFont val="휴먼명조"/>
        <family val="3"/>
        <charset val="129"/>
      </rPr>
      <t>)</t>
    </r>
  </si>
  <si>
    <r>
      <t>임곡</t>
    </r>
    <r>
      <rPr>
        <sz val="10"/>
        <color rgb="FF000000"/>
        <rFont val="휴먼명조"/>
        <family val="3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지구</t>
    </r>
  </si>
  <si>
    <t>덕현지구</t>
  </si>
  <si>
    <r>
      <t>호계</t>
    </r>
    <r>
      <rPr>
        <sz val="10"/>
        <color rgb="FF000000"/>
        <rFont val="휴먼명조"/>
        <family val="3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동구사거리</t>
    </r>
  </si>
  <si>
    <t>호원초교주변</t>
  </si>
  <si>
    <t>수택지구</t>
  </si>
  <si>
    <r>
      <t>수택</t>
    </r>
    <r>
      <rPr>
        <sz val="10"/>
        <color rgb="FF000000"/>
        <rFont val="휴먼명조"/>
        <family val="3"/>
        <charset val="129"/>
      </rPr>
      <t>42</t>
    </r>
    <r>
      <rPr>
        <sz val="10"/>
        <color rgb="FF000000"/>
        <rFont val="맑은 고딕"/>
        <family val="3"/>
        <charset val="129"/>
        <scheme val="minor"/>
      </rPr>
      <t>통</t>
    </r>
  </si>
  <si>
    <r>
      <t>수택</t>
    </r>
    <r>
      <rPr>
        <sz val="10"/>
        <color rgb="FF000000"/>
        <rFont val="휴먼명조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지구</t>
    </r>
  </si>
  <si>
    <r>
      <t>송산</t>
    </r>
    <r>
      <rPr>
        <sz val="10"/>
        <color rgb="FF000000"/>
        <rFont val="휴먼명조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구역</t>
    </r>
  </si>
  <si>
    <r>
      <t>2015</t>
    </r>
    <r>
      <rPr>
        <sz val="10"/>
        <color rgb="FF000000"/>
        <rFont val="맑은 고딕"/>
        <family val="3"/>
        <charset val="129"/>
        <scheme val="minor"/>
      </rPr>
      <t>년</t>
    </r>
  </si>
  <si>
    <r>
      <t>고잔연립</t>
    </r>
    <r>
      <rPr>
        <sz val="10"/>
        <color rgb="FF000000"/>
        <rFont val="휴먼명조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단지</t>
    </r>
  </si>
  <si>
    <r>
      <t>선부동</t>
    </r>
    <r>
      <rPr>
        <sz val="10"/>
        <color rgb="FF000000"/>
        <rFont val="휴먼명조"/>
        <family val="3"/>
        <charset val="129"/>
      </rPr>
      <t>2</t>
    </r>
  </si>
  <si>
    <r>
      <t>선부동</t>
    </r>
    <r>
      <rPr>
        <sz val="10"/>
        <color rgb="FF000000"/>
        <rFont val="휴먼명조"/>
        <family val="3"/>
        <charset val="129"/>
      </rPr>
      <t>3</t>
    </r>
  </si>
  <si>
    <r>
      <t>2014</t>
    </r>
    <r>
      <rPr>
        <sz val="10"/>
        <color rgb="FF000000"/>
        <rFont val="맑은 고딕"/>
        <family val="3"/>
        <charset val="129"/>
        <scheme val="minor"/>
      </rPr>
      <t>년</t>
    </r>
  </si>
  <si>
    <t>호계주공아파트주변지구</t>
  </si>
  <si>
    <t>덕천지구</t>
  </si>
  <si>
    <r>
      <t>주공</t>
    </r>
    <r>
      <rPr>
        <sz val="10"/>
        <color rgb="FF000000"/>
        <rFont val="휴먼명조"/>
        <family val="3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단지</t>
    </r>
  </si>
  <si>
    <r>
      <t>2013</t>
    </r>
    <r>
      <rPr>
        <sz val="10"/>
        <color rgb="FF000000"/>
        <rFont val="맑은 고딕"/>
        <family val="3"/>
        <charset val="129"/>
        <scheme val="minor"/>
      </rPr>
      <t>년</t>
    </r>
  </si>
  <si>
    <t>오전가</t>
  </si>
  <si>
    <r>
      <t>장암생활권</t>
    </r>
    <r>
      <rPr>
        <sz val="10"/>
        <color rgb="FF000000"/>
        <rFont val="휴먼명조"/>
        <family val="3"/>
        <charset val="129"/>
      </rPr>
      <t>1</t>
    </r>
  </si>
  <si>
    <r>
      <t>중앙생활권</t>
    </r>
    <r>
      <rPr>
        <sz val="10"/>
        <color rgb="FF000000"/>
        <rFont val="휴먼명조"/>
        <family val="3"/>
        <charset val="129"/>
      </rPr>
      <t>3</t>
    </r>
  </si>
  <si>
    <r>
      <t>인구</t>
    </r>
    <r>
      <rPr>
        <b/>
        <sz val="11"/>
        <color rgb="FF000000"/>
        <rFont val="한양중고딕"/>
        <family val="3"/>
        <charset val="129"/>
      </rPr>
      <t>50</t>
    </r>
    <r>
      <rPr>
        <b/>
        <sz val="11"/>
        <color rgb="FF000000"/>
        <rFont val="맑은 고딕"/>
        <family val="3"/>
        <charset val="129"/>
        <scheme val="minor"/>
      </rPr>
      <t>만</t>
    </r>
  </si>
  <si>
    <t>이상 市</t>
  </si>
  <si>
    <t>소 계</t>
  </si>
  <si>
    <t>‘12.09.26.</t>
  </si>
  <si>
    <t>(`17.05.04)</t>
  </si>
  <si>
    <t>‘12.01.30.</t>
  </si>
  <si>
    <t>(`17.03.29)</t>
  </si>
  <si>
    <t>-</t>
  </si>
  <si>
    <t>‘11.01.25.</t>
  </si>
  <si>
    <t>(`16.12.28)</t>
  </si>
  <si>
    <t>‘13.04.25.</t>
  </si>
  <si>
    <t>(‘17.12.13.)</t>
  </si>
  <si>
    <t>‘10.05.27</t>
  </si>
  <si>
    <t>(‘14.10.21)</t>
  </si>
  <si>
    <t>‘14.06.17.</t>
  </si>
  <si>
    <t>‘14.01.06.</t>
  </si>
  <si>
    <t>‘10.12.30.</t>
  </si>
  <si>
    <t>(‘16.11.24.)</t>
  </si>
  <si>
    <t>미만 市</t>
  </si>
  <si>
    <t>`11.03.15</t>
  </si>
  <si>
    <t>(‘15.05.04)</t>
  </si>
  <si>
    <t>`08.04.24</t>
  </si>
  <si>
    <t>(`16.06.03.)</t>
  </si>
  <si>
    <t>‘13.03.18.</t>
  </si>
  <si>
    <t>‘10.04.30.</t>
  </si>
  <si>
    <t>‘12.07.31.</t>
  </si>
  <si>
    <t>‘13.05.10.</t>
  </si>
  <si>
    <t>‘11.05.20.</t>
  </si>
  <si>
    <t>조합</t>
    <phoneticPr fontId="15" type="noConversion"/>
  </si>
  <si>
    <t>기본계획 수립(정비예정구역고시일)</t>
    <phoneticPr fontId="3" type="noConversion"/>
  </si>
  <si>
    <t>군자주공9</t>
  </si>
  <si>
    <t>선부동 967번지 일원</t>
  </si>
  <si>
    <t>면적구분 없음</t>
  </si>
  <si>
    <t>군자주공10</t>
  </si>
  <si>
    <t>선부동 1083번지 일원</t>
  </si>
  <si>
    <t>현대1차아파트</t>
  </si>
  <si>
    <t>성포동 592-2번지 일원</t>
  </si>
  <si>
    <t>월드아파트</t>
  </si>
  <si>
    <t>본오동 872번지 일원</t>
  </si>
  <si>
    <t>고잔연립2</t>
  </si>
  <si>
    <t>고잔동 576번지 일원</t>
  </si>
  <si>
    <t>1986~2004</t>
  </si>
  <si>
    <t>추진위</t>
  </si>
  <si>
    <t>인정프린스아파트</t>
  </si>
  <si>
    <t>건건동1
(양지연립포함)</t>
  </si>
  <si>
    <t>단원구 선부동 959 일원</t>
  </si>
  <si>
    <t>계획수립 전 추진</t>
  </si>
  <si>
    <t>부분이전고시(`18.8.2.)</t>
  </si>
  <si>
    <t>임대주택관리현황</t>
    <phoneticPr fontId="3" type="noConversion"/>
  </si>
  <si>
    <t>의무임대주택(도정법제10조)</t>
    <phoneticPr fontId="3" type="noConversion"/>
  </si>
  <si>
    <t>소형임대주택(도정법제54조)</t>
    <phoneticPr fontId="3" type="noConversion"/>
  </si>
  <si>
    <t>임대기간(년)</t>
    <phoneticPr fontId="3" type="noConversion"/>
  </si>
  <si>
    <t>임대사업자</t>
    <phoneticPr fontId="3" type="noConversion"/>
  </si>
  <si>
    <t>공공지원민간임대주택(도정법제30조)</t>
    <phoneticPr fontId="3" type="noConversion"/>
  </si>
  <si>
    <t>역세권 정비사업</t>
    <phoneticPr fontId="3" type="noConversion"/>
  </si>
  <si>
    <t>역세권 여부</t>
    <phoneticPr fontId="3" type="noConversion"/>
  </si>
  <si>
    <t>역이름</t>
  </si>
  <si>
    <t>용도지역</t>
  </si>
  <si>
    <t>부</t>
  </si>
  <si>
    <t>역세권</t>
  </si>
  <si>
    <t>역세권일부 포함</t>
  </si>
  <si>
    <t>현지조사</t>
    <phoneticPr fontId="3" type="noConversion"/>
  </si>
  <si>
    <t>미정</t>
  </si>
  <si>
    <t>1종일반주거</t>
  </si>
  <si>
    <t>2종일반주거</t>
  </si>
  <si>
    <t>조합설립인가 준비 중</t>
  </si>
  <si>
    <t>GH</t>
  </si>
  <si>
    <t>고잔연립6</t>
  </si>
  <si>
    <t>선부역(서해선)</t>
  </si>
  <si>
    <t>상록수역(4호선)</t>
  </si>
  <si>
    <t>조합설립인가</t>
    <phoneticPr fontId="15" type="noConversion"/>
  </si>
  <si>
    <t>산호연립</t>
  </si>
  <si>
    <t>상록구 건건동 894-14</t>
  </si>
  <si>
    <t>부분이전고시(`19.6.26.)</t>
  </si>
  <si>
    <t>안전진단 추진예정</t>
    <phoneticPr fontId="15" type="noConversion"/>
  </si>
  <si>
    <t>조합</t>
    <phoneticPr fontId="3" type="noConversion"/>
  </si>
  <si>
    <t>신미영(031-481-2386)</t>
    <phoneticPr fontId="3" type="noConversion"/>
  </si>
  <si>
    <t>김명선(031-481-2909)</t>
    <phoneticPr fontId="3" type="noConversion"/>
  </si>
  <si>
    <t>추진위
승인
(최초)</t>
    <phoneticPr fontId="3" type="noConversion"/>
  </si>
  <si>
    <t>사업시행계획인가 준비 중</t>
    <phoneticPr fontId="3" type="noConversion"/>
  </si>
  <si>
    <r>
      <t xml:space="preserve">조합설립
인가
</t>
    </r>
    <r>
      <rPr>
        <b/>
        <sz val="11"/>
        <color rgb="FFFF0000"/>
        <rFont val="굴림"/>
        <family val="3"/>
        <charset val="129"/>
      </rPr>
      <t>(최초)</t>
    </r>
    <phoneticPr fontId="3" type="noConversion"/>
  </si>
  <si>
    <r>
      <t xml:space="preserve">사업시행
인가
</t>
    </r>
    <r>
      <rPr>
        <b/>
        <sz val="11"/>
        <color rgb="FFFF0000"/>
        <rFont val="굴림"/>
        <family val="3"/>
        <charset val="129"/>
      </rPr>
      <t>(최초)</t>
    </r>
    <phoneticPr fontId="3" type="noConversion"/>
  </si>
  <si>
    <r>
      <t xml:space="preserve">관리처분
인가
</t>
    </r>
    <r>
      <rPr>
        <b/>
        <sz val="11"/>
        <color rgb="FFFF0000"/>
        <rFont val="굴림"/>
        <family val="3"/>
        <charset val="129"/>
      </rPr>
      <t>(최초)</t>
    </r>
    <phoneticPr fontId="3" type="noConversion"/>
  </si>
  <si>
    <r>
      <t xml:space="preserve">안전진단
</t>
    </r>
    <r>
      <rPr>
        <b/>
        <sz val="11"/>
        <color rgb="FFFF0000"/>
        <rFont val="굴림"/>
        <family val="3"/>
        <charset val="129"/>
      </rPr>
      <t>(결과는 
'현추진사항'
열에 기재)</t>
    </r>
    <phoneticPr fontId="3" type="noConversion"/>
  </si>
  <si>
    <r>
      <t xml:space="preserve">현 추진사항
</t>
    </r>
    <r>
      <rPr>
        <b/>
        <sz val="11"/>
        <color rgb="FFFF0000"/>
        <rFont val="굴림"/>
        <family val="3"/>
        <charset val="129"/>
      </rPr>
      <t>(안전진단 통과여부(등급), 
적정성 검토진행여부 
등 기재)</t>
    </r>
    <phoneticPr fontId="3" type="noConversion"/>
  </si>
  <si>
    <t>관리처분계획인가</t>
    <phoneticPr fontId="3" type="noConversion"/>
  </si>
  <si>
    <t>이주중</t>
    <phoneticPr fontId="3" type="noConversion"/>
  </si>
  <si>
    <t>착공 준비중</t>
    <phoneticPr fontId="3" type="noConversion"/>
  </si>
  <si>
    <t>나종운(031-481-2388)</t>
  </si>
  <si>
    <t>㈜한국토지신탁, ㈜무궁화신탁</t>
    <phoneticPr fontId="3" type="noConversion"/>
  </si>
  <si>
    <t>지정개발자 지정</t>
    <phoneticPr fontId="3" type="noConversion"/>
  </si>
  <si>
    <t>정비구역 지정 예정</t>
    <phoneticPr fontId="3" type="noConversion"/>
  </si>
  <si>
    <t>백종승(031-481-2398)</t>
    <phoneticPr fontId="3" type="noConversion"/>
  </si>
  <si>
    <t>현지조사 예정</t>
    <phoneticPr fontId="3" type="noConversion"/>
  </si>
  <si>
    <r>
      <t>□ 안산시 정비사업 추진현황 세부내역</t>
    </r>
    <r>
      <rPr>
        <sz val="20"/>
        <rFont val="HY헤드라인M"/>
        <family val="1"/>
        <charset val="129"/>
      </rPr>
      <t xml:space="preserve"> </t>
    </r>
    <r>
      <rPr>
        <sz val="20"/>
        <color rgb="FFFF0000"/>
        <rFont val="HY헤드라인M"/>
        <family val="1"/>
        <charset val="129"/>
      </rPr>
      <t>(2023년도 2월 기준 자료)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</si>
</sst>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76" formatCode="#,##0.0_);[Red]\(#,##0.0\)"/>
    <numFmt numFmtId="177" formatCode="#,##0_);[Red]\(#,##0\)"/>
    <numFmt numFmtId="178" formatCode="0_);[Red]\(0\)"/>
    <numFmt numFmtId="179" formatCode="0_ "/>
    <numFmt numFmtId="180" formatCode="#,###&quot;개&quot;\ &quot;구&quot;&quot;역&quot;"/>
    <numFmt numFmtId="181" formatCode="&quot;[총&quot;\ ##&quot;개 구역 중]&quot;"/>
    <numFmt numFmtId="182" formatCode="#,##0_ "/>
    <numFmt numFmtId="183" formatCode="\'yy\.mm\.dd"/>
  </numFmts>
  <fonts count="4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2"/>
      <color rgb="FF0000FF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sz val="10"/>
      <name val="굴림"/>
      <family val="3"/>
      <charset val="129"/>
    </font>
    <font>
      <sz val="8"/>
      <name val="돋움"/>
      <family val="3"/>
      <charset val="129"/>
    </font>
    <font>
      <sz val="10"/>
      <color theme="1"/>
      <name val="굴림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11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0"/>
      <color indexed="81"/>
      <name val="Tahoma"/>
      <family val="2"/>
    </font>
    <font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b/>
      <sz val="10"/>
      <color rgb="FF000000"/>
      <name val="맑은 고딕"/>
      <family val="3"/>
      <charset val="129"/>
      <scheme val="minor"/>
    </font>
    <font>
      <b/>
      <sz val="10"/>
      <color rgb="FF000000"/>
      <name val="휴먼명조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휴먼명조"/>
      <family val="3"/>
      <charset val="129"/>
    </font>
    <font>
      <sz val="8"/>
      <color rgb="FF000000"/>
      <name val="휴먼명조"/>
      <family val="3"/>
      <charset val="129"/>
    </font>
    <font>
      <sz val="10"/>
      <color rgb="FF0000FF"/>
      <name val="휴먼명조"/>
      <family val="3"/>
      <charset val="129"/>
    </font>
    <font>
      <sz val="10"/>
      <color rgb="FFFF0000"/>
      <name val="휴먼명조"/>
      <family val="3"/>
      <charset val="129"/>
    </font>
    <font>
      <b/>
      <sz val="11"/>
      <name val="굴림"/>
      <family val="3"/>
      <charset val="129"/>
    </font>
    <font>
      <b/>
      <sz val="11"/>
      <color rgb="FF000000"/>
      <name val="한양중고딕"/>
      <family val="3"/>
      <charset val="129"/>
    </font>
    <font>
      <sz val="11"/>
      <color rgb="FF000000"/>
      <name val="한양중고딕"/>
      <family val="3"/>
      <charset val="129"/>
    </font>
    <font>
      <b/>
      <sz val="11"/>
      <color rgb="FFFF0000"/>
      <name val="한양중고딕"/>
      <family val="3"/>
      <charset val="129"/>
    </font>
    <font>
      <sz val="11"/>
      <color rgb="FFFF0000"/>
      <name val="한양중고딕"/>
      <family val="3"/>
      <charset val="129"/>
    </font>
    <font>
      <b/>
      <sz val="11"/>
      <color theme="1"/>
      <name val="한양중고딕"/>
      <family val="3"/>
      <charset val="129"/>
    </font>
    <font>
      <sz val="11"/>
      <name val="굴림"/>
      <family val="3"/>
      <charset val="129"/>
    </font>
    <font>
      <sz val="20"/>
      <color rgb="FFFF0000"/>
      <name val="HY헤드라인M"/>
      <family val="1"/>
      <charset val="129"/>
    </font>
    <font>
      <sz val="10"/>
      <name val="굴림체"/>
      <family val="3"/>
      <charset val="129"/>
    </font>
    <font>
      <sz val="20"/>
      <name val="HY헤드라인M"/>
      <family val="1"/>
      <charset val="129"/>
    </font>
    <font>
      <sz val="10"/>
      <color rgb="FFFF0000"/>
      <name val="굴림체"/>
      <family val="3"/>
      <charset val="129"/>
    </font>
    <font>
      <b/>
      <sz val="11"/>
      <color rgb="FFFF0000"/>
      <name val="굴림"/>
      <family val="3"/>
      <charset val="129"/>
    </font>
    <font>
      <sz val="24"/>
      <name val="HY헤드라인M"/>
      <family val="1"/>
      <charset val="129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C6DAF1"/>
        <bgColor indexed="64"/>
      </patternFill>
    </fill>
  </fills>
  <borders count="3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6">
    <xf numFmtId="0" fontId="0" fillId="0" borderId="0">
      <alignment vertical="center"/>
    </xf>
    <xf numFmtId="0" fontId="4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5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23" fillId="0" borderId="30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3" fontId="24" fillId="0" borderId="29" xfId="0" applyNumberFormat="1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6" fillId="0" borderId="29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11" borderId="0" xfId="0" applyFill="1">
      <alignment vertical="center"/>
    </xf>
    <xf numFmtId="0" fontId="23" fillId="0" borderId="36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30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0" fillId="0" borderId="35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7" fillId="13" borderId="29" xfId="0" applyFont="1" applyFill="1" applyBorder="1" applyAlignment="1">
      <alignment horizontal="center" vertical="center" wrapText="1"/>
    </xf>
    <xf numFmtId="0" fontId="31" fillId="13" borderId="29" xfId="0" applyFont="1" applyFill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4" fillId="0" borderId="29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 wrapText="1"/>
    </xf>
    <xf numFmtId="0" fontId="35" fillId="0" borderId="29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12" xfId="0" applyNumberFormat="1" applyFont="1" applyBorder="1" applyAlignment="1">
      <alignment horizontal="center" vertical="center" wrapText="1"/>
    </xf>
    <xf numFmtId="41" fontId="10" fillId="6" borderId="10" xfId="0" applyNumberFormat="1" applyFont="1" applyFill="1" applyBorder="1" applyAlignment="1">
      <alignment vertical="center" shrinkToFit="1"/>
    </xf>
    <xf numFmtId="41" fontId="10" fillId="6" borderId="11" xfId="0" applyNumberFormat="1" applyFont="1" applyFill="1" applyBorder="1" applyAlignment="1">
      <alignment vertical="center" shrinkToFit="1"/>
    </xf>
    <xf numFmtId="41" fontId="11" fillId="3" borderId="10" xfId="0" applyNumberFormat="1" applyFont="1" applyFill="1" applyBorder="1" applyAlignment="1">
      <alignment vertical="center" shrinkToFit="1"/>
    </xf>
    <xf numFmtId="41" fontId="10" fillId="6" borderId="22" xfId="0" applyNumberFormat="1" applyFont="1" applyFill="1" applyBorder="1" applyAlignment="1">
      <alignment vertical="center" shrinkToFit="1"/>
    </xf>
    <xf numFmtId="41" fontId="10" fillId="4" borderId="9" xfId="0" applyNumberFormat="1" applyFont="1" applyFill="1" applyBorder="1" applyAlignment="1">
      <alignment vertical="center" shrinkToFit="1"/>
    </xf>
    <xf numFmtId="41" fontId="9" fillId="0" borderId="23" xfId="0" applyNumberFormat="1" applyFont="1" applyFill="1" applyBorder="1" applyAlignment="1">
      <alignment vertical="center" shrinkToFit="1"/>
    </xf>
    <xf numFmtId="41" fontId="9" fillId="0" borderId="15" xfId="0" applyNumberFormat="1" applyFont="1" applyFill="1" applyBorder="1" applyAlignment="1">
      <alignment vertical="center" shrinkToFit="1"/>
    </xf>
    <xf numFmtId="41" fontId="9" fillId="0" borderId="3" xfId="0" applyNumberFormat="1" applyFont="1" applyFill="1" applyBorder="1" applyAlignment="1">
      <alignment vertical="center" shrinkToFit="1"/>
    </xf>
    <xf numFmtId="41" fontId="8" fillId="4" borderId="19" xfId="0" applyNumberFormat="1" applyFont="1" applyFill="1" applyBorder="1" applyAlignment="1">
      <alignment vertical="center" shrinkToFit="1"/>
    </xf>
    <xf numFmtId="41" fontId="9" fillId="0" borderId="16" xfId="0" applyNumberFormat="1" applyFont="1" applyFill="1" applyBorder="1" applyAlignment="1">
      <alignment vertical="center" shrinkToFit="1"/>
    </xf>
    <xf numFmtId="41" fontId="9" fillId="0" borderId="24" xfId="0" applyNumberFormat="1" applyFont="1" applyFill="1" applyBorder="1" applyAlignment="1">
      <alignment vertical="center" shrinkToFit="1"/>
    </xf>
    <xf numFmtId="41" fontId="9" fillId="0" borderId="2" xfId="0" applyNumberFormat="1" applyFont="1" applyFill="1" applyBorder="1" applyAlignment="1">
      <alignment vertical="center" shrinkToFit="1"/>
    </xf>
    <xf numFmtId="41" fontId="9" fillId="0" borderId="1" xfId="0" applyNumberFormat="1" applyFont="1" applyFill="1" applyBorder="1" applyAlignment="1">
      <alignment vertical="center" shrinkToFit="1"/>
    </xf>
    <xf numFmtId="41" fontId="8" fillId="4" borderId="20" xfId="0" applyNumberFormat="1" applyFont="1" applyFill="1" applyBorder="1" applyAlignment="1">
      <alignment vertical="center" shrinkToFit="1"/>
    </xf>
    <xf numFmtId="41" fontId="9" fillId="0" borderId="25" xfId="0" applyNumberFormat="1" applyFont="1" applyFill="1" applyBorder="1" applyAlignment="1">
      <alignment vertical="center" shrinkToFit="1"/>
    </xf>
    <xf numFmtId="41" fontId="9" fillId="0" borderId="18" xfId="0" applyNumberFormat="1" applyFont="1" applyFill="1" applyBorder="1" applyAlignment="1">
      <alignment vertical="center" shrinkToFit="1"/>
    </xf>
    <xf numFmtId="41" fontId="9" fillId="0" borderId="17" xfId="0" applyNumberFormat="1" applyFont="1" applyFill="1" applyBorder="1" applyAlignment="1">
      <alignment vertical="center" shrinkToFit="1"/>
    </xf>
    <xf numFmtId="41" fontId="8" fillId="4" borderId="21" xfId="0" applyNumberFormat="1" applyFont="1" applyFill="1" applyBorder="1" applyAlignment="1">
      <alignment vertical="center" shrinkToFit="1"/>
    </xf>
    <xf numFmtId="0" fontId="12" fillId="4" borderId="19" xfId="0" applyNumberFormat="1" applyFont="1" applyFill="1" applyBorder="1" applyAlignment="1">
      <alignment horizontal="center" vertical="center" wrapText="1"/>
    </xf>
    <xf numFmtId="0" fontId="12" fillId="4" borderId="20" xfId="0" applyNumberFormat="1" applyFont="1" applyFill="1" applyBorder="1" applyAlignment="1">
      <alignment horizontal="center" vertical="center" wrapText="1"/>
    </xf>
    <xf numFmtId="0" fontId="8" fillId="4" borderId="20" xfId="0" applyNumberFormat="1" applyFont="1" applyFill="1" applyBorder="1" applyAlignment="1">
      <alignment horizontal="center" vertical="center" wrapText="1"/>
    </xf>
    <xf numFmtId="0" fontId="13" fillId="4" borderId="20" xfId="0" applyNumberFormat="1" applyFont="1" applyFill="1" applyBorder="1" applyAlignment="1">
      <alignment horizontal="center" vertical="center" wrapText="1"/>
    </xf>
    <xf numFmtId="0" fontId="8" fillId="4" borderId="21" xfId="0" applyNumberFormat="1" applyFont="1" applyFill="1" applyBorder="1" applyAlignment="1">
      <alignment horizontal="center" vertical="center" wrapText="1"/>
    </xf>
    <xf numFmtId="41" fontId="0" fillId="0" borderId="0" xfId="0" applyNumberFormat="1">
      <alignment vertical="center"/>
    </xf>
    <xf numFmtId="0" fontId="10" fillId="4" borderId="20" xfId="0" applyNumberFormat="1" applyFont="1" applyFill="1" applyBorder="1" applyAlignment="1">
      <alignment horizontal="center" vertical="center" wrapText="1"/>
    </xf>
    <xf numFmtId="41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41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left" vertical="center" shrinkToFit="1"/>
    </xf>
    <xf numFmtId="177" fontId="5" fillId="0" borderId="0" xfId="0" applyNumberFormat="1" applyFont="1" applyAlignment="1">
      <alignment horizontal="right" vertical="center"/>
    </xf>
    <xf numFmtId="182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 shrinkToFit="1"/>
    </xf>
    <xf numFmtId="14" fontId="5" fillId="0" borderId="0" xfId="0" applyNumberFormat="1" applyFont="1" applyAlignment="1">
      <alignment horizontal="center" vertical="center"/>
    </xf>
    <xf numFmtId="18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77" fontId="5" fillId="0" borderId="0" xfId="0" applyNumberFormat="1" applyFont="1" applyAlignment="1">
      <alignment horizontal="left" vertical="center"/>
    </xf>
    <xf numFmtId="0" fontId="30" fillId="0" borderId="0" xfId="0" applyFont="1" applyAlignment="1">
      <alignment horizontal="center" vertical="center" shrinkToFit="1"/>
    </xf>
    <xf numFmtId="0" fontId="36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41" fontId="14" fillId="0" borderId="0" xfId="0" applyNumberFormat="1" applyFont="1" applyAlignment="1">
      <alignment horizontal="center" vertical="center"/>
    </xf>
    <xf numFmtId="41" fontId="14" fillId="0" borderId="0" xfId="0" applyNumberFormat="1" applyFont="1" applyFill="1" applyAlignment="1">
      <alignment horizontal="center" vertical="center"/>
    </xf>
    <xf numFmtId="41" fontId="14" fillId="0" borderId="37" xfId="0" applyNumberFormat="1" applyFont="1" applyBorder="1" applyAlignment="1">
      <alignment horizontal="center" vertical="center"/>
    </xf>
    <xf numFmtId="41" fontId="14" fillId="0" borderId="37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shrinkToFit="1"/>
    </xf>
    <xf numFmtId="0" fontId="14" fillId="0" borderId="0" xfId="0" applyFont="1" applyAlignment="1">
      <alignment horizontal="left" vertical="center" shrinkToFit="1"/>
    </xf>
    <xf numFmtId="177" fontId="14" fillId="0" borderId="0" xfId="0" applyNumberFormat="1" applyFont="1" applyAlignment="1">
      <alignment horizontal="right" vertical="center"/>
    </xf>
    <xf numFmtId="41" fontId="14" fillId="0" borderId="0" xfId="0" applyNumberFormat="1" applyFont="1" applyAlignment="1">
      <alignment vertical="center"/>
    </xf>
    <xf numFmtId="41" fontId="14" fillId="0" borderId="0" xfId="0" applyNumberFormat="1" applyFont="1" applyAlignment="1">
      <alignment horizontal="right" vertical="center"/>
    </xf>
    <xf numFmtId="182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 shrinkToFit="1"/>
    </xf>
    <xf numFmtId="14" fontId="14" fillId="0" borderId="0" xfId="0" applyNumberFormat="1" applyFont="1" applyAlignment="1">
      <alignment horizontal="center" vertical="center"/>
    </xf>
    <xf numFmtId="183" fontId="14" fillId="0" borderId="0" xfId="0" applyNumberFormat="1" applyFont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 shrinkToFit="1"/>
    </xf>
    <xf numFmtId="0" fontId="36" fillId="0" borderId="0" xfId="0" applyFont="1" applyAlignment="1">
      <alignment horizontal="left" vertical="center" shrinkToFit="1"/>
    </xf>
    <xf numFmtId="177" fontId="36" fillId="0" borderId="0" xfId="0" applyNumberFormat="1" applyFont="1" applyAlignment="1">
      <alignment horizontal="right" vertical="center"/>
    </xf>
    <xf numFmtId="41" fontId="36" fillId="0" borderId="0" xfId="0" applyNumberFormat="1" applyFont="1" applyAlignment="1">
      <alignment vertical="center"/>
    </xf>
    <xf numFmtId="41" fontId="36" fillId="0" borderId="0" xfId="0" applyNumberFormat="1" applyFont="1" applyAlignment="1">
      <alignment horizontal="right" vertical="center"/>
    </xf>
    <xf numFmtId="41" fontId="30" fillId="0" borderId="0" xfId="0" applyNumberFormat="1" applyFont="1" applyAlignment="1">
      <alignment vertical="center"/>
    </xf>
    <xf numFmtId="182" fontId="36" fillId="0" borderId="0" xfId="0" applyNumberFormat="1" applyFont="1" applyAlignment="1">
      <alignment horizontal="center" vertical="center"/>
    </xf>
    <xf numFmtId="14" fontId="36" fillId="0" borderId="0" xfId="0" applyNumberFormat="1" applyFont="1" applyAlignment="1">
      <alignment horizontal="center" vertical="center" shrinkToFit="1"/>
    </xf>
    <xf numFmtId="14" fontId="36" fillId="0" borderId="0" xfId="0" applyNumberFormat="1" applyFont="1" applyAlignment="1">
      <alignment horizontal="center" vertical="center"/>
    </xf>
    <xf numFmtId="183" fontId="36" fillId="0" borderId="0" xfId="0" applyNumberFormat="1" applyFont="1" applyAlignment="1">
      <alignment horizontal="center" vertical="center"/>
    </xf>
    <xf numFmtId="183" fontId="36" fillId="0" borderId="0" xfId="0" applyNumberFormat="1" applyFont="1" applyAlignment="1">
      <alignment horizontal="center" vertical="center" shrinkToFit="1"/>
    </xf>
    <xf numFmtId="178" fontId="36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180" fontId="36" fillId="0" borderId="0" xfId="0" applyNumberFormat="1" applyFont="1" applyAlignment="1">
      <alignment horizontal="center" vertical="center" shrinkToFit="1"/>
    </xf>
    <xf numFmtId="0" fontId="36" fillId="0" borderId="0" xfId="0" applyFont="1" applyAlignment="1">
      <alignment horizontal="right" vertical="center" shrinkToFit="1"/>
    </xf>
    <xf numFmtId="182" fontId="36" fillId="0" borderId="0" xfId="0" applyNumberFormat="1" applyFont="1" applyAlignment="1">
      <alignment horizontal="right" vertical="center"/>
    </xf>
    <xf numFmtId="182" fontId="36" fillId="0" borderId="0" xfId="0" applyNumberFormat="1" applyFont="1" applyAlignment="1">
      <alignment vertical="center"/>
    </xf>
    <xf numFmtId="14" fontId="36" fillId="0" borderId="0" xfId="0" applyNumberFormat="1" applyFont="1" applyAlignment="1">
      <alignment vertical="center" shrinkToFit="1"/>
    </xf>
    <xf numFmtId="14" fontId="36" fillId="0" borderId="0" xfId="0" applyNumberFormat="1" applyFont="1" applyAlignment="1">
      <alignment vertical="center"/>
    </xf>
    <xf numFmtId="183" fontId="36" fillId="0" borderId="0" xfId="0" applyNumberFormat="1" applyFont="1" applyAlignment="1">
      <alignment vertical="center"/>
    </xf>
    <xf numFmtId="41" fontId="36" fillId="0" borderId="0" xfId="0" applyNumberFormat="1" applyFont="1" applyAlignment="1">
      <alignment vertical="center" shrinkToFit="1"/>
    </xf>
    <xf numFmtId="41" fontId="36" fillId="0" borderId="0" xfId="0" applyNumberFormat="1" applyFont="1" applyAlignment="1">
      <alignment horizontal="center" vertical="center"/>
    </xf>
    <xf numFmtId="177" fontId="36" fillId="0" borderId="0" xfId="0" applyNumberFormat="1" applyFont="1" applyAlignment="1">
      <alignment horizontal="center" vertical="center"/>
    </xf>
    <xf numFmtId="41" fontId="5" fillId="0" borderId="0" xfId="0" applyNumberFormat="1" applyFont="1" applyAlignment="1">
      <alignment horizontal="left" vertical="center"/>
    </xf>
    <xf numFmtId="0" fontId="38" fillId="0" borderId="0" xfId="0" applyNumberFormat="1" applyFont="1" applyFill="1" applyBorder="1" applyAlignment="1">
      <alignment horizontal="center" vertical="center" shrinkToFit="1"/>
    </xf>
    <xf numFmtId="0" fontId="38" fillId="0" borderId="0" xfId="0" applyNumberFormat="1" applyFont="1" applyFill="1" applyBorder="1" applyAlignment="1">
      <alignment horizontal="center" vertical="center"/>
    </xf>
    <xf numFmtId="41" fontId="38" fillId="0" borderId="0" xfId="0" applyNumberFormat="1" applyFont="1" applyFill="1" applyBorder="1" applyAlignment="1">
      <alignment horizontal="center" vertical="center"/>
    </xf>
    <xf numFmtId="41" fontId="14" fillId="0" borderId="0" xfId="0" applyNumberFormat="1" applyFont="1" applyFill="1" applyBorder="1" applyAlignment="1">
      <alignment horizontal="center" vertical="center"/>
    </xf>
    <xf numFmtId="182" fontId="38" fillId="0" borderId="0" xfId="0" applyNumberFormat="1" applyFont="1" applyFill="1" applyBorder="1" applyAlignment="1">
      <alignment horizontal="center" vertical="center"/>
    </xf>
    <xf numFmtId="183" fontId="38" fillId="0" borderId="0" xfId="0" applyNumberFormat="1" applyFont="1" applyFill="1" applyBorder="1" applyAlignment="1">
      <alignment horizontal="center" vertical="center" shrinkToFit="1"/>
    </xf>
    <xf numFmtId="179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41" fontId="38" fillId="0" borderId="0" xfId="2" applyNumberFormat="1" applyFont="1" applyFill="1" applyBorder="1" applyAlignment="1">
      <alignment horizontal="center" vertical="center"/>
    </xf>
    <xf numFmtId="41" fontId="38" fillId="0" borderId="0" xfId="0" applyNumberFormat="1" applyFont="1" applyFill="1" applyBorder="1" applyAlignment="1">
      <alignment horizontal="center" vertical="center" shrinkToFit="1"/>
    </xf>
    <xf numFmtId="9" fontId="38" fillId="0" borderId="0" xfId="0" applyNumberFormat="1" applyFont="1" applyFill="1" applyBorder="1" applyAlignment="1">
      <alignment horizontal="center" vertical="center" shrinkToFit="1"/>
    </xf>
    <xf numFmtId="9" fontId="38" fillId="0" borderId="0" xfId="0" applyNumberFormat="1" applyFont="1" applyFill="1" applyBorder="1" applyAlignment="1">
      <alignment horizontal="center" vertical="center" wrapText="1" shrinkToFit="1"/>
    </xf>
    <xf numFmtId="183" fontId="38" fillId="0" borderId="0" xfId="0" applyNumberFormat="1" applyFont="1" applyFill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 vertical="center" shrinkToFit="1"/>
    </xf>
    <xf numFmtId="0" fontId="38" fillId="0" borderId="0" xfId="0" applyNumberFormat="1" applyFont="1" applyFill="1" applyBorder="1" applyAlignment="1">
      <alignment horizontal="center" vertical="center" wrapText="1"/>
    </xf>
    <xf numFmtId="177" fontId="30" fillId="6" borderId="12" xfId="0" applyNumberFormat="1" applyFont="1" applyFill="1" applyBorder="1" applyAlignment="1">
      <alignment horizontal="right" vertical="center"/>
    </xf>
    <xf numFmtId="176" fontId="30" fillId="6" borderId="12" xfId="0" applyNumberFormat="1" applyFont="1" applyFill="1" applyBorder="1" applyAlignment="1">
      <alignment horizontal="center" vertical="center"/>
    </xf>
    <xf numFmtId="177" fontId="30" fillId="6" borderId="12" xfId="0" applyNumberFormat="1" applyFont="1" applyFill="1" applyBorder="1" applyAlignment="1">
      <alignment horizontal="center" vertical="center"/>
    </xf>
    <xf numFmtId="177" fontId="30" fillId="6" borderId="12" xfId="0" applyNumberFormat="1" applyFont="1" applyFill="1" applyBorder="1" applyAlignment="1">
      <alignment horizontal="center" vertical="center" shrinkToFit="1"/>
    </xf>
    <xf numFmtId="0" fontId="30" fillId="6" borderId="12" xfId="0" applyFont="1" applyFill="1" applyBorder="1" applyAlignment="1">
      <alignment horizontal="center" vertical="center"/>
    </xf>
    <xf numFmtId="14" fontId="30" fillId="6" borderId="12" xfId="0" applyNumberFormat="1" applyFont="1" applyFill="1" applyBorder="1" applyAlignment="1">
      <alignment horizontal="center" vertical="center" shrinkToFit="1"/>
    </xf>
    <xf numFmtId="14" fontId="30" fillId="6" borderId="12" xfId="0" applyNumberFormat="1" applyFont="1" applyFill="1" applyBorder="1" applyAlignment="1">
      <alignment horizontal="center" vertical="center"/>
    </xf>
    <xf numFmtId="183" fontId="30" fillId="6" borderId="12" xfId="0" applyNumberFormat="1" applyFont="1" applyFill="1" applyBorder="1" applyAlignment="1">
      <alignment horizontal="center" vertical="center"/>
    </xf>
    <xf numFmtId="0" fontId="30" fillId="6" borderId="12" xfId="0" applyFont="1" applyFill="1" applyBorder="1" applyAlignment="1">
      <alignment horizontal="center" vertical="center" shrinkToFit="1"/>
    </xf>
    <xf numFmtId="180" fontId="30" fillId="6" borderId="12" xfId="0" applyNumberFormat="1" applyFont="1" applyFill="1" applyBorder="1" applyAlignment="1">
      <alignment horizontal="center" vertical="center" shrinkToFit="1"/>
    </xf>
    <xf numFmtId="176" fontId="30" fillId="6" borderId="12" xfId="0" applyNumberFormat="1" applyFont="1" applyFill="1" applyBorder="1" applyAlignment="1">
      <alignment horizontal="center" vertical="center" shrinkToFit="1"/>
    </xf>
    <xf numFmtId="177" fontId="30" fillId="6" borderId="12" xfId="0" applyNumberFormat="1" applyFont="1" applyFill="1" applyBorder="1" applyAlignment="1">
      <alignment vertical="center"/>
    </xf>
    <xf numFmtId="0" fontId="36" fillId="6" borderId="12" xfId="0" applyFont="1" applyFill="1" applyBorder="1" applyAlignment="1">
      <alignment horizontal="center" vertical="center" shrinkToFit="1"/>
    </xf>
    <xf numFmtId="0" fontId="30" fillId="6" borderId="12" xfId="0" applyFont="1" applyFill="1" applyBorder="1" applyAlignment="1">
      <alignment horizontal="center" vertical="center" wrapText="1"/>
    </xf>
    <xf numFmtId="177" fontId="5" fillId="0" borderId="12" xfId="0" applyNumberFormat="1" applyFont="1" applyBorder="1" applyAlignment="1">
      <alignment horizontal="center" vertical="center" shrinkToFit="1"/>
    </xf>
    <xf numFmtId="41" fontId="5" fillId="0" borderId="12" xfId="0" applyNumberFormat="1" applyFont="1" applyBorder="1" applyAlignment="1">
      <alignment horizontal="center" vertical="center" shrinkToFit="1"/>
    </xf>
    <xf numFmtId="41" fontId="5" fillId="7" borderId="12" xfId="0" applyNumberFormat="1" applyFont="1" applyFill="1" applyBorder="1" applyAlignment="1">
      <alignment horizontal="center" vertical="center" shrinkToFit="1"/>
    </xf>
    <xf numFmtId="0" fontId="36" fillId="0" borderId="12" xfId="0" applyFont="1" applyFill="1" applyBorder="1" applyAlignment="1">
      <alignment horizontal="center" vertical="center" shrinkToFit="1"/>
    </xf>
    <xf numFmtId="182" fontId="5" fillId="0" borderId="12" xfId="0" applyNumberFormat="1" applyFont="1" applyBorder="1" applyAlignment="1">
      <alignment horizontal="center" vertical="center" shrinkToFit="1"/>
    </xf>
    <xf numFmtId="14" fontId="5" fillId="0" borderId="12" xfId="0" applyNumberFormat="1" applyFont="1" applyBorder="1" applyAlignment="1">
      <alignment horizontal="center" vertical="center" shrinkToFit="1"/>
    </xf>
    <xf numFmtId="183" fontId="5" fillId="0" borderId="12" xfId="0" applyNumberFormat="1" applyFont="1" applyBorder="1" applyAlignment="1">
      <alignment horizontal="center" vertical="center" shrinkToFit="1"/>
    </xf>
    <xf numFmtId="179" fontId="38" fillId="8" borderId="12" xfId="0" applyNumberFormat="1" applyFont="1" applyFill="1" applyBorder="1" applyAlignment="1">
      <alignment horizontal="center" vertical="center"/>
    </xf>
    <xf numFmtId="0" fontId="38" fillId="16" borderId="12" xfId="0" applyNumberFormat="1" applyFont="1" applyFill="1" applyBorder="1" applyAlignment="1">
      <alignment horizontal="center" vertical="center" shrinkToFit="1"/>
    </xf>
    <xf numFmtId="0" fontId="38" fillId="17" borderId="12" xfId="0" applyNumberFormat="1" applyFont="1" applyFill="1" applyBorder="1" applyAlignment="1">
      <alignment horizontal="center" vertical="center" shrinkToFit="1"/>
    </xf>
    <xf numFmtId="0" fontId="38" fillId="18" borderId="12" xfId="0" applyNumberFormat="1" applyFont="1" applyFill="1" applyBorder="1" applyAlignment="1">
      <alignment horizontal="center" vertical="center" shrinkToFit="1"/>
    </xf>
    <xf numFmtId="0" fontId="38" fillId="20" borderId="12" xfId="0" applyNumberFormat="1" applyFont="1" applyFill="1" applyBorder="1" applyAlignment="1">
      <alignment horizontal="center" vertical="center" shrinkToFit="1"/>
    </xf>
    <xf numFmtId="0" fontId="38" fillId="19" borderId="12" xfId="0" applyNumberFormat="1" applyFont="1" applyFill="1" applyBorder="1" applyAlignment="1">
      <alignment horizontal="center" vertical="center" shrinkToFit="1"/>
    </xf>
    <xf numFmtId="0" fontId="38" fillId="7" borderId="12" xfId="0" applyNumberFormat="1" applyFont="1" applyFill="1" applyBorder="1" applyAlignment="1">
      <alignment horizontal="center" vertical="center" shrinkToFit="1"/>
    </xf>
    <xf numFmtId="179" fontId="38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0" fillId="9" borderId="12" xfId="0" applyNumberFormat="1" applyFont="1" applyFill="1" applyBorder="1" applyAlignment="1">
      <alignment horizontal="center" vertical="center" wrapText="1"/>
    </xf>
    <xf numFmtId="0" fontId="30" fillId="10" borderId="12" xfId="0" applyNumberFormat="1" applyFont="1" applyFill="1" applyBorder="1" applyAlignment="1">
      <alignment horizontal="center" vertical="center" wrapText="1"/>
    </xf>
    <xf numFmtId="0" fontId="30" fillId="14" borderId="12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shrinkToFit="1"/>
    </xf>
    <xf numFmtId="0" fontId="30" fillId="5" borderId="12" xfId="0" applyNumberFormat="1" applyFont="1" applyFill="1" applyBorder="1" applyAlignment="1">
      <alignment horizontal="center" vertical="center" wrapText="1"/>
    </xf>
    <xf numFmtId="0" fontId="38" fillId="4" borderId="12" xfId="0" applyFont="1" applyFill="1" applyBorder="1" applyAlignment="1">
      <alignment horizontal="center" vertical="center"/>
    </xf>
    <xf numFmtId="0" fontId="38" fillId="15" borderId="12" xfId="0" applyNumberFormat="1" applyFont="1" applyFill="1" applyBorder="1" applyAlignment="1">
      <alignment horizontal="center" vertical="center" shrinkToFit="1"/>
    </xf>
    <xf numFmtId="41" fontId="38" fillId="7" borderId="12" xfId="2" applyNumberFormat="1" applyFont="1" applyFill="1" applyBorder="1" applyAlignment="1">
      <alignment horizontal="center" vertical="center"/>
    </xf>
    <xf numFmtId="41" fontId="38" fillId="0" borderId="12" xfId="0" applyNumberFormat="1" applyFont="1" applyBorder="1" applyAlignment="1">
      <alignment horizontal="center" vertical="center"/>
    </xf>
    <xf numFmtId="0" fontId="38" fillId="0" borderId="12" xfId="0" applyNumberFormat="1" applyFont="1" applyBorder="1" applyAlignment="1">
      <alignment horizontal="center" vertical="center"/>
    </xf>
    <xf numFmtId="41" fontId="38" fillId="0" borderId="12" xfId="0" applyNumberFormat="1" applyFont="1" applyFill="1" applyBorder="1" applyAlignment="1">
      <alignment horizontal="center" vertical="center"/>
    </xf>
    <xf numFmtId="41" fontId="38" fillId="0" borderId="12" xfId="0" applyNumberFormat="1" applyFont="1" applyFill="1" applyBorder="1" applyAlignment="1">
      <alignment horizontal="center" vertical="center" shrinkToFit="1"/>
    </xf>
    <xf numFmtId="41" fontId="14" fillId="0" borderId="12" xfId="0" applyNumberFormat="1" applyFont="1" applyFill="1" applyBorder="1" applyAlignment="1">
      <alignment horizontal="center" vertical="center"/>
    </xf>
    <xf numFmtId="9" fontId="38" fillId="0" borderId="12" xfId="0" applyNumberFormat="1" applyFont="1" applyBorder="1" applyAlignment="1">
      <alignment horizontal="center" vertical="center" shrinkToFit="1"/>
    </xf>
    <xf numFmtId="183" fontId="38" fillId="0" borderId="12" xfId="0" applyNumberFormat="1" applyFont="1" applyBorder="1" applyAlignment="1">
      <alignment horizontal="center" vertical="center" shrinkToFit="1"/>
    </xf>
    <xf numFmtId="183" fontId="38" fillId="0" borderId="12" xfId="0" applyNumberFormat="1" applyFont="1" applyBorder="1" applyAlignment="1">
      <alignment horizontal="center" vertical="center"/>
    </xf>
    <xf numFmtId="183" fontId="38" fillId="16" borderId="12" xfId="0" applyNumberFormat="1" applyFont="1" applyFill="1" applyBorder="1" applyAlignment="1">
      <alignment horizontal="center" vertical="center"/>
    </xf>
    <xf numFmtId="0" fontId="38" fillId="0" borderId="12" xfId="0" applyFont="1" applyBorder="1" applyAlignment="1">
      <alignment horizontal="center" vertical="center" shrinkToFit="1"/>
    </xf>
    <xf numFmtId="0" fontId="38" fillId="0" borderId="12" xfId="0" applyNumberFormat="1" applyFont="1" applyBorder="1" applyAlignment="1">
      <alignment horizontal="center" vertical="center" shrinkToFit="1"/>
    </xf>
    <xf numFmtId="0" fontId="38" fillId="0" borderId="12" xfId="0" applyFont="1" applyFill="1" applyBorder="1" applyAlignment="1">
      <alignment horizontal="center" vertical="center" shrinkToFit="1"/>
    </xf>
    <xf numFmtId="9" fontId="38" fillId="3" borderId="12" xfId="0" applyNumberFormat="1" applyFont="1" applyFill="1" applyBorder="1" applyAlignment="1">
      <alignment horizontal="center" vertical="center" shrinkToFit="1"/>
    </xf>
    <xf numFmtId="182" fontId="38" fillId="3" borderId="12" xfId="0" applyNumberFormat="1" applyFont="1" applyFill="1" applyBorder="1" applyAlignment="1">
      <alignment horizontal="center" vertical="center"/>
    </xf>
    <xf numFmtId="183" fontId="38" fillId="0" borderId="12" xfId="0" applyNumberFormat="1" applyFont="1" applyFill="1" applyBorder="1" applyAlignment="1">
      <alignment horizontal="center" vertical="center"/>
    </xf>
    <xf numFmtId="0" fontId="38" fillId="3" borderId="12" xfId="0" applyNumberFormat="1" applyFont="1" applyFill="1" applyBorder="1" applyAlignment="1">
      <alignment horizontal="center" vertical="center" shrinkToFit="1"/>
    </xf>
    <xf numFmtId="0" fontId="38" fillId="3" borderId="12" xfId="0" applyNumberFormat="1" applyFont="1" applyFill="1" applyBorder="1" applyAlignment="1">
      <alignment horizontal="center" vertical="center" wrapText="1" shrinkToFit="1"/>
    </xf>
    <xf numFmtId="0" fontId="14" fillId="16" borderId="12" xfId="0" applyNumberFormat="1" applyFont="1" applyFill="1" applyBorder="1" applyAlignment="1">
      <alignment horizontal="center" vertical="center" shrinkToFit="1"/>
    </xf>
    <xf numFmtId="0" fontId="38" fillId="0" borderId="12" xfId="0" applyNumberFormat="1" applyFont="1" applyFill="1" applyBorder="1" applyAlignment="1">
      <alignment horizontal="center" vertical="center" shrinkToFi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12" xfId="0" applyNumberFormat="1" applyFont="1" applyFill="1" applyBorder="1" applyAlignment="1">
      <alignment horizontal="center" vertical="center" shrinkToFit="1"/>
    </xf>
    <xf numFmtId="41" fontId="38" fillId="3" borderId="12" xfId="0" applyNumberFormat="1" applyFont="1" applyFill="1" applyBorder="1" applyAlignment="1">
      <alignment horizontal="center" vertical="center"/>
    </xf>
    <xf numFmtId="0" fontId="38" fillId="3" borderId="12" xfId="0" applyNumberFormat="1" applyFont="1" applyFill="1" applyBorder="1" applyAlignment="1">
      <alignment horizontal="center" vertical="center"/>
    </xf>
    <xf numFmtId="41" fontId="38" fillId="3" borderId="12" xfId="0" applyNumberFormat="1" applyFont="1" applyFill="1" applyBorder="1" applyAlignment="1">
      <alignment horizontal="center" vertical="center" shrinkToFit="1"/>
    </xf>
    <xf numFmtId="41" fontId="14" fillId="3" borderId="12" xfId="0" applyNumberFormat="1" applyFont="1" applyFill="1" applyBorder="1" applyAlignment="1">
      <alignment horizontal="center" vertical="center"/>
    </xf>
    <xf numFmtId="183" fontId="38" fillId="3" borderId="12" xfId="0" applyNumberFormat="1" applyFont="1" applyFill="1" applyBorder="1" applyAlignment="1">
      <alignment horizontal="center" vertical="center" shrinkToFit="1"/>
    </xf>
    <xf numFmtId="183" fontId="38" fillId="3" borderId="12" xfId="0" applyNumberFormat="1" applyFont="1" applyFill="1" applyBorder="1" applyAlignment="1">
      <alignment horizontal="center" vertical="center"/>
    </xf>
    <xf numFmtId="183" fontId="38" fillId="3" borderId="12" xfId="0" quotePrefix="1" applyNumberFormat="1" applyFont="1" applyFill="1" applyBorder="1" applyAlignment="1">
      <alignment horizontal="center" vertical="center"/>
    </xf>
    <xf numFmtId="182" fontId="38" fillId="0" borderId="12" xfId="0" applyNumberFormat="1" applyFont="1" applyBorder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30" fillId="5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4" fontId="30" fillId="5" borderId="12" xfId="0" applyNumberFormat="1" applyFont="1" applyFill="1" applyBorder="1" applyAlignment="1">
      <alignment horizontal="center" vertical="center" wrapText="1" shrinkToFit="1"/>
    </xf>
    <xf numFmtId="0" fontId="30" fillId="5" borderId="12" xfId="0" applyFont="1" applyFill="1" applyBorder="1" applyAlignment="1">
      <alignment horizontal="center" vertical="center" shrinkToFit="1"/>
    </xf>
    <xf numFmtId="0" fontId="30" fillId="5" borderId="12" xfId="0" applyFont="1" applyFill="1" applyBorder="1" applyAlignment="1">
      <alignment horizontal="center" vertical="center" wrapText="1" shrinkToFit="1"/>
    </xf>
    <xf numFmtId="0" fontId="30" fillId="12" borderId="12" xfId="0" applyFont="1" applyFill="1" applyBorder="1" applyAlignment="1">
      <alignment horizontal="center" vertical="center" wrapText="1" shrinkToFit="1"/>
    </xf>
    <xf numFmtId="182" fontId="30" fillId="5" borderId="12" xfId="0" applyNumberFormat="1" applyFont="1" applyFill="1" applyBorder="1" applyAlignment="1">
      <alignment horizontal="center" vertical="center" wrapText="1" shrinkToFit="1"/>
    </xf>
    <xf numFmtId="182" fontId="30" fillId="5" borderId="12" xfId="0" applyNumberFormat="1" applyFont="1" applyFill="1" applyBorder="1" applyAlignment="1">
      <alignment horizontal="center" vertical="center" wrapText="1"/>
    </xf>
    <xf numFmtId="0" fontId="30" fillId="9" borderId="12" xfId="0" applyNumberFormat="1" applyFont="1" applyFill="1" applyBorder="1" applyAlignment="1">
      <alignment horizontal="center" vertical="center" wrapText="1"/>
    </xf>
    <xf numFmtId="0" fontId="36" fillId="5" borderId="12" xfId="0" applyFont="1" applyFill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183" fontId="30" fillId="5" borderId="12" xfId="0" applyNumberFormat="1" applyFont="1" applyFill="1" applyBorder="1" applyAlignment="1">
      <alignment horizontal="center" vertical="center" wrapText="1"/>
    </xf>
    <xf numFmtId="0" fontId="30" fillId="14" borderId="12" xfId="0" applyNumberFormat="1" applyFont="1" applyFill="1" applyBorder="1" applyAlignment="1">
      <alignment horizontal="center" vertical="center" wrapText="1"/>
    </xf>
    <xf numFmtId="0" fontId="30" fillId="12" borderId="12" xfId="0" applyFont="1" applyFill="1" applyBorder="1" applyAlignment="1">
      <alignment horizontal="center" vertical="center" wrapText="1"/>
    </xf>
    <xf numFmtId="0" fontId="30" fillId="10" borderId="12" xfId="0" applyNumberFormat="1" applyFont="1" applyFill="1" applyBorder="1" applyAlignment="1">
      <alignment horizontal="center" vertical="center" wrapText="1"/>
    </xf>
    <xf numFmtId="181" fontId="30" fillId="6" borderId="12" xfId="0" applyNumberFormat="1" applyFont="1" applyFill="1" applyBorder="1" applyAlignment="1">
      <alignment horizontal="left" vertical="center" shrinkToFit="1"/>
    </xf>
    <xf numFmtId="0" fontId="30" fillId="5" borderId="12" xfId="0" applyNumberFormat="1" applyFont="1" applyFill="1" applyBorder="1" applyAlignment="1">
      <alignment horizontal="center" vertical="center" wrapText="1"/>
    </xf>
    <xf numFmtId="177" fontId="30" fillId="5" borderId="12" xfId="0" applyNumberFormat="1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6" fillId="0" borderId="30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4" fillId="0" borderId="30" xfId="0" applyFont="1" applyBorder="1" applyAlignment="1">
      <alignment horizontal="center" vertical="center" wrapText="1"/>
    </xf>
    <xf numFmtId="0" fontId="34" fillId="0" borderId="31" xfId="0" applyFont="1" applyBorder="1" applyAlignment="1">
      <alignment horizontal="center" vertical="center" wrapText="1"/>
    </xf>
    <xf numFmtId="0" fontId="6" fillId="0" borderId="14" xfId="0" applyNumberFormat="1" applyFont="1" applyBorder="1" applyAlignment="1">
      <alignment horizontal="center" vertical="center" wrapText="1"/>
    </xf>
    <xf numFmtId="0" fontId="6" fillId="0" borderId="28" xfId="0" applyNumberFormat="1" applyFont="1" applyBorder="1" applyAlignment="1">
      <alignment horizontal="center" vertical="center" wrapText="1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NumberFormat="1" applyFont="1" applyFill="1" applyBorder="1" applyAlignment="1">
      <alignment horizontal="center" vertical="center"/>
    </xf>
    <xf numFmtId="0" fontId="10" fillId="4" borderId="8" xfId="0" applyNumberFormat="1" applyFont="1" applyFill="1" applyBorder="1" applyAlignment="1">
      <alignment horizontal="center" vertical="center"/>
    </xf>
    <xf numFmtId="0" fontId="6" fillId="4" borderId="26" xfId="0" applyNumberFormat="1" applyFont="1" applyFill="1" applyBorder="1" applyAlignment="1">
      <alignment horizontal="center" vertical="center" wrapText="1"/>
    </xf>
    <xf numFmtId="0" fontId="6" fillId="4" borderId="27" xfId="0" applyNumberFormat="1" applyFont="1" applyFill="1" applyBorder="1" applyAlignment="1">
      <alignment horizontal="center" vertical="center" wrapText="1"/>
    </xf>
    <xf numFmtId="0" fontId="6" fillId="0" borderId="13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</cellXfs>
  <cellStyles count="36">
    <cellStyle name="쉼표 [0]" xfId="2" builtinId="6"/>
    <cellStyle name="쉼표 [0] 10" xfId="28"/>
    <cellStyle name="쉼표 [0] 11" xfId="32"/>
    <cellStyle name="쉼표 [0] 2" xfId="3"/>
    <cellStyle name="쉼표 [0] 2 10" xfId="33"/>
    <cellStyle name="쉼표 [0] 2 2" xfId="5"/>
    <cellStyle name="쉼표 [0] 2 2 2" xfId="9"/>
    <cellStyle name="쉼표 [0] 2 2 3" xfId="13"/>
    <cellStyle name="쉼표 [0] 2 2 4" xfId="17"/>
    <cellStyle name="쉼표 [0] 2 2 5" xfId="21"/>
    <cellStyle name="쉼표 [0] 2 2 6" xfId="25"/>
    <cellStyle name="쉼표 [0] 2 2 7" xfId="31"/>
    <cellStyle name="쉼표 [0] 2 2 8" xfId="35"/>
    <cellStyle name="쉼표 [0] 2 3" xfId="7"/>
    <cellStyle name="쉼표 [0] 2 4" xfId="11"/>
    <cellStyle name="쉼표 [0] 2 5" xfId="15"/>
    <cellStyle name="쉼표 [0] 2 6" xfId="19"/>
    <cellStyle name="쉼표 [0] 2 7" xfId="23"/>
    <cellStyle name="쉼표 [0] 2 8" xfId="27"/>
    <cellStyle name="쉼표 [0] 2 9" xfId="29"/>
    <cellStyle name="쉼표 [0] 3" xfId="4"/>
    <cellStyle name="쉼표 [0] 3 2" xfId="8"/>
    <cellStyle name="쉼표 [0] 3 3" xfId="12"/>
    <cellStyle name="쉼표 [0] 3 4" xfId="16"/>
    <cellStyle name="쉼표 [0] 3 5" xfId="20"/>
    <cellStyle name="쉼표 [0] 3 6" xfId="24"/>
    <cellStyle name="쉼표 [0] 3 7" xfId="30"/>
    <cellStyle name="쉼표 [0] 3 8" xfId="34"/>
    <cellStyle name="쉼표 [0] 4" xfId="6"/>
    <cellStyle name="쉼표 [0] 5" xfId="10"/>
    <cellStyle name="쉼표 [0] 6" xfId="14"/>
    <cellStyle name="쉼표 [0] 7" xfId="18"/>
    <cellStyle name="쉼표 [0] 8" xfId="22"/>
    <cellStyle name="쉼표 [0] 9" xfId="26"/>
    <cellStyle name="표준" xfId="0" builtinId="0"/>
    <cellStyle name="표준 2 10" xfId="1"/>
  </cellStyles>
  <dxfs count="0"/>
  <tableStyles count="0" defaultTableStyle="TableStyleMedium2" defaultPivotStyle="PivotStyleLight16"/>
  <colors>
    <mruColors>
      <color rgb="FF0000FF"/>
      <color rgb="FFFFFFCC"/>
      <color rgb="FF66FFFF"/>
      <color rgb="FFCCFFCC"/>
      <color rgb="FFFF99FF"/>
      <color rgb="FFF2DCDB"/>
      <color rgb="FFFFCCFF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B1:BV70"/>
  <sheetViews>
    <sheetView tabSelected="1" zoomScale="85" zoomScaleNormal="85" workbookViewId="0">
      <pane xSplit="7" ySplit="6" topLeftCell="H7" activePane="bottomRight" state="frozen"/>
      <selection pane="topRight"/>
      <selection pane="bottomLeft"/>
      <selection pane="bottomRight" activeCell="B1" sqref="B1"/>
    </sheetView>
  </sheetViews>
  <sheetFormatPr defaultRowHeight="16.5"/>
  <cols>
    <col min="1" max="1" width="4.25" style="2" customWidth="1"/>
    <col min="2" max="2" width="5.5" style="69" customWidth="1"/>
    <col min="3" max="3" width="8" style="71" bestFit="1" customWidth="1"/>
    <col min="4" max="4" width="8" style="71" customWidth="1"/>
    <col min="5" max="5" width="9.75" style="71" bestFit="1" customWidth="1"/>
    <col min="6" max="6" width="12.625" style="71" customWidth="1"/>
    <col min="7" max="7" width="27.125" style="72" customWidth="1"/>
    <col min="8" max="8" width="13.25" style="73" customWidth="1"/>
    <col min="9" max="9" width="10.625" style="69" customWidth="1"/>
    <col min="10" max="11" width="10.625" style="70" customWidth="1"/>
    <col min="12" max="12" width="11.75" style="70" customWidth="1"/>
    <col min="13" max="13" width="10.625" style="70" customWidth="1"/>
    <col min="14" max="14" width="12" style="70" customWidth="1"/>
    <col min="15" max="15" width="10.625" style="70" customWidth="1"/>
    <col min="16" max="16" width="10.5" style="70" customWidth="1"/>
    <col min="17" max="20" width="10.625" style="68" customWidth="1"/>
    <col min="21" max="21" width="12.25" style="70" customWidth="1"/>
    <col min="22" max="33" width="10.625" style="70" customWidth="1"/>
    <col min="34" max="34" width="31.5" style="70" bestFit="1" customWidth="1"/>
    <col min="35" max="36" width="10.625" style="70" customWidth="1"/>
    <col min="37" max="37" width="14.5" style="70" bestFit="1" customWidth="1"/>
    <col min="38" max="39" width="10.625" style="70" customWidth="1"/>
    <col min="40" max="40" width="9.75" style="70" bestFit="1" customWidth="1"/>
    <col min="41" max="41" width="14.875" style="70" customWidth="1"/>
    <col min="42" max="42" width="28.25" style="26" customWidth="1"/>
    <col min="43" max="43" width="23.875" style="26" bestFit="1" customWidth="1"/>
    <col min="44" max="45" width="8.625" style="71" customWidth="1"/>
    <col min="46" max="47" width="10.125" style="74" customWidth="1"/>
    <col min="48" max="48" width="10.625" style="69" customWidth="1"/>
    <col min="49" max="50" width="6.625" style="69" customWidth="1"/>
    <col min="51" max="52" width="9.625" style="75" customWidth="1"/>
    <col min="53" max="53" width="9.625" style="76" customWidth="1"/>
    <col min="54" max="54" width="9.625" style="77" customWidth="1"/>
    <col min="55" max="57" width="9.625" style="69" customWidth="1"/>
    <col min="58" max="58" width="12.75" style="69" customWidth="1"/>
    <col min="59" max="65" width="9.625" style="69" customWidth="1"/>
    <col min="66" max="66" width="24.375" style="71" customWidth="1"/>
    <col min="67" max="67" width="20" style="71" customWidth="1"/>
    <col min="68" max="68" width="23.375" style="82" customWidth="1"/>
    <col min="69" max="69" width="2.375" style="2" customWidth="1"/>
    <col min="70" max="73" width="9" style="2"/>
    <col min="74" max="74" width="10.25" style="2" bestFit="1" customWidth="1"/>
    <col min="75" max="16384" width="9" style="2"/>
  </cols>
  <sheetData>
    <row r="1" spans="2:74" ht="29.25" customHeight="1">
      <c r="B1" s="205" t="s">
        <v>367</v>
      </c>
      <c r="C1" s="72"/>
      <c r="D1" s="72"/>
      <c r="E1" s="72"/>
      <c r="F1" s="72"/>
      <c r="H1" s="79"/>
      <c r="I1" s="7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</row>
    <row r="2" spans="2:74" s="6" customFormat="1" ht="21.95" customHeight="1">
      <c r="B2" s="206" t="s">
        <v>23</v>
      </c>
      <c r="C2" s="210" t="s">
        <v>22</v>
      </c>
      <c r="D2" s="209" t="s">
        <v>164</v>
      </c>
      <c r="E2" s="209" t="s">
        <v>21</v>
      </c>
      <c r="F2" s="210" t="s">
        <v>20</v>
      </c>
      <c r="G2" s="210" t="s">
        <v>19</v>
      </c>
      <c r="H2" s="223" t="s">
        <v>118</v>
      </c>
      <c r="I2" s="210" t="s">
        <v>121</v>
      </c>
      <c r="J2" s="222" t="s">
        <v>95</v>
      </c>
      <c r="K2" s="222"/>
      <c r="L2" s="222"/>
      <c r="M2" s="222"/>
      <c r="N2" s="222"/>
      <c r="O2" s="222"/>
      <c r="P2" s="222"/>
      <c r="Q2" s="214" t="s">
        <v>217</v>
      </c>
      <c r="R2" s="214"/>
      <c r="S2" s="214"/>
      <c r="T2" s="214"/>
      <c r="U2" s="220" t="s">
        <v>96</v>
      </c>
      <c r="V2" s="220"/>
      <c r="W2" s="220"/>
      <c r="X2" s="220"/>
      <c r="Y2" s="220"/>
      <c r="Z2" s="220"/>
      <c r="AA2" s="220"/>
      <c r="AB2" s="220"/>
      <c r="AC2" s="220"/>
      <c r="AD2" s="220"/>
      <c r="AE2" s="218" t="s">
        <v>321</v>
      </c>
      <c r="AF2" s="218"/>
      <c r="AG2" s="207"/>
      <c r="AH2" s="207"/>
      <c r="AI2" s="207"/>
      <c r="AJ2" s="207"/>
      <c r="AK2" s="207"/>
      <c r="AL2" s="207"/>
      <c r="AM2" s="207"/>
      <c r="AN2" s="207"/>
      <c r="AO2" s="211" t="s">
        <v>327</v>
      </c>
      <c r="AP2" s="211"/>
      <c r="AQ2" s="211"/>
      <c r="AR2" s="209" t="s">
        <v>18</v>
      </c>
      <c r="AS2" s="209"/>
      <c r="AT2" s="213" t="s">
        <v>17</v>
      </c>
      <c r="AU2" s="213"/>
      <c r="AV2" s="206" t="s">
        <v>130</v>
      </c>
      <c r="AW2" s="206" t="s">
        <v>16</v>
      </c>
      <c r="AX2" s="206"/>
      <c r="AY2" s="208" t="s">
        <v>302</v>
      </c>
      <c r="AZ2" s="208" t="s">
        <v>161</v>
      </c>
      <c r="BA2" s="208" t="s">
        <v>162</v>
      </c>
      <c r="BB2" s="217" t="s">
        <v>15</v>
      </c>
      <c r="BC2" s="206"/>
      <c r="BD2" s="210" t="s">
        <v>351</v>
      </c>
      <c r="BE2" s="206" t="s">
        <v>334</v>
      </c>
      <c r="BF2" s="206" t="s">
        <v>356</v>
      </c>
      <c r="BG2" s="210" t="s">
        <v>353</v>
      </c>
      <c r="BH2" s="210" t="s">
        <v>354</v>
      </c>
      <c r="BI2" s="210" t="s">
        <v>355</v>
      </c>
      <c r="BJ2" s="206" t="s">
        <v>12</v>
      </c>
      <c r="BK2" s="206" t="s">
        <v>119</v>
      </c>
      <c r="BL2" s="206" t="s">
        <v>11</v>
      </c>
      <c r="BM2" s="206" t="s">
        <v>120</v>
      </c>
      <c r="BN2" s="210" t="s">
        <v>357</v>
      </c>
      <c r="BO2" s="215" t="s">
        <v>158</v>
      </c>
      <c r="BP2" s="206" t="s">
        <v>10</v>
      </c>
    </row>
    <row r="3" spans="2:74" s="6" customFormat="1" ht="21.95" customHeight="1">
      <c r="B3" s="206"/>
      <c r="C3" s="210"/>
      <c r="D3" s="209"/>
      <c r="E3" s="209"/>
      <c r="F3" s="210"/>
      <c r="G3" s="210"/>
      <c r="H3" s="223"/>
      <c r="I3" s="210"/>
      <c r="J3" s="222" t="s">
        <v>9</v>
      </c>
      <c r="K3" s="222" t="s">
        <v>8</v>
      </c>
      <c r="L3" s="222"/>
      <c r="M3" s="222"/>
      <c r="N3" s="222"/>
      <c r="O3" s="222"/>
      <c r="P3" s="222"/>
      <c r="Q3" s="214" t="s">
        <v>218</v>
      </c>
      <c r="R3" s="214" t="s">
        <v>226</v>
      </c>
      <c r="S3" s="214"/>
      <c r="T3" s="214" t="s">
        <v>221</v>
      </c>
      <c r="U3" s="220" t="s">
        <v>7</v>
      </c>
      <c r="V3" s="220"/>
      <c r="W3" s="220"/>
      <c r="X3" s="220"/>
      <c r="Y3" s="220"/>
      <c r="Z3" s="220"/>
      <c r="AA3" s="220" t="s">
        <v>6</v>
      </c>
      <c r="AB3" s="220"/>
      <c r="AC3" s="220"/>
      <c r="AD3" s="220"/>
      <c r="AE3" s="218" t="s">
        <v>123</v>
      </c>
      <c r="AF3" s="218" t="s">
        <v>322</v>
      </c>
      <c r="AG3" s="218"/>
      <c r="AH3" s="218"/>
      <c r="AI3" s="218" t="s">
        <v>326</v>
      </c>
      <c r="AJ3" s="218"/>
      <c r="AK3" s="218"/>
      <c r="AL3" s="218" t="s">
        <v>323</v>
      </c>
      <c r="AM3" s="207"/>
      <c r="AN3" s="207"/>
      <c r="AO3" s="219" t="s">
        <v>328</v>
      </c>
      <c r="AP3" s="219" t="s">
        <v>329</v>
      </c>
      <c r="AQ3" s="219" t="s">
        <v>330</v>
      </c>
      <c r="AR3" s="209" t="s">
        <v>5</v>
      </c>
      <c r="AS3" s="209" t="s">
        <v>129</v>
      </c>
      <c r="AT3" s="212" t="s">
        <v>122</v>
      </c>
      <c r="AU3" s="213" t="s">
        <v>4</v>
      </c>
      <c r="AV3" s="206"/>
      <c r="AW3" s="206" t="s">
        <v>3</v>
      </c>
      <c r="AX3" s="206" t="s">
        <v>2</v>
      </c>
      <c r="AY3" s="208"/>
      <c r="AZ3" s="208"/>
      <c r="BA3" s="208"/>
      <c r="BB3" s="217" t="s">
        <v>1</v>
      </c>
      <c r="BC3" s="206" t="s">
        <v>0</v>
      </c>
      <c r="BD3" s="210"/>
      <c r="BE3" s="206"/>
      <c r="BF3" s="206"/>
      <c r="BG3" s="210"/>
      <c r="BH3" s="210"/>
      <c r="BI3" s="210"/>
      <c r="BJ3" s="206"/>
      <c r="BK3" s="206"/>
      <c r="BL3" s="206"/>
      <c r="BM3" s="206"/>
      <c r="BN3" s="210"/>
      <c r="BO3" s="215"/>
      <c r="BP3" s="206"/>
    </row>
    <row r="4" spans="2:74" s="6" customFormat="1" ht="30.75" customHeight="1">
      <c r="B4" s="206"/>
      <c r="C4" s="210"/>
      <c r="D4" s="209"/>
      <c r="E4" s="209"/>
      <c r="F4" s="210"/>
      <c r="G4" s="210"/>
      <c r="H4" s="223"/>
      <c r="I4" s="210"/>
      <c r="J4" s="222"/>
      <c r="K4" s="171" t="s">
        <v>123</v>
      </c>
      <c r="L4" s="171" t="s">
        <v>124</v>
      </c>
      <c r="M4" s="171" t="s">
        <v>125</v>
      </c>
      <c r="N4" s="171" t="s">
        <v>128</v>
      </c>
      <c r="O4" s="171" t="s">
        <v>127</v>
      </c>
      <c r="P4" s="171" t="s">
        <v>126</v>
      </c>
      <c r="Q4" s="214"/>
      <c r="R4" s="167" t="s">
        <v>219</v>
      </c>
      <c r="S4" s="167" t="s">
        <v>220</v>
      </c>
      <c r="T4" s="214"/>
      <c r="U4" s="168" t="s">
        <v>123</v>
      </c>
      <c r="V4" s="168" t="s">
        <v>124</v>
      </c>
      <c r="W4" s="168" t="s">
        <v>125</v>
      </c>
      <c r="X4" s="168" t="s">
        <v>128</v>
      </c>
      <c r="Y4" s="168" t="s">
        <v>127</v>
      </c>
      <c r="Z4" s="168" t="s">
        <v>126</v>
      </c>
      <c r="AA4" s="168" t="s">
        <v>123</v>
      </c>
      <c r="AB4" s="168" t="s">
        <v>124</v>
      </c>
      <c r="AC4" s="168" t="s">
        <v>125</v>
      </c>
      <c r="AD4" s="168" t="s">
        <v>128</v>
      </c>
      <c r="AE4" s="218"/>
      <c r="AF4" s="169" t="s">
        <v>8</v>
      </c>
      <c r="AG4" s="169" t="s">
        <v>324</v>
      </c>
      <c r="AH4" s="169" t="s">
        <v>325</v>
      </c>
      <c r="AI4" s="169" t="s">
        <v>8</v>
      </c>
      <c r="AJ4" s="169" t="s">
        <v>324</v>
      </c>
      <c r="AK4" s="169" t="s">
        <v>325</v>
      </c>
      <c r="AL4" s="169" t="s">
        <v>8</v>
      </c>
      <c r="AM4" s="169" t="s">
        <v>324</v>
      </c>
      <c r="AN4" s="169" t="s">
        <v>325</v>
      </c>
      <c r="AO4" s="219"/>
      <c r="AP4" s="219"/>
      <c r="AQ4" s="219"/>
      <c r="AR4" s="209"/>
      <c r="AS4" s="209"/>
      <c r="AT4" s="212"/>
      <c r="AU4" s="213"/>
      <c r="AV4" s="206"/>
      <c r="AW4" s="206"/>
      <c r="AX4" s="206"/>
      <c r="AY4" s="208"/>
      <c r="AZ4" s="208"/>
      <c r="BA4" s="208"/>
      <c r="BB4" s="217"/>
      <c r="BC4" s="206"/>
      <c r="BD4" s="210"/>
      <c r="BE4" s="206"/>
      <c r="BF4" s="206"/>
      <c r="BG4" s="210"/>
      <c r="BH4" s="210"/>
      <c r="BI4" s="210"/>
      <c r="BJ4" s="206"/>
      <c r="BK4" s="206"/>
      <c r="BL4" s="206"/>
      <c r="BM4" s="206"/>
      <c r="BN4" s="210"/>
      <c r="BO4" s="216"/>
      <c r="BP4" s="207"/>
    </row>
    <row r="5" spans="2:74" s="6" customFormat="1" ht="21.95" customHeight="1">
      <c r="B5" s="221"/>
      <c r="C5" s="221"/>
      <c r="D5" s="146"/>
      <c r="E5" s="146"/>
      <c r="F5" s="146">
        <f>SUBTOTAL(3,정비구역명)</f>
        <v>43</v>
      </c>
      <c r="G5" s="147"/>
      <c r="H5" s="137">
        <f>SUBTOTAL(9,H7:H51)</f>
        <v>1919697.5999999996</v>
      </c>
      <c r="I5" s="138"/>
      <c r="J5" s="148">
        <f t="shared" ref="J5:AF5" si="0">SUBTOTAL(9,J7:J51)</f>
        <v>1419</v>
      </c>
      <c r="K5" s="148">
        <f t="shared" si="0"/>
        <v>31308</v>
      </c>
      <c r="L5" s="148">
        <f t="shared" si="0"/>
        <v>1966</v>
      </c>
      <c r="M5" s="148">
        <f t="shared" si="0"/>
        <v>17807</v>
      </c>
      <c r="N5" s="148">
        <f t="shared" si="0"/>
        <v>11410</v>
      </c>
      <c r="O5" s="148">
        <f t="shared" si="0"/>
        <v>69</v>
      </c>
      <c r="P5" s="148">
        <f t="shared" si="0"/>
        <v>56</v>
      </c>
      <c r="Q5" s="137">
        <f t="shared" si="0"/>
        <v>27227</v>
      </c>
      <c r="R5" s="137">
        <f t="shared" si="0"/>
        <v>19443</v>
      </c>
      <c r="S5" s="137">
        <f t="shared" si="0"/>
        <v>7613</v>
      </c>
      <c r="T5" s="137">
        <f t="shared" si="0"/>
        <v>171</v>
      </c>
      <c r="U5" s="148">
        <f t="shared" si="0"/>
        <v>27056</v>
      </c>
      <c r="V5" s="148">
        <f t="shared" si="0"/>
        <v>0</v>
      </c>
      <c r="W5" s="148">
        <f t="shared" si="0"/>
        <v>12274</v>
      </c>
      <c r="X5" s="148">
        <f t="shared" si="0"/>
        <v>10427</v>
      </c>
      <c r="Y5" s="148">
        <f t="shared" si="0"/>
        <v>631</v>
      </c>
      <c r="Z5" s="148">
        <f t="shared" si="0"/>
        <v>0</v>
      </c>
      <c r="AA5" s="148">
        <f t="shared" si="0"/>
        <v>171</v>
      </c>
      <c r="AB5" s="148">
        <f t="shared" si="0"/>
        <v>0</v>
      </c>
      <c r="AC5" s="148">
        <f t="shared" si="0"/>
        <v>171</v>
      </c>
      <c r="AD5" s="148">
        <f t="shared" si="0"/>
        <v>0</v>
      </c>
      <c r="AE5" s="148">
        <f t="shared" si="0"/>
        <v>171</v>
      </c>
      <c r="AF5" s="148">
        <f t="shared" si="0"/>
        <v>0</v>
      </c>
      <c r="AG5" s="148"/>
      <c r="AH5" s="148">
        <f>SUBTOTAL(9,AH7:AH51)</f>
        <v>0</v>
      </c>
      <c r="AI5" s="148">
        <f>SUBTOTAL(9,AI7:AI51)</f>
        <v>0</v>
      </c>
      <c r="AJ5" s="148"/>
      <c r="AK5" s="148">
        <f>SUBTOTAL(9,AK7:AK51)</f>
        <v>0</v>
      </c>
      <c r="AL5" s="148">
        <f>SUBTOTAL(9,AL7:AL51)</f>
        <v>171</v>
      </c>
      <c r="AM5" s="148"/>
      <c r="AN5" s="148">
        <f>SUBTOTAL(9,AN7:AN51)</f>
        <v>0</v>
      </c>
      <c r="AO5" s="148"/>
      <c r="AP5" s="148"/>
      <c r="AQ5" s="148"/>
      <c r="AR5" s="140"/>
      <c r="AS5" s="140"/>
      <c r="AT5" s="139">
        <f>SUBTOTAL(9,AT7:AT51)</f>
        <v>30067</v>
      </c>
      <c r="AU5" s="139">
        <f>SUBTOTAL(9,AU7:AU51)</f>
        <v>15424</v>
      </c>
      <c r="AV5" s="141"/>
      <c r="AW5" s="141"/>
      <c r="AX5" s="141"/>
      <c r="AY5" s="142"/>
      <c r="AZ5" s="142"/>
      <c r="BA5" s="143"/>
      <c r="BB5" s="144"/>
      <c r="BC5" s="141"/>
      <c r="BD5" s="141"/>
      <c r="BE5" s="141"/>
      <c r="BF5" s="141"/>
      <c r="BG5" s="141"/>
      <c r="BH5" s="141"/>
      <c r="BI5" s="141"/>
      <c r="BJ5" s="141"/>
      <c r="BK5" s="141"/>
      <c r="BL5" s="141"/>
      <c r="BM5" s="141"/>
      <c r="BN5" s="145"/>
      <c r="BO5" s="149"/>
      <c r="BP5" s="150"/>
      <c r="BQ5" s="5"/>
      <c r="BR5" s="5"/>
    </row>
    <row r="6" spans="2:74" s="80" customFormat="1" ht="20.100000000000001" customHeight="1">
      <c r="B6" s="170" t="s">
        <v>23</v>
      </c>
      <c r="C6" s="170" t="s">
        <v>22</v>
      </c>
      <c r="D6" s="170" t="s">
        <v>164</v>
      </c>
      <c r="E6" s="170" t="s">
        <v>21</v>
      </c>
      <c r="F6" s="170" t="s">
        <v>20</v>
      </c>
      <c r="G6" s="170" t="s">
        <v>19</v>
      </c>
      <c r="H6" s="151" t="s">
        <v>167</v>
      </c>
      <c r="I6" s="170" t="s">
        <v>168</v>
      </c>
      <c r="J6" s="152" t="s">
        <v>169</v>
      </c>
      <c r="K6" s="152" t="s">
        <v>170</v>
      </c>
      <c r="L6" s="152" t="s">
        <v>171</v>
      </c>
      <c r="M6" s="152" t="s">
        <v>172</v>
      </c>
      <c r="N6" s="152" t="s">
        <v>173</v>
      </c>
      <c r="O6" s="152" t="s">
        <v>174</v>
      </c>
      <c r="P6" s="152" t="s">
        <v>175</v>
      </c>
      <c r="Q6" s="153" t="s">
        <v>222</v>
      </c>
      <c r="R6" s="153" t="s">
        <v>223</v>
      </c>
      <c r="S6" s="153" t="s">
        <v>224</v>
      </c>
      <c r="T6" s="153" t="s">
        <v>225</v>
      </c>
      <c r="U6" s="152" t="s">
        <v>176</v>
      </c>
      <c r="V6" s="152" t="s">
        <v>177</v>
      </c>
      <c r="W6" s="152" t="s">
        <v>178</v>
      </c>
      <c r="X6" s="152" t="s">
        <v>179</v>
      </c>
      <c r="Y6" s="152" t="s">
        <v>180</v>
      </c>
      <c r="Z6" s="152" t="s">
        <v>181</v>
      </c>
      <c r="AA6" s="152" t="s">
        <v>182</v>
      </c>
      <c r="AB6" s="152" t="s">
        <v>183</v>
      </c>
      <c r="AC6" s="152" t="s">
        <v>184</v>
      </c>
      <c r="AD6" s="152" t="s">
        <v>185</v>
      </c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4"/>
      <c r="AQ6" s="154"/>
      <c r="AR6" s="152" t="s">
        <v>186</v>
      </c>
      <c r="AS6" s="152" t="s">
        <v>187</v>
      </c>
      <c r="AT6" s="155" t="s">
        <v>17</v>
      </c>
      <c r="AU6" s="155" t="s">
        <v>216</v>
      </c>
      <c r="AV6" s="170" t="s">
        <v>188</v>
      </c>
      <c r="AW6" s="170" t="s">
        <v>195</v>
      </c>
      <c r="AX6" s="170" t="s">
        <v>196</v>
      </c>
      <c r="AY6" s="156" t="s">
        <v>194</v>
      </c>
      <c r="AZ6" s="156" t="s">
        <v>193</v>
      </c>
      <c r="BA6" s="156" t="s">
        <v>192</v>
      </c>
      <c r="BB6" s="157" t="s">
        <v>190</v>
      </c>
      <c r="BC6" s="157" t="s">
        <v>191</v>
      </c>
      <c r="BD6" s="170" t="s">
        <v>189</v>
      </c>
      <c r="BE6" s="170" t="s">
        <v>14</v>
      </c>
      <c r="BF6" s="170" t="s">
        <v>13</v>
      </c>
      <c r="BG6" s="170" t="s">
        <v>197</v>
      </c>
      <c r="BH6" s="170" t="s">
        <v>198</v>
      </c>
      <c r="BI6" s="170" t="s">
        <v>199</v>
      </c>
      <c r="BJ6" s="170" t="s">
        <v>160</v>
      </c>
      <c r="BK6" s="170" t="s">
        <v>200</v>
      </c>
      <c r="BL6" s="170" t="s">
        <v>159</v>
      </c>
      <c r="BM6" s="170" t="s">
        <v>201</v>
      </c>
      <c r="BN6" s="170" t="s">
        <v>202</v>
      </c>
      <c r="BO6" s="170" t="s">
        <v>203</v>
      </c>
      <c r="BP6" s="166" t="s">
        <v>10</v>
      </c>
    </row>
    <row r="7" spans="2:74" s="194" customFormat="1" ht="20.100000000000001" customHeight="1">
      <c r="B7" s="158">
        <v>1</v>
      </c>
      <c r="C7" s="172" t="s">
        <v>30</v>
      </c>
      <c r="D7" s="173" t="s">
        <v>204</v>
      </c>
      <c r="E7" s="190" t="s">
        <v>25</v>
      </c>
      <c r="F7" s="190" t="s">
        <v>157</v>
      </c>
      <c r="G7" s="190" t="s">
        <v>156</v>
      </c>
      <c r="H7" s="197">
        <v>71800</v>
      </c>
      <c r="I7" s="198">
        <v>1985</v>
      </c>
      <c r="J7" s="197">
        <v>17</v>
      </c>
      <c r="K7" s="197">
        <f t="shared" ref="K7:K28" si="1">SUM(L7:P7)</f>
        <v>1485</v>
      </c>
      <c r="L7" s="197"/>
      <c r="M7" s="197">
        <v>3</v>
      </c>
      <c r="N7" s="197">
        <v>1482</v>
      </c>
      <c r="O7" s="197"/>
      <c r="P7" s="197"/>
      <c r="Q7" s="174"/>
      <c r="R7" s="174"/>
      <c r="S7" s="174"/>
      <c r="T7" s="174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0"/>
      <c r="AF7" s="190"/>
      <c r="AG7" s="190"/>
      <c r="AH7" s="199"/>
      <c r="AI7" s="199"/>
      <c r="AJ7" s="199"/>
      <c r="AK7" s="199"/>
      <c r="AL7" s="190"/>
      <c r="AM7" s="190"/>
      <c r="AN7" s="199"/>
      <c r="AO7" s="199" t="s">
        <v>331</v>
      </c>
      <c r="AP7" s="200"/>
      <c r="AQ7" s="200"/>
      <c r="AR7" s="187">
        <v>2.2599999999999998</v>
      </c>
      <c r="AS7" s="187">
        <v>2.5</v>
      </c>
      <c r="AT7" s="188">
        <v>1485</v>
      </c>
      <c r="AU7" s="188"/>
      <c r="AV7" s="198"/>
      <c r="AW7" s="198"/>
      <c r="AX7" s="198"/>
      <c r="AY7" s="201">
        <v>38975</v>
      </c>
      <c r="AZ7" s="201">
        <v>41167</v>
      </c>
      <c r="BA7" s="202"/>
      <c r="BB7" s="202"/>
      <c r="BC7" s="202"/>
      <c r="BD7" s="202"/>
      <c r="BE7" s="202">
        <v>43066</v>
      </c>
      <c r="BF7" s="202"/>
      <c r="BG7" s="202"/>
      <c r="BH7" s="202"/>
      <c r="BI7" s="202"/>
      <c r="BJ7" s="202"/>
      <c r="BK7" s="202"/>
      <c r="BL7" s="202"/>
      <c r="BM7" s="202"/>
      <c r="BN7" s="190" t="s">
        <v>347</v>
      </c>
      <c r="BO7" s="193" t="s">
        <v>349</v>
      </c>
      <c r="BP7" s="193"/>
      <c r="BR7" s="83"/>
      <c r="BS7" s="85"/>
      <c r="BT7" s="85"/>
      <c r="BU7" s="83"/>
      <c r="BV7" s="83"/>
    </row>
    <row r="8" spans="2:74" s="195" customFormat="1" ht="20.100000000000001" customHeight="1">
      <c r="B8" s="165">
        <f t="shared" ref="B8:B49" si="2">B7+1</f>
        <v>2</v>
      </c>
      <c r="C8" s="172" t="s">
        <v>30</v>
      </c>
      <c r="D8" s="173" t="s">
        <v>204</v>
      </c>
      <c r="E8" s="190" t="s">
        <v>25</v>
      </c>
      <c r="F8" s="190" t="s">
        <v>155</v>
      </c>
      <c r="G8" s="190" t="s">
        <v>154</v>
      </c>
      <c r="H8" s="197">
        <v>46900</v>
      </c>
      <c r="I8" s="198">
        <v>1986</v>
      </c>
      <c r="J8" s="197">
        <v>8</v>
      </c>
      <c r="K8" s="197">
        <f t="shared" si="1"/>
        <v>780</v>
      </c>
      <c r="L8" s="197"/>
      <c r="M8" s="197"/>
      <c r="N8" s="197">
        <v>725</v>
      </c>
      <c r="O8" s="197">
        <v>55</v>
      </c>
      <c r="P8" s="197"/>
      <c r="Q8" s="174"/>
      <c r="R8" s="174"/>
      <c r="S8" s="174"/>
      <c r="T8" s="174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0"/>
      <c r="AF8" s="190"/>
      <c r="AG8" s="190"/>
      <c r="AH8" s="199"/>
      <c r="AI8" s="199"/>
      <c r="AJ8" s="199"/>
      <c r="AK8" s="199"/>
      <c r="AL8" s="190"/>
      <c r="AM8" s="190"/>
      <c r="AN8" s="199"/>
      <c r="AO8" s="199" t="s">
        <v>331</v>
      </c>
      <c r="AP8" s="200"/>
      <c r="AQ8" s="200"/>
      <c r="AR8" s="187">
        <v>1.81</v>
      </c>
      <c r="AS8" s="187">
        <v>2.6</v>
      </c>
      <c r="AT8" s="188">
        <v>780</v>
      </c>
      <c r="AU8" s="188"/>
      <c r="AV8" s="198"/>
      <c r="AW8" s="198"/>
      <c r="AX8" s="198"/>
      <c r="AY8" s="201">
        <v>41389</v>
      </c>
      <c r="AZ8" s="201">
        <v>41389</v>
      </c>
      <c r="BA8" s="202"/>
      <c r="BB8" s="202"/>
      <c r="BC8" s="202"/>
      <c r="BD8" s="202"/>
      <c r="BE8" s="203">
        <v>44329</v>
      </c>
      <c r="BF8" s="202"/>
      <c r="BG8" s="202"/>
      <c r="BH8" s="202"/>
      <c r="BI8" s="202"/>
      <c r="BJ8" s="202"/>
      <c r="BK8" s="202"/>
      <c r="BL8" s="202"/>
      <c r="BM8" s="202"/>
      <c r="BN8" s="190" t="s">
        <v>347</v>
      </c>
      <c r="BO8" s="193" t="s">
        <v>349</v>
      </c>
      <c r="BP8" s="193"/>
      <c r="BQ8" s="194"/>
      <c r="BR8" s="83"/>
      <c r="BS8" s="85"/>
      <c r="BT8" s="85"/>
      <c r="BU8" s="83"/>
      <c r="BV8" s="83"/>
    </row>
    <row r="9" spans="2:74" s="194" customFormat="1" ht="20.100000000000001" customHeight="1">
      <c r="B9" s="165">
        <f t="shared" si="2"/>
        <v>3</v>
      </c>
      <c r="C9" s="172" t="s">
        <v>30</v>
      </c>
      <c r="D9" s="173" t="s">
        <v>204</v>
      </c>
      <c r="E9" s="190" t="s">
        <v>25</v>
      </c>
      <c r="F9" s="190" t="s">
        <v>153</v>
      </c>
      <c r="G9" s="190" t="s">
        <v>152</v>
      </c>
      <c r="H9" s="197">
        <v>73400</v>
      </c>
      <c r="I9" s="198">
        <v>1987</v>
      </c>
      <c r="J9" s="197">
        <v>15</v>
      </c>
      <c r="K9" s="197">
        <f t="shared" si="1"/>
        <v>1380</v>
      </c>
      <c r="L9" s="197"/>
      <c r="M9" s="197">
        <v>1380</v>
      </c>
      <c r="N9" s="197"/>
      <c r="O9" s="197"/>
      <c r="P9" s="197"/>
      <c r="Q9" s="174"/>
      <c r="R9" s="174"/>
      <c r="S9" s="174"/>
      <c r="T9" s="174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0"/>
      <c r="AF9" s="190"/>
      <c r="AG9" s="190"/>
      <c r="AH9" s="199"/>
      <c r="AI9" s="199"/>
      <c r="AJ9" s="199"/>
      <c r="AK9" s="199"/>
      <c r="AL9" s="190"/>
      <c r="AM9" s="190"/>
      <c r="AN9" s="199"/>
      <c r="AO9" s="199" t="s">
        <v>331</v>
      </c>
      <c r="AP9" s="200"/>
      <c r="AQ9" s="200"/>
      <c r="AR9" s="187">
        <v>1.72</v>
      </c>
      <c r="AS9" s="187">
        <v>2.6</v>
      </c>
      <c r="AT9" s="188">
        <v>1380</v>
      </c>
      <c r="AU9" s="188"/>
      <c r="AV9" s="198"/>
      <c r="AW9" s="198"/>
      <c r="AX9" s="198"/>
      <c r="AY9" s="201">
        <v>41389</v>
      </c>
      <c r="AZ9" s="201">
        <v>42119</v>
      </c>
      <c r="BA9" s="202"/>
      <c r="BB9" s="202"/>
      <c r="BC9" s="202"/>
      <c r="BD9" s="202"/>
      <c r="BE9" s="202"/>
      <c r="BF9" s="202"/>
      <c r="BG9" s="202"/>
      <c r="BH9" s="202"/>
      <c r="BI9" s="202"/>
      <c r="BJ9" s="202"/>
      <c r="BK9" s="202"/>
      <c r="BL9" s="202"/>
      <c r="BM9" s="202"/>
      <c r="BN9" s="190" t="s">
        <v>366</v>
      </c>
      <c r="BO9" s="193" t="s">
        <v>349</v>
      </c>
      <c r="BP9" s="193"/>
      <c r="BR9" s="83"/>
      <c r="BS9" s="85"/>
      <c r="BT9" s="85"/>
      <c r="BU9" s="83"/>
      <c r="BV9" s="83"/>
    </row>
    <row r="10" spans="2:74" s="195" customFormat="1" ht="20.100000000000001" customHeight="1">
      <c r="B10" s="165">
        <f t="shared" si="2"/>
        <v>4</v>
      </c>
      <c r="C10" s="172" t="s">
        <v>30</v>
      </c>
      <c r="D10" s="173" t="s">
        <v>204</v>
      </c>
      <c r="E10" s="190" t="s">
        <v>25</v>
      </c>
      <c r="F10" s="190" t="s">
        <v>148</v>
      </c>
      <c r="G10" s="190" t="s">
        <v>147</v>
      </c>
      <c r="H10" s="197">
        <v>75200</v>
      </c>
      <c r="I10" s="198" t="s">
        <v>32</v>
      </c>
      <c r="J10" s="197">
        <v>62</v>
      </c>
      <c r="K10" s="197">
        <f t="shared" si="1"/>
        <v>1127</v>
      </c>
      <c r="L10" s="197">
        <v>19</v>
      </c>
      <c r="M10" s="197">
        <v>952</v>
      </c>
      <c r="N10" s="197">
        <v>156</v>
      </c>
      <c r="O10" s="197"/>
      <c r="P10" s="197"/>
      <c r="Q10" s="174"/>
      <c r="R10" s="174"/>
      <c r="S10" s="174"/>
      <c r="T10" s="174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0"/>
      <c r="AF10" s="190"/>
      <c r="AG10" s="190"/>
      <c r="AH10" s="199"/>
      <c r="AI10" s="199"/>
      <c r="AJ10" s="199"/>
      <c r="AK10" s="199"/>
      <c r="AL10" s="190"/>
      <c r="AM10" s="190"/>
      <c r="AN10" s="199"/>
      <c r="AO10" s="199" t="s">
        <v>331</v>
      </c>
      <c r="AP10" s="200"/>
      <c r="AQ10" s="200"/>
      <c r="AR10" s="187">
        <v>1.1599999999999999</v>
      </c>
      <c r="AS10" s="187">
        <v>2.4</v>
      </c>
      <c r="AT10" s="188">
        <v>1127</v>
      </c>
      <c r="AU10" s="188"/>
      <c r="AV10" s="198"/>
      <c r="AW10" s="198"/>
      <c r="AX10" s="198"/>
      <c r="AY10" s="201">
        <v>41389</v>
      </c>
      <c r="AZ10" s="201">
        <v>43580</v>
      </c>
      <c r="BA10" s="202"/>
      <c r="BB10" s="202"/>
      <c r="BC10" s="202"/>
      <c r="BD10" s="202"/>
      <c r="BE10" s="202">
        <v>43811</v>
      </c>
      <c r="BF10" s="202">
        <v>44547</v>
      </c>
      <c r="BG10" s="202"/>
      <c r="BH10" s="202"/>
      <c r="BI10" s="202"/>
      <c r="BJ10" s="202"/>
      <c r="BK10" s="202"/>
      <c r="BL10" s="202"/>
      <c r="BM10" s="202"/>
      <c r="BN10" s="190" t="s">
        <v>364</v>
      </c>
      <c r="BO10" s="193" t="s">
        <v>350</v>
      </c>
      <c r="BP10" s="193"/>
      <c r="BQ10" s="194"/>
      <c r="BR10" s="83"/>
      <c r="BS10" s="85"/>
      <c r="BT10" s="85"/>
      <c r="BU10" s="83"/>
      <c r="BV10" s="83"/>
    </row>
    <row r="11" spans="2:74" s="195" customFormat="1" ht="20.100000000000001" customHeight="1">
      <c r="B11" s="165">
        <f t="shared" si="2"/>
        <v>5</v>
      </c>
      <c r="C11" s="172" t="s">
        <v>30</v>
      </c>
      <c r="D11" s="173" t="s">
        <v>204</v>
      </c>
      <c r="E11" s="190" t="s">
        <v>25</v>
      </c>
      <c r="F11" s="190" t="s">
        <v>146</v>
      </c>
      <c r="G11" s="190" t="s">
        <v>145</v>
      </c>
      <c r="H11" s="197">
        <v>69800</v>
      </c>
      <c r="I11" s="198" t="s">
        <v>144</v>
      </c>
      <c r="J11" s="197">
        <v>59</v>
      </c>
      <c r="K11" s="197">
        <f t="shared" si="1"/>
        <v>1072</v>
      </c>
      <c r="L11" s="197">
        <v>18</v>
      </c>
      <c r="M11" s="197">
        <v>840</v>
      </c>
      <c r="N11" s="197">
        <v>214</v>
      </c>
      <c r="O11" s="197"/>
      <c r="P11" s="197"/>
      <c r="Q11" s="174"/>
      <c r="R11" s="174"/>
      <c r="S11" s="174"/>
      <c r="T11" s="174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0"/>
      <c r="AF11" s="190"/>
      <c r="AG11" s="190"/>
      <c r="AH11" s="199"/>
      <c r="AI11" s="199"/>
      <c r="AJ11" s="199"/>
      <c r="AK11" s="199"/>
      <c r="AL11" s="190"/>
      <c r="AM11" s="190"/>
      <c r="AN11" s="199"/>
      <c r="AO11" s="199" t="s">
        <v>331</v>
      </c>
      <c r="AP11" s="200"/>
      <c r="AQ11" s="200"/>
      <c r="AR11" s="187">
        <v>1.22</v>
      </c>
      <c r="AS11" s="187">
        <v>2.4</v>
      </c>
      <c r="AT11" s="188">
        <v>1072</v>
      </c>
      <c r="AU11" s="188"/>
      <c r="AV11" s="198"/>
      <c r="AW11" s="198"/>
      <c r="AX11" s="198"/>
      <c r="AY11" s="201">
        <v>41389</v>
      </c>
      <c r="AZ11" s="201">
        <v>43580</v>
      </c>
      <c r="BA11" s="202"/>
      <c r="BB11" s="202"/>
      <c r="BC11" s="202"/>
      <c r="BD11" s="202"/>
      <c r="BE11" s="202">
        <v>43812</v>
      </c>
      <c r="BF11" s="202">
        <v>44547</v>
      </c>
      <c r="BG11" s="202"/>
      <c r="BH11" s="202"/>
      <c r="BI11" s="202"/>
      <c r="BJ11" s="202"/>
      <c r="BK11" s="202"/>
      <c r="BL11" s="202"/>
      <c r="BM11" s="202"/>
      <c r="BN11" s="190" t="s">
        <v>364</v>
      </c>
      <c r="BO11" s="193" t="s">
        <v>350</v>
      </c>
      <c r="BP11" s="193"/>
      <c r="BR11" s="83"/>
      <c r="BS11" s="85"/>
      <c r="BT11" s="85"/>
      <c r="BU11" s="83"/>
      <c r="BV11" s="83"/>
    </row>
    <row r="12" spans="2:74" s="195" customFormat="1" ht="20.100000000000001" customHeight="1">
      <c r="B12" s="165">
        <f t="shared" si="2"/>
        <v>6</v>
      </c>
      <c r="C12" s="172" t="s">
        <v>30</v>
      </c>
      <c r="D12" s="173" t="s">
        <v>204</v>
      </c>
      <c r="E12" s="190" t="s">
        <v>25</v>
      </c>
      <c r="F12" s="190" t="s">
        <v>340</v>
      </c>
      <c r="G12" s="190" t="s">
        <v>143</v>
      </c>
      <c r="H12" s="197">
        <v>26700</v>
      </c>
      <c r="I12" s="198" t="s">
        <v>142</v>
      </c>
      <c r="J12" s="197">
        <v>22</v>
      </c>
      <c r="K12" s="197">
        <f t="shared" si="1"/>
        <v>410</v>
      </c>
      <c r="L12" s="197"/>
      <c r="M12" s="197">
        <v>265</v>
      </c>
      <c r="N12" s="197">
        <v>145</v>
      </c>
      <c r="O12" s="197"/>
      <c r="P12" s="197"/>
      <c r="Q12" s="174"/>
      <c r="R12" s="174"/>
      <c r="S12" s="174"/>
      <c r="T12" s="174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0"/>
      <c r="AF12" s="190"/>
      <c r="AG12" s="190"/>
      <c r="AH12" s="199"/>
      <c r="AI12" s="199"/>
      <c r="AJ12" s="199"/>
      <c r="AK12" s="199"/>
      <c r="AL12" s="190"/>
      <c r="AM12" s="190"/>
      <c r="AN12" s="199"/>
      <c r="AO12" s="199" t="s">
        <v>331</v>
      </c>
      <c r="AP12" s="200"/>
      <c r="AQ12" s="200"/>
      <c r="AR12" s="187">
        <v>1.39</v>
      </c>
      <c r="AS12" s="187">
        <v>2.4</v>
      </c>
      <c r="AT12" s="188">
        <v>410</v>
      </c>
      <c r="AU12" s="188"/>
      <c r="AV12" s="198"/>
      <c r="AW12" s="198"/>
      <c r="AX12" s="198"/>
      <c r="AY12" s="201">
        <v>41389</v>
      </c>
      <c r="AZ12" s="201">
        <v>43580</v>
      </c>
      <c r="BA12" s="202"/>
      <c r="BB12" s="202"/>
      <c r="BC12" s="202"/>
      <c r="BD12" s="202"/>
      <c r="BE12" s="202">
        <v>43812</v>
      </c>
      <c r="BF12" s="202">
        <v>44547</v>
      </c>
      <c r="BG12" s="202"/>
      <c r="BH12" s="202"/>
      <c r="BI12" s="202"/>
      <c r="BJ12" s="202"/>
      <c r="BK12" s="202"/>
      <c r="BL12" s="202"/>
      <c r="BM12" s="202"/>
      <c r="BN12" s="190" t="s">
        <v>364</v>
      </c>
      <c r="BO12" s="193" t="s">
        <v>350</v>
      </c>
      <c r="BP12" s="193"/>
      <c r="BR12" s="83"/>
      <c r="BS12" s="85"/>
      <c r="BT12" s="85"/>
      <c r="BU12" s="83"/>
      <c r="BV12" s="83"/>
    </row>
    <row r="13" spans="2:74" s="195" customFormat="1" ht="20.100000000000001" customHeight="1">
      <c r="B13" s="165">
        <f t="shared" si="2"/>
        <v>7</v>
      </c>
      <c r="C13" s="172" t="s">
        <v>30</v>
      </c>
      <c r="D13" s="173" t="s">
        <v>204</v>
      </c>
      <c r="E13" s="190" t="s">
        <v>25</v>
      </c>
      <c r="F13" s="190" t="s">
        <v>139</v>
      </c>
      <c r="G13" s="190" t="s">
        <v>138</v>
      </c>
      <c r="H13" s="197">
        <v>53500</v>
      </c>
      <c r="I13" s="198">
        <v>1987</v>
      </c>
      <c r="J13" s="197">
        <v>11</v>
      </c>
      <c r="K13" s="197">
        <f t="shared" si="1"/>
        <v>1020</v>
      </c>
      <c r="L13" s="197"/>
      <c r="M13" s="197">
        <v>240</v>
      </c>
      <c r="N13" s="197">
        <v>780</v>
      </c>
      <c r="O13" s="197"/>
      <c r="P13" s="197"/>
      <c r="Q13" s="174"/>
      <c r="R13" s="174"/>
      <c r="S13" s="174"/>
      <c r="T13" s="174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0"/>
      <c r="AF13" s="190"/>
      <c r="AG13" s="190"/>
      <c r="AH13" s="199"/>
      <c r="AI13" s="199"/>
      <c r="AJ13" s="199"/>
      <c r="AK13" s="199"/>
      <c r="AL13" s="190"/>
      <c r="AM13" s="190"/>
      <c r="AN13" s="199"/>
      <c r="AO13" s="199" t="s">
        <v>331</v>
      </c>
      <c r="AP13" s="200"/>
      <c r="AQ13" s="200"/>
      <c r="AR13" s="187">
        <v>1.68</v>
      </c>
      <c r="AS13" s="187">
        <v>2.6</v>
      </c>
      <c r="AT13" s="188">
        <v>1020</v>
      </c>
      <c r="AU13" s="188"/>
      <c r="AV13" s="198"/>
      <c r="AW13" s="198"/>
      <c r="AX13" s="198"/>
      <c r="AY13" s="201">
        <v>41389</v>
      </c>
      <c r="AZ13" s="201">
        <v>42119</v>
      </c>
      <c r="BA13" s="202"/>
      <c r="BB13" s="202"/>
      <c r="BC13" s="202"/>
      <c r="BD13" s="202"/>
      <c r="BE13" s="202"/>
      <c r="BF13" s="202"/>
      <c r="BG13" s="202"/>
      <c r="BH13" s="202"/>
      <c r="BI13" s="202"/>
      <c r="BJ13" s="202"/>
      <c r="BK13" s="202"/>
      <c r="BL13" s="202"/>
      <c r="BM13" s="202"/>
      <c r="BN13" s="190" t="s">
        <v>366</v>
      </c>
      <c r="BO13" s="185" t="s">
        <v>349</v>
      </c>
      <c r="BP13" s="193"/>
      <c r="BR13" s="83"/>
      <c r="BS13" s="85"/>
      <c r="BT13" s="85"/>
      <c r="BU13" s="83"/>
      <c r="BV13" s="83"/>
    </row>
    <row r="14" spans="2:74" s="195" customFormat="1" ht="20.100000000000001" customHeight="1">
      <c r="B14" s="165">
        <f t="shared" si="2"/>
        <v>8</v>
      </c>
      <c r="C14" s="172" t="s">
        <v>30</v>
      </c>
      <c r="D14" s="173" t="s">
        <v>204</v>
      </c>
      <c r="E14" s="190" t="s">
        <v>25</v>
      </c>
      <c r="F14" s="190" t="s">
        <v>137</v>
      </c>
      <c r="G14" s="190" t="s">
        <v>136</v>
      </c>
      <c r="H14" s="197">
        <v>53600</v>
      </c>
      <c r="I14" s="198">
        <v>1987</v>
      </c>
      <c r="J14" s="197">
        <v>10</v>
      </c>
      <c r="K14" s="197">
        <f t="shared" si="1"/>
        <v>1020</v>
      </c>
      <c r="L14" s="197"/>
      <c r="M14" s="197">
        <v>300</v>
      </c>
      <c r="N14" s="197">
        <v>720</v>
      </c>
      <c r="O14" s="197"/>
      <c r="P14" s="197"/>
      <c r="Q14" s="174"/>
      <c r="R14" s="174"/>
      <c r="S14" s="174"/>
      <c r="T14" s="174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0"/>
      <c r="AF14" s="190"/>
      <c r="AG14" s="190"/>
      <c r="AH14" s="199"/>
      <c r="AI14" s="199"/>
      <c r="AJ14" s="199"/>
      <c r="AK14" s="199"/>
      <c r="AL14" s="190"/>
      <c r="AM14" s="190"/>
      <c r="AN14" s="199"/>
      <c r="AO14" s="199" t="s">
        <v>331</v>
      </c>
      <c r="AP14" s="200"/>
      <c r="AQ14" s="200"/>
      <c r="AR14" s="187">
        <v>1.78</v>
      </c>
      <c r="AS14" s="187">
        <v>2.6</v>
      </c>
      <c r="AT14" s="188">
        <v>1020</v>
      </c>
      <c r="AU14" s="188"/>
      <c r="AV14" s="198"/>
      <c r="AW14" s="198"/>
      <c r="AX14" s="198"/>
      <c r="AY14" s="201">
        <v>41389</v>
      </c>
      <c r="AZ14" s="201">
        <v>42119</v>
      </c>
      <c r="BA14" s="202"/>
      <c r="BB14" s="202"/>
      <c r="BC14" s="202"/>
      <c r="BD14" s="202"/>
      <c r="BE14" s="202"/>
      <c r="BF14" s="202"/>
      <c r="BG14" s="202"/>
      <c r="BH14" s="202"/>
      <c r="BI14" s="202"/>
      <c r="BJ14" s="202"/>
      <c r="BK14" s="202"/>
      <c r="BL14" s="202"/>
      <c r="BM14" s="202"/>
      <c r="BN14" s="190" t="s">
        <v>366</v>
      </c>
      <c r="BO14" s="185" t="s">
        <v>349</v>
      </c>
      <c r="BP14" s="193"/>
      <c r="BR14" s="83"/>
      <c r="BS14" s="85"/>
      <c r="BT14" s="85"/>
      <c r="BU14" s="83"/>
      <c r="BV14" s="83"/>
    </row>
    <row r="15" spans="2:74" s="195" customFormat="1" ht="20.100000000000001" customHeight="1">
      <c r="B15" s="165">
        <f t="shared" si="2"/>
        <v>9</v>
      </c>
      <c r="C15" s="172" t="s">
        <v>30</v>
      </c>
      <c r="D15" s="173" t="s">
        <v>204</v>
      </c>
      <c r="E15" s="190" t="s">
        <v>25</v>
      </c>
      <c r="F15" s="190" t="s">
        <v>135</v>
      </c>
      <c r="G15" s="190" t="s">
        <v>134</v>
      </c>
      <c r="H15" s="197">
        <v>68400</v>
      </c>
      <c r="I15" s="198">
        <v>1986</v>
      </c>
      <c r="J15" s="197">
        <v>12</v>
      </c>
      <c r="K15" s="197">
        <f t="shared" si="1"/>
        <v>1320</v>
      </c>
      <c r="L15" s="197"/>
      <c r="M15" s="197">
        <v>240</v>
      </c>
      <c r="N15" s="197">
        <v>1080</v>
      </c>
      <c r="O15" s="197"/>
      <c r="P15" s="197"/>
      <c r="Q15" s="174"/>
      <c r="R15" s="174"/>
      <c r="S15" s="174"/>
      <c r="T15" s="174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0"/>
      <c r="AF15" s="190"/>
      <c r="AG15" s="190"/>
      <c r="AH15" s="199"/>
      <c r="AI15" s="199"/>
      <c r="AJ15" s="199"/>
      <c r="AK15" s="199"/>
      <c r="AL15" s="190"/>
      <c r="AM15" s="190"/>
      <c r="AN15" s="199"/>
      <c r="AO15" s="199" t="s">
        <v>331</v>
      </c>
      <c r="AP15" s="200"/>
      <c r="AQ15" s="200"/>
      <c r="AR15" s="187">
        <v>1.77</v>
      </c>
      <c r="AS15" s="187">
        <v>2.6</v>
      </c>
      <c r="AT15" s="188">
        <v>1320</v>
      </c>
      <c r="AU15" s="188"/>
      <c r="AV15" s="198"/>
      <c r="AW15" s="198"/>
      <c r="AX15" s="198"/>
      <c r="AY15" s="201">
        <v>41389</v>
      </c>
      <c r="AZ15" s="201">
        <v>41389</v>
      </c>
      <c r="BA15" s="202"/>
      <c r="BB15" s="202"/>
      <c r="BC15" s="202"/>
      <c r="BD15" s="202"/>
      <c r="BE15" s="202"/>
      <c r="BF15" s="202"/>
      <c r="BG15" s="202"/>
      <c r="BH15" s="202"/>
      <c r="BI15" s="202"/>
      <c r="BJ15" s="202"/>
      <c r="BK15" s="202"/>
      <c r="BL15" s="202"/>
      <c r="BM15" s="202"/>
      <c r="BN15" s="190" t="s">
        <v>366</v>
      </c>
      <c r="BO15" s="185" t="s">
        <v>349</v>
      </c>
      <c r="BP15" s="193"/>
      <c r="BR15" s="83"/>
      <c r="BS15" s="85"/>
      <c r="BT15" s="85"/>
      <c r="BU15" s="83"/>
      <c r="BV15" s="83"/>
    </row>
    <row r="16" spans="2:74" s="195" customFormat="1" ht="20.100000000000001" customHeight="1">
      <c r="B16" s="165">
        <f t="shared" si="2"/>
        <v>10</v>
      </c>
      <c r="C16" s="172" t="s">
        <v>30</v>
      </c>
      <c r="D16" s="173" t="s">
        <v>204</v>
      </c>
      <c r="E16" s="190" t="s">
        <v>25</v>
      </c>
      <c r="F16" s="190" t="s">
        <v>303</v>
      </c>
      <c r="G16" s="190" t="s">
        <v>304</v>
      </c>
      <c r="H16" s="197">
        <v>29529</v>
      </c>
      <c r="I16" s="198">
        <v>1989</v>
      </c>
      <c r="J16" s="197">
        <v>14</v>
      </c>
      <c r="K16" s="197">
        <f t="shared" si="1"/>
        <v>540</v>
      </c>
      <c r="L16" s="197" t="s">
        <v>305</v>
      </c>
      <c r="M16" s="197"/>
      <c r="N16" s="197">
        <v>540</v>
      </c>
      <c r="O16" s="197"/>
      <c r="P16" s="197"/>
      <c r="Q16" s="174"/>
      <c r="R16" s="174"/>
      <c r="S16" s="174"/>
      <c r="T16" s="174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0"/>
      <c r="AF16" s="190"/>
      <c r="AG16" s="190"/>
      <c r="AH16" s="199"/>
      <c r="AI16" s="199"/>
      <c r="AJ16" s="199"/>
      <c r="AK16" s="199"/>
      <c r="AL16" s="190"/>
      <c r="AM16" s="190"/>
      <c r="AN16" s="199"/>
      <c r="AO16" s="199" t="s">
        <v>332</v>
      </c>
      <c r="AP16" s="200" t="s">
        <v>341</v>
      </c>
      <c r="AQ16" s="200" t="s">
        <v>337</v>
      </c>
      <c r="AR16" s="187">
        <v>1</v>
      </c>
      <c r="AS16" s="187">
        <v>2.6</v>
      </c>
      <c r="AT16" s="188">
        <v>540</v>
      </c>
      <c r="AU16" s="188"/>
      <c r="AV16" s="198"/>
      <c r="AW16" s="198"/>
      <c r="AX16" s="198"/>
      <c r="AY16" s="201">
        <v>43082</v>
      </c>
      <c r="AZ16" s="201">
        <v>44196</v>
      </c>
      <c r="BA16" s="202"/>
      <c r="BB16" s="202"/>
      <c r="BC16" s="202"/>
      <c r="BD16" s="202"/>
      <c r="BE16" s="202">
        <v>44153</v>
      </c>
      <c r="BF16" s="202">
        <v>44736</v>
      </c>
      <c r="BG16" s="202"/>
      <c r="BH16" s="202"/>
      <c r="BI16" s="202"/>
      <c r="BJ16" s="202"/>
      <c r="BK16" s="202"/>
      <c r="BL16" s="202"/>
      <c r="BM16" s="202"/>
      <c r="BN16" s="190" t="s">
        <v>364</v>
      </c>
      <c r="BO16" s="185" t="s">
        <v>350</v>
      </c>
      <c r="BP16" s="193"/>
      <c r="BR16" s="83"/>
      <c r="BS16" s="85"/>
      <c r="BT16" s="85"/>
      <c r="BU16" s="83"/>
      <c r="BV16" s="83"/>
    </row>
    <row r="17" spans="2:74" s="195" customFormat="1" ht="20.100000000000001" customHeight="1">
      <c r="B17" s="165">
        <f t="shared" si="2"/>
        <v>11</v>
      </c>
      <c r="C17" s="172" t="s">
        <v>30</v>
      </c>
      <c r="D17" s="173" t="s">
        <v>204</v>
      </c>
      <c r="E17" s="190" t="s">
        <v>25</v>
      </c>
      <c r="F17" s="190" t="s">
        <v>306</v>
      </c>
      <c r="G17" s="190" t="s">
        <v>307</v>
      </c>
      <c r="H17" s="197">
        <v>46318</v>
      </c>
      <c r="I17" s="198">
        <v>1989</v>
      </c>
      <c r="J17" s="197">
        <v>23</v>
      </c>
      <c r="K17" s="197">
        <f t="shared" si="1"/>
        <v>790</v>
      </c>
      <c r="L17" s="197" t="s">
        <v>305</v>
      </c>
      <c r="M17" s="197"/>
      <c r="N17" s="197">
        <v>790</v>
      </c>
      <c r="O17" s="197"/>
      <c r="P17" s="197"/>
      <c r="Q17" s="174"/>
      <c r="R17" s="174"/>
      <c r="S17" s="174"/>
      <c r="T17" s="174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0"/>
      <c r="AF17" s="190"/>
      <c r="AG17" s="190"/>
      <c r="AH17" s="199"/>
      <c r="AI17" s="199"/>
      <c r="AJ17" s="199"/>
      <c r="AK17" s="199"/>
      <c r="AL17" s="190"/>
      <c r="AM17" s="190"/>
      <c r="AN17" s="199"/>
      <c r="AO17" s="199" t="s">
        <v>332</v>
      </c>
      <c r="AP17" s="200" t="s">
        <v>341</v>
      </c>
      <c r="AQ17" s="200" t="s">
        <v>337</v>
      </c>
      <c r="AR17" s="187">
        <v>1</v>
      </c>
      <c r="AS17" s="187">
        <v>2.6</v>
      </c>
      <c r="AT17" s="188">
        <v>790</v>
      </c>
      <c r="AU17" s="188"/>
      <c r="AV17" s="198"/>
      <c r="AW17" s="198"/>
      <c r="AX17" s="198"/>
      <c r="AY17" s="201">
        <v>43082</v>
      </c>
      <c r="AZ17" s="201">
        <v>44196</v>
      </c>
      <c r="BA17" s="202"/>
      <c r="BB17" s="202"/>
      <c r="BC17" s="202"/>
      <c r="BD17" s="202"/>
      <c r="BE17" s="202">
        <v>44154</v>
      </c>
      <c r="BF17" s="202">
        <v>44736</v>
      </c>
      <c r="BG17" s="202"/>
      <c r="BH17" s="202"/>
      <c r="BI17" s="202"/>
      <c r="BJ17" s="202"/>
      <c r="BK17" s="202"/>
      <c r="BL17" s="202"/>
      <c r="BM17" s="202"/>
      <c r="BN17" s="190" t="s">
        <v>364</v>
      </c>
      <c r="BO17" s="185" t="s">
        <v>350</v>
      </c>
      <c r="BP17" s="193"/>
      <c r="BR17" s="83"/>
      <c r="BS17" s="85"/>
      <c r="BT17" s="85"/>
      <c r="BU17" s="83"/>
      <c r="BV17" s="83"/>
    </row>
    <row r="18" spans="2:74" s="195" customFormat="1" ht="20.100000000000001" customHeight="1">
      <c r="B18" s="165">
        <f t="shared" si="2"/>
        <v>12</v>
      </c>
      <c r="C18" s="172" t="s">
        <v>30</v>
      </c>
      <c r="D18" s="173" t="s">
        <v>204</v>
      </c>
      <c r="E18" s="190" t="s">
        <v>25</v>
      </c>
      <c r="F18" s="190" t="s">
        <v>308</v>
      </c>
      <c r="G18" s="190" t="s">
        <v>309</v>
      </c>
      <c r="H18" s="197">
        <v>22046</v>
      </c>
      <c r="I18" s="198">
        <v>1989</v>
      </c>
      <c r="J18" s="197">
        <v>13</v>
      </c>
      <c r="K18" s="197">
        <f t="shared" si="1"/>
        <v>570</v>
      </c>
      <c r="L18" s="197" t="s">
        <v>305</v>
      </c>
      <c r="M18" s="197"/>
      <c r="N18" s="197">
        <v>570</v>
      </c>
      <c r="O18" s="197"/>
      <c r="P18" s="197"/>
      <c r="Q18" s="174"/>
      <c r="R18" s="174"/>
      <c r="S18" s="174"/>
      <c r="T18" s="174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0"/>
      <c r="AF18" s="190"/>
      <c r="AG18" s="190"/>
      <c r="AH18" s="199"/>
      <c r="AI18" s="199"/>
      <c r="AJ18" s="199"/>
      <c r="AK18" s="199"/>
      <c r="AL18" s="190"/>
      <c r="AM18" s="190"/>
      <c r="AN18" s="199"/>
      <c r="AO18" s="199" t="s">
        <v>331</v>
      </c>
      <c r="AP18" s="200"/>
      <c r="AQ18" s="200"/>
      <c r="AR18" s="187">
        <v>1.24</v>
      </c>
      <c r="AS18" s="187">
        <v>2.6</v>
      </c>
      <c r="AT18" s="188">
        <v>570</v>
      </c>
      <c r="AU18" s="188"/>
      <c r="AV18" s="198"/>
      <c r="AW18" s="198"/>
      <c r="AX18" s="198"/>
      <c r="AY18" s="201">
        <v>43082</v>
      </c>
      <c r="AZ18" s="201">
        <v>44196</v>
      </c>
      <c r="BA18" s="202"/>
      <c r="BB18" s="202"/>
      <c r="BC18" s="202"/>
      <c r="BD18" s="202"/>
      <c r="BE18" s="202">
        <v>44160</v>
      </c>
      <c r="BF18" s="202">
        <v>44736</v>
      </c>
      <c r="BG18" s="202"/>
      <c r="BH18" s="202"/>
      <c r="BI18" s="202"/>
      <c r="BJ18" s="202"/>
      <c r="BK18" s="202"/>
      <c r="BL18" s="202"/>
      <c r="BM18" s="202"/>
      <c r="BN18" s="190" t="s">
        <v>364</v>
      </c>
      <c r="BO18" s="185" t="s">
        <v>350</v>
      </c>
      <c r="BP18" s="193"/>
      <c r="BR18" s="83"/>
      <c r="BS18" s="85"/>
      <c r="BT18" s="85"/>
      <c r="BU18" s="83"/>
      <c r="BV18" s="83"/>
    </row>
    <row r="19" spans="2:74" s="195" customFormat="1" ht="20.100000000000001" customHeight="1">
      <c r="B19" s="165">
        <f t="shared" si="2"/>
        <v>13</v>
      </c>
      <c r="C19" s="172" t="s">
        <v>30</v>
      </c>
      <c r="D19" s="173" t="s">
        <v>204</v>
      </c>
      <c r="E19" s="190" t="s">
        <v>25</v>
      </c>
      <c r="F19" s="190" t="s">
        <v>310</v>
      </c>
      <c r="G19" s="190" t="s">
        <v>311</v>
      </c>
      <c r="H19" s="197">
        <v>49553</v>
      </c>
      <c r="I19" s="198">
        <v>1989</v>
      </c>
      <c r="J19" s="197">
        <v>38</v>
      </c>
      <c r="K19" s="197">
        <f t="shared" si="1"/>
        <v>1070</v>
      </c>
      <c r="L19" s="197" t="s">
        <v>305</v>
      </c>
      <c r="M19" s="197"/>
      <c r="N19" s="197">
        <v>1070</v>
      </c>
      <c r="O19" s="197"/>
      <c r="P19" s="197"/>
      <c r="Q19" s="174"/>
      <c r="R19" s="174"/>
      <c r="S19" s="174"/>
      <c r="T19" s="174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0"/>
      <c r="AF19" s="190"/>
      <c r="AG19" s="190"/>
      <c r="AH19" s="199"/>
      <c r="AI19" s="199"/>
      <c r="AJ19" s="199"/>
      <c r="AK19" s="199"/>
      <c r="AL19" s="190"/>
      <c r="AM19" s="190"/>
      <c r="AN19" s="199"/>
      <c r="AO19" s="199" t="s">
        <v>332</v>
      </c>
      <c r="AP19" s="200" t="s">
        <v>342</v>
      </c>
      <c r="AQ19" s="200" t="s">
        <v>337</v>
      </c>
      <c r="AR19" s="187">
        <v>1.28</v>
      </c>
      <c r="AS19" s="187">
        <v>2.6</v>
      </c>
      <c r="AT19" s="188">
        <v>1070</v>
      </c>
      <c r="AU19" s="188"/>
      <c r="AV19" s="198"/>
      <c r="AW19" s="198"/>
      <c r="AX19" s="198"/>
      <c r="AY19" s="201">
        <v>43082</v>
      </c>
      <c r="AZ19" s="201">
        <v>44196</v>
      </c>
      <c r="BA19" s="202"/>
      <c r="BB19" s="202"/>
      <c r="BC19" s="202"/>
      <c r="BD19" s="202"/>
      <c r="BE19" s="202">
        <v>44161</v>
      </c>
      <c r="BF19" s="202">
        <v>44736</v>
      </c>
      <c r="BG19" s="202"/>
      <c r="BH19" s="202"/>
      <c r="BI19" s="202"/>
      <c r="BJ19" s="202"/>
      <c r="BK19" s="202"/>
      <c r="BL19" s="202"/>
      <c r="BM19" s="202"/>
      <c r="BN19" s="190" t="s">
        <v>364</v>
      </c>
      <c r="BO19" s="185" t="s">
        <v>350</v>
      </c>
      <c r="BP19" s="193"/>
      <c r="BR19" s="83"/>
      <c r="BS19" s="85"/>
      <c r="BT19" s="85"/>
      <c r="BU19" s="83"/>
      <c r="BV19" s="83"/>
    </row>
    <row r="20" spans="2:74" s="195" customFormat="1" ht="20.100000000000001" customHeight="1">
      <c r="B20" s="165">
        <f t="shared" si="2"/>
        <v>14</v>
      </c>
      <c r="C20" s="172" t="s">
        <v>30</v>
      </c>
      <c r="D20" s="164" t="s">
        <v>205</v>
      </c>
      <c r="E20" s="190" t="s">
        <v>25</v>
      </c>
      <c r="F20" s="190" t="s">
        <v>312</v>
      </c>
      <c r="G20" s="190" t="s">
        <v>313</v>
      </c>
      <c r="H20" s="197">
        <v>57800</v>
      </c>
      <c r="I20" s="198" t="s">
        <v>314</v>
      </c>
      <c r="J20" s="197">
        <v>45</v>
      </c>
      <c r="K20" s="197">
        <f t="shared" si="1"/>
        <v>898</v>
      </c>
      <c r="L20" s="197">
        <v>288</v>
      </c>
      <c r="M20" s="197">
        <v>513</v>
      </c>
      <c r="N20" s="197">
        <v>49</v>
      </c>
      <c r="O20" s="197"/>
      <c r="P20" s="197">
        <v>48</v>
      </c>
      <c r="Q20" s="174">
        <v>1112</v>
      </c>
      <c r="R20" s="174">
        <v>1112</v>
      </c>
      <c r="S20" s="174"/>
      <c r="T20" s="174"/>
      <c r="U20" s="197">
        <v>1112</v>
      </c>
      <c r="V20" s="197"/>
      <c r="W20" s="197"/>
      <c r="X20" s="197"/>
      <c r="Y20" s="197"/>
      <c r="Z20" s="197"/>
      <c r="AA20" s="197"/>
      <c r="AB20" s="197"/>
      <c r="AC20" s="197"/>
      <c r="AD20" s="197"/>
      <c r="AE20" s="190"/>
      <c r="AF20" s="190"/>
      <c r="AG20" s="190"/>
      <c r="AH20" s="199"/>
      <c r="AI20" s="199"/>
      <c r="AJ20" s="199"/>
      <c r="AK20" s="199"/>
      <c r="AL20" s="190"/>
      <c r="AM20" s="190"/>
      <c r="AN20" s="199"/>
      <c r="AO20" s="199" t="s">
        <v>331</v>
      </c>
      <c r="AP20" s="200"/>
      <c r="AQ20" s="200"/>
      <c r="AR20" s="187">
        <v>1.19</v>
      </c>
      <c r="AS20" s="187">
        <v>2.4</v>
      </c>
      <c r="AT20" s="188">
        <v>856</v>
      </c>
      <c r="AU20" s="188"/>
      <c r="AV20" s="190" t="s">
        <v>315</v>
      </c>
      <c r="AW20" s="198"/>
      <c r="AX20" s="198"/>
      <c r="AY20" s="201">
        <v>41389</v>
      </c>
      <c r="AZ20" s="201"/>
      <c r="BA20" s="202">
        <v>43063</v>
      </c>
      <c r="BB20" s="202">
        <v>43063</v>
      </c>
      <c r="BC20" s="202"/>
      <c r="BD20" s="202">
        <v>43220</v>
      </c>
      <c r="BE20" s="202">
        <v>42069</v>
      </c>
      <c r="BF20" s="202">
        <v>42173</v>
      </c>
      <c r="BG20" s="202"/>
      <c r="BH20" s="202"/>
      <c r="BI20" s="202"/>
      <c r="BJ20" s="202"/>
      <c r="BK20" s="202"/>
      <c r="BL20" s="202"/>
      <c r="BM20" s="202"/>
      <c r="BN20" s="190" t="s">
        <v>338</v>
      </c>
      <c r="BO20" s="185" t="s">
        <v>349</v>
      </c>
      <c r="BP20" s="193"/>
      <c r="BR20" s="83"/>
      <c r="BS20" s="85"/>
      <c r="BT20" s="85"/>
      <c r="BU20" s="83"/>
      <c r="BV20" s="83"/>
    </row>
    <row r="21" spans="2:74" s="195" customFormat="1" ht="20.100000000000001" customHeight="1">
      <c r="B21" s="165">
        <f t="shared" si="2"/>
        <v>15</v>
      </c>
      <c r="C21" s="172" t="s">
        <v>30</v>
      </c>
      <c r="D21" s="160" t="s">
        <v>115</v>
      </c>
      <c r="E21" s="190" t="s">
        <v>25</v>
      </c>
      <c r="F21" s="190" t="s">
        <v>54</v>
      </c>
      <c r="G21" s="190" t="s">
        <v>55</v>
      </c>
      <c r="H21" s="197">
        <v>22865</v>
      </c>
      <c r="I21" s="198" t="s">
        <v>56</v>
      </c>
      <c r="J21" s="197">
        <v>68</v>
      </c>
      <c r="K21" s="197">
        <f t="shared" si="1"/>
        <v>299</v>
      </c>
      <c r="L21" s="197"/>
      <c r="M21" s="197">
        <v>299</v>
      </c>
      <c r="N21" s="197"/>
      <c r="O21" s="197"/>
      <c r="P21" s="197"/>
      <c r="Q21" s="174">
        <f>SUM(R21:T21)</f>
        <v>378</v>
      </c>
      <c r="R21" s="174">
        <v>378</v>
      </c>
      <c r="S21" s="174"/>
      <c r="T21" s="174"/>
      <c r="U21" s="197">
        <f>SUM(V21:Z21)</f>
        <v>378</v>
      </c>
      <c r="V21" s="197"/>
      <c r="W21" s="197"/>
      <c r="X21" s="197">
        <v>378</v>
      </c>
      <c r="Y21" s="197"/>
      <c r="Z21" s="197"/>
      <c r="AA21" s="197"/>
      <c r="AB21" s="197"/>
      <c r="AC21" s="197"/>
      <c r="AD21" s="197"/>
      <c r="AE21" s="190"/>
      <c r="AF21" s="190"/>
      <c r="AG21" s="190"/>
      <c r="AH21" s="199"/>
      <c r="AI21" s="199"/>
      <c r="AJ21" s="199"/>
      <c r="AK21" s="199"/>
      <c r="AL21" s="190"/>
      <c r="AM21" s="190"/>
      <c r="AN21" s="199"/>
      <c r="AO21" s="199" t="s">
        <v>331</v>
      </c>
      <c r="AP21" s="200"/>
      <c r="AQ21" s="200"/>
      <c r="AR21" s="187">
        <v>1.19</v>
      </c>
      <c r="AS21" s="187">
        <v>2.6</v>
      </c>
      <c r="AT21" s="188">
        <v>230</v>
      </c>
      <c r="AU21" s="188">
        <v>214</v>
      </c>
      <c r="AV21" s="190" t="s">
        <v>301</v>
      </c>
      <c r="AW21" s="198">
        <v>2009</v>
      </c>
      <c r="AX21" s="198"/>
      <c r="AY21" s="201">
        <v>38975</v>
      </c>
      <c r="AZ21" s="201" t="s">
        <v>163</v>
      </c>
      <c r="BA21" s="202">
        <v>40823</v>
      </c>
      <c r="BB21" s="202">
        <v>40984</v>
      </c>
      <c r="BC21" s="202"/>
      <c r="BD21" s="202">
        <v>39958</v>
      </c>
      <c r="BE21" s="202"/>
      <c r="BF21" s="202"/>
      <c r="BG21" s="202">
        <v>44267</v>
      </c>
      <c r="BH21" s="202"/>
      <c r="BI21" s="202"/>
      <c r="BJ21" s="202"/>
      <c r="BK21" s="202"/>
      <c r="BL21" s="202"/>
      <c r="BM21" s="202"/>
      <c r="BN21" s="190" t="s">
        <v>343</v>
      </c>
      <c r="BO21" s="185" t="s">
        <v>365</v>
      </c>
      <c r="BP21" s="193"/>
      <c r="BR21" s="83"/>
      <c r="BS21" s="85"/>
      <c r="BT21" s="85"/>
      <c r="BU21" s="83"/>
      <c r="BV21" s="83"/>
    </row>
    <row r="22" spans="2:74" s="195" customFormat="1" ht="20.100000000000001" customHeight="1">
      <c r="B22" s="165">
        <f t="shared" si="2"/>
        <v>16</v>
      </c>
      <c r="C22" s="172" t="s">
        <v>30</v>
      </c>
      <c r="D22" s="160" t="s">
        <v>115</v>
      </c>
      <c r="E22" s="190" t="s">
        <v>25</v>
      </c>
      <c r="F22" s="190" t="s">
        <v>37</v>
      </c>
      <c r="G22" s="190" t="s">
        <v>38</v>
      </c>
      <c r="H22" s="197">
        <v>41191.199999999997</v>
      </c>
      <c r="I22" s="198">
        <v>1986</v>
      </c>
      <c r="J22" s="197">
        <v>17</v>
      </c>
      <c r="K22" s="197">
        <f t="shared" si="1"/>
        <v>590</v>
      </c>
      <c r="L22" s="197">
        <v>284</v>
      </c>
      <c r="M22" s="197">
        <v>306</v>
      </c>
      <c r="N22" s="197"/>
      <c r="O22" s="197"/>
      <c r="P22" s="197"/>
      <c r="Q22" s="174">
        <f>SUM(R22:T22)</f>
        <v>1060</v>
      </c>
      <c r="R22" s="174">
        <v>1060</v>
      </c>
      <c r="S22" s="174"/>
      <c r="T22" s="174"/>
      <c r="U22" s="197">
        <f>SUM(V22:Z22)</f>
        <v>1060</v>
      </c>
      <c r="V22" s="197"/>
      <c r="W22" s="197">
        <v>876</v>
      </c>
      <c r="X22" s="197">
        <v>184</v>
      </c>
      <c r="Y22" s="197"/>
      <c r="Z22" s="197"/>
      <c r="AA22" s="197"/>
      <c r="AB22" s="197"/>
      <c r="AC22" s="197"/>
      <c r="AD22" s="197"/>
      <c r="AE22" s="190"/>
      <c r="AF22" s="190"/>
      <c r="AG22" s="190"/>
      <c r="AH22" s="199"/>
      <c r="AI22" s="199"/>
      <c r="AJ22" s="199"/>
      <c r="AK22" s="199"/>
      <c r="AL22" s="190"/>
      <c r="AM22" s="190"/>
      <c r="AN22" s="199"/>
      <c r="AO22" s="199" t="s">
        <v>331</v>
      </c>
      <c r="AP22" s="200"/>
      <c r="AQ22" s="200"/>
      <c r="AR22" s="187">
        <v>0.87</v>
      </c>
      <c r="AS22" s="187">
        <v>2.6</v>
      </c>
      <c r="AT22" s="188">
        <v>572</v>
      </c>
      <c r="AU22" s="188"/>
      <c r="AV22" s="190" t="s">
        <v>362</v>
      </c>
      <c r="AW22" s="198">
        <v>2013</v>
      </c>
      <c r="AX22" s="198"/>
      <c r="AY22" s="201">
        <v>41389</v>
      </c>
      <c r="AZ22" s="201">
        <v>41389</v>
      </c>
      <c r="BA22" s="202">
        <v>41932</v>
      </c>
      <c r="BB22" s="202">
        <v>42244</v>
      </c>
      <c r="BC22" s="202"/>
      <c r="BD22" s="202">
        <v>42339</v>
      </c>
      <c r="BE22" s="202">
        <v>41596</v>
      </c>
      <c r="BF22" s="202">
        <v>41690</v>
      </c>
      <c r="BG22" s="202">
        <v>44902</v>
      </c>
      <c r="BH22" s="202"/>
      <c r="BI22" s="202"/>
      <c r="BJ22" s="202"/>
      <c r="BK22" s="202"/>
      <c r="BL22" s="202"/>
      <c r="BM22" s="202"/>
      <c r="BN22" s="190" t="s">
        <v>363</v>
      </c>
      <c r="BO22" s="185" t="s">
        <v>361</v>
      </c>
      <c r="BP22" s="193"/>
      <c r="BR22" s="83"/>
      <c r="BS22" s="85"/>
      <c r="BT22" s="85"/>
      <c r="BU22" s="83"/>
      <c r="BV22" s="83"/>
    </row>
    <row r="23" spans="2:74" s="195" customFormat="1" ht="20.100000000000001" customHeight="1">
      <c r="B23" s="165">
        <f t="shared" si="2"/>
        <v>17</v>
      </c>
      <c r="C23" s="172" t="s">
        <v>30</v>
      </c>
      <c r="D23" s="160" t="s">
        <v>115</v>
      </c>
      <c r="E23" s="190" t="s">
        <v>25</v>
      </c>
      <c r="F23" s="190" t="s">
        <v>151</v>
      </c>
      <c r="G23" s="190" t="s">
        <v>150</v>
      </c>
      <c r="H23" s="197">
        <v>47417.7</v>
      </c>
      <c r="I23" s="198" t="s">
        <v>149</v>
      </c>
      <c r="J23" s="197">
        <v>43</v>
      </c>
      <c r="K23" s="197">
        <f>SUM(L23:P23)</f>
        <v>768</v>
      </c>
      <c r="L23" s="197"/>
      <c r="M23" s="197">
        <v>653</v>
      </c>
      <c r="N23" s="197">
        <v>115</v>
      </c>
      <c r="O23" s="197"/>
      <c r="P23" s="197"/>
      <c r="Q23" s="174">
        <v>1030</v>
      </c>
      <c r="R23" s="174">
        <v>1030</v>
      </c>
      <c r="S23" s="174"/>
      <c r="T23" s="174"/>
      <c r="U23" s="197">
        <v>1030</v>
      </c>
      <c r="V23" s="197"/>
      <c r="W23" s="197"/>
      <c r="X23" s="197"/>
      <c r="Y23" s="197"/>
      <c r="Z23" s="197"/>
      <c r="AA23" s="197"/>
      <c r="AB23" s="197"/>
      <c r="AC23" s="197"/>
      <c r="AD23" s="197"/>
      <c r="AE23" s="190"/>
      <c r="AF23" s="190"/>
      <c r="AG23" s="190"/>
      <c r="AH23" s="199"/>
      <c r="AI23" s="199"/>
      <c r="AJ23" s="199"/>
      <c r="AK23" s="199"/>
      <c r="AL23" s="190"/>
      <c r="AM23" s="190"/>
      <c r="AN23" s="199"/>
      <c r="AO23" s="199" t="s">
        <v>331</v>
      </c>
      <c r="AP23" s="200"/>
      <c r="AQ23" s="200"/>
      <c r="AR23" s="187">
        <v>1.24</v>
      </c>
      <c r="AS23" s="187">
        <v>2.4</v>
      </c>
      <c r="AT23" s="188">
        <v>771</v>
      </c>
      <c r="AU23" s="188">
        <v>699</v>
      </c>
      <c r="AV23" s="190" t="s">
        <v>348</v>
      </c>
      <c r="AW23" s="198"/>
      <c r="AX23" s="198"/>
      <c r="AY23" s="201">
        <v>41389</v>
      </c>
      <c r="AZ23" s="201">
        <v>42850</v>
      </c>
      <c r="BA23" s="202"/>
      <c r="BB23" s="202">
        <v>44069</v>
      </c>
      <c r="BC23" s="202">
        <v>44923</v>
      </c>
      <c r="BD23" s="202">
        <v>44103</v>
      </c>
      <c r="BE23" s="202">
        <v>42865</v>
      </c>
      <c r="BF23" s="202">
        <v>42965</v>
      </c>
      <c r="BG23" s="202">
        <v>44447</v>
      </c>
      <c r="BH23" s="202"/>
      <c r="BI23" s="202"/>
      <c r="BJ23" s="202"/>
      <c r="BK23" s="202"/>
      <c r="BL23" s="202"/>
      <c r="BM23" s="202"/>
      <c r="BN23" s="190" t="s">
        <v>352</v>
      </c>
      <c r="BO23" s="185" t="s">
        <v>361</v>
      </c>
      <c r="BP23" s="193"/>
      <c r="BQ23" s="194"/>
      <c r="BR23" s="83"/>
      <c r="BS23" s="85"/>
      <c r="BT23" s="85"/>
      <c r="BU23" s="83"/>
      <c r="BV23" s="83"/>
    </row>
    <row r="24" spans="2:74" s="195" customFormat="1" ht="20.100000000000001" customHeight="1">
      <c r="B24" s="165">
        <f t="shared" si="2"/>
        <v>18</v>
      </c>
      <c r="C24" s="172" t="s">
        <v>30</v>
      </c>
      <c r="D24" s="160" t="s">
        <v>115</v>
      </c>
      <c r="E24" s="193" t="s">
        <v>25</v>
      </c>
      <c r="F24" s="193" t="s">
        <v>141</v>
      </c>
      <c r="G24" s="193" t="s">
        <v>140</v>
      </c>
      <c r="H24" s="175">
        <v>27627</v>
      </c>
      <c r="I24" s="176">
        <v>1990</v>
      </c>
      <c r="J24" s="175">
        <v>24</v>
      </c>
      <c r="K24" s="175">
        <f t="shared" ref="K24" si="3">SUM(L24:P24)</f>
        <v>415</v>
      </c>
      <c r="L24" s="177">
        <v>20</v>
      </c>
      <c r="M24" s="177">
        <v>321</v>
      </c>
      <c r="N24" s="177">
        <v>74</v>
      </c>
      <c r="O24" s="177"/>
      <c r="P24" s="177"/>
      <c r="Q24" s="174">
        <v>593</v>
      </c>
      <c r="R24" s="174">
        <v>593</v>
      </c>
      <c r="S24" s="174"/>
      <c r="T24" s="174"/>
      <c r="U24" s="177">
        <v>593</v>
      </c>
      <c r="V24" s="175"/>
      <c r="W24" s="175"/>
      <c r="X24" s="175"/>
      <c r="Y24" s="175"/>
      <c r="Z24" s="175"/>
      <c r="AA24" s="175"/>
      <c r="AB24" s="175"/>
      <c r="AC24" s="175"/>
      <c r="AD24" s="175"/>
      <c r="AE24" s="193"/>
      <c r="AF24" s="193"/>
      <c r="AG24" s="193"/>
      <c r="AH24" s="178"/>
      <c r="AI24" s="178"/>
      <c r="AJ24" s="178"/>
      <c r="AK24" s="178"/>
      <c r="AL24" s="193"/>
      <c r="AM24" s="193"/>
      <c r="AN24" s="178"/>
      <c r="AO24" s="178" t="s">
        <v>331</v>
      </c>
      <c r="AP24" s="179"/>
      <c r="AQ24" s="179"/>
      <c r="AR24" s="180">
        <v>1.19</v>
      </c>
      <c r="AS24" s="180">
        <v>2.4</v>
      </c>
      <c r="AT24" s="204">
        <v>454</v>
      </c>
      <c r="AU24" s="204">
        <v>429</v>
      </c>
      <c r="AV24" s="193" t="s">
        <v>348</v>
      </c>
      <c r="AW24" s="176"/>
      <c r="AX24" s="176"/>
      <c r="AY24" s="181">
        <v>41389</v>
      </c>
      <c r="AZ24" s="181">
        <v>42850</v>
      </c>
      <c r="BA24" s="189"/>
      <c r="BB24" s="189">
        <v>44069</v>
      </c>
      <c r="BC24" s="182"/>
      <c r="BD24" s="189">
        <v>44103</v>
      </c>
      <c r="BE24" s="182">
        <v>42870</v>
      </c>
      <c r="BF24" s="182">
        <v>42965</v>
      </c>
      <c r="BG24" s="182">
        <v>44771</v>
      </c>
      <c r="BH24" s="182"/>
      <c r="BI24" s="182"/>
      <c r="BJ24" s="182"/>
      <c r="BK24" s="182"/>
      <c r="BL24" s="182"/>
      <c r="BM24" s="182"/>
      <c r="BN24" s="185" t="s">
        <v>197</v>
      </c>
      <c r="BO24" s="185" t="s">
        <v>365</v>
      </c>
      <c r="BP24" s="193"/>
      <c r="BQ24" s="194"/>
      <c r="BR24" s="83"/>
      <c r="BS24" s="85"/>
      <c r="BT24" s="85"/>
      <c r="BU24" s="83"/>
      <c r="BV24" s="83"/>
    </row>
    <row r="25" spans="2:74" s="195" customFormat="1" ht="20.100000000000001" customHeight="1">
      <c r="B25" s="165">
        <f t="shared" si="2"/>
        <v>19</v>
      </c>
      <c r="C25" s="172" t="s">
        <v>30</v>
      </c>
      <c r="D25" s="160" t="s">
        <v>115</v>
      </c>
      <c r="E25" s="190" t="s">
        <v>25</v>
      </c>
      <c r="F25" s="190" t="s">
        <v>133</v>
      </c>
      <c r="G25" s="190" t="s">
        <v>132</v>
      </c>
      <c r="H25" s="197">
        <v>46908.6</v>
      </c>
      <c r="I25" s="198" t="s">
        <v>131</v>
      </c>
      <c r="J25" s="197">
        <v>41</v>
      </c>
      <c r="K25" s="197">
        <f t="shared" ref="K25" si="4">SUM(L25:P25)</f>
        <v>735</v>
      </c>
      <c r="L25" s="197">
        <v>54</v>
      </c>
      <c r="M25" s="197">
        <v>579</v>
      </c>
      <c r="N25" s="197">
        <v>102</v>
      </c>
      <c r="O25" s="197"/>
      <c r="P25" s="197"/>
      <c r="Q25" s="174">
        <v>989</v>
      </c>
      <c r="R25" s="174">
        <v>989</v>
      </c>
      <c r="S25" s="174"/>
      <c r="T25" s="174"/>
      <c r="U25" s="197">
        <v>989</v>
      </c>
      <c r="V25" s="197"/>
      <c r="W25" s="197"/>
      <c r="X25" s="197"/>
      <c r="Y25" s="197"/>
      <c r="Z25" s="197"/>
      <c r="AA25" s="197"/>
      <c r="AB25" s="197"/>
      <c r="AC25" s="197"/>
      <c r="AD25" s="197"/>
      <c r="AE25" s="190"/>
      <c r="AF25" s="190"/>
      <c r="AG25" s="190"/>
      <c r="AH25" s="199"/>
      <c r="AI25" s="199"/>
      <c r="AJ25" s="199"/>
      <c r="AK25" s="199"/>
      <c r="AL25" s="190"/>
      <c r="AM25" s="190"/>
      <c r="AN25" s="199"/>
      <c r="AO25" s="199" t="s">
        <v>333</v>
      </c>
      <c r="AP25" s="200" t="s">
        <v>341</v>
      </c>
      <c r="AQ25" s="200" t="s">
        <v>336</v>
      </c>
      <c r="AR25" s="187">
        <v>1.18</v>
      </c>
      <c r="AS25" s="187">
        <v>2.4</v>
      </c>
      <c r="AT25" s="188">
        <v>735</v>
      </c>
      <c r="AU25" s="204">
        <v>721</v>
      </c>
      <c r="AV25" s="193" t="s">
        <v>348</v>
      </c>
      <c r="AW25" s="198"/>
      <c r="AX25" s="198"/>
      <c r="AY25" s="201">
        <v>41389</v>
      </c>
      <c r="AZ25" s="201">
        <v>42850</v>
      </c>
      <c r="BA25" s="202"/>
      <c r="BB25" s="202">
        <v>44069</v>
      </c>
      <c r="BC25" s="202"/>
      <c r="BD25" s="202">
        <v>44103</v>
      </c>
      <c r="BE25" s="202">
        <v>42873</v>
      </c>
      <c r="BF25" s="202">
        <v>42965</v>
      </c>
      <c r="BG25" s="202">
        <v>44833</v>
      </c>
      <c r="BH25" s="202"/>
      <c r="BI25" s="202"/>
      <c r="BJ25" s="202"/>
      <c r="BK25" s="202"/>
      <c r="BL25" s="202"/>
      <c r="BM25" s="202"/>
      <c r="BN25" s="190" t="s">
        <v>197</v>
      </c>
      <c r="BO25" s="185" t="s">
        <v>361</v>
      </c>
      <c r="BP25" s="193"/>
      <c r="BR25" s="83"/>
      <c r="BS25" s="85"/>
      <c r="BT25" s="85"/>
      <c r="BU25" s="83"/>
      <c r="BV25" s="83"/>
    </row>
    <row r="26" spans="2:74" s="195" customFormat="1" ht="20.100000000000001" customHeight="1">
      <c r="B26" s="165">
        <f t="shared" si="2"/>
        <v>20</v>
      </c>
      <c r="C26" s="172" t="s">
        <v>30</v>
      </c>
      <c r="D26" s="161" t="s">
        <v>165</v>
      </c>
      <c r="E26" s="190" t="s">
        <v>25</v>
      </c>
      <c r="F26" s="190" t="s">
        <v>33</v>
      </c>
      <c r="G26" s="190" t="s">
        <v>34</v>
      </c>
      <c r="H26" s="197">
        <v>35747.9</v>
      </c>
      <c r="I26" s="198">
        <v>1986</v>
      </c>
      <c r="J26" s="197">
        <v>16</v>
      </c>
      <c r="K26" s="197">
        <f t="shared" si="1"/>
        <v>570</v>
      </c>
      <c r="L26" s="197">
        <v>204</v>
      </c>
      <c r="M26" s="197">
        <v>366</v>
      </c>
      <c r="N26" s="197"/>
      <c r="O26" s="197"/>
      <c r="P26" s="197"/>
      <c r="Q26" s="174">
        <f>SUM(R26:T26)</f>
        <v>897</v>
      </c>
      <c r="R26" s="174">
        <v>897</v>
      </c>
      <c r="S26" s="174"/>
      <c r="T26" s="174"/>
      <c r="U26" s="197">
        <f t="shared" ref="U26:U33" si="5">SUM(V26:Z26)</f>
        <v>897</v>
      </c>
      <c r="V26" s="197"/>
      <c r="W26" s="197">
        <v>489</v>
      </c>
      <c r="X26" s="197">
        <v>374</v>
      </c>
      <c r="Y26" s="197">
        <v>34</v>
      </c>
      <c r="Z26" s="197"/>
      <c r="AA26" s="197"/>
      <c r="AB26" s="197"/>
      <c r="AC26" s="197"/>
      <c r="AD26" s="197"/>
      <c r="AE26" s="190"/>
      <c r="AF26" s="190"/>
      <c r="AG26" s="190"/>
      <c r="AH26" s="199"/>
      <c r="AI26" s="199"/>
      <c r="AJ26" s="199"/>
      <c r="AK26" s="199"/>
      <c r="AL26" s="190"/>
      <c r="AM26" s="190"/>
      <c r="AN26" s="199"/>
      <c r="AO26" s="199" t="s">
        <v>331</v>
      </c>
      <c r="AP26" s="200"/>
      <c r="AQ26" s="200"/>
      <c r="AR26" s="187">
        <v>0.8</v>
      </c>
      <c r="AS26" s="187">
        <v>2.5</v>
      </c>
      <c r="AT26" s="188">
        <v>562</v>
      </c>
      <c r="AU26" s="188">
        <v>562</v>
      </c>
      <c r="AV26" s="190" t="s">
        <v>112</v>
      </c>
      <c r="AW26" s="198">
        <v>2013</v>
      </c>
      <c r="AX26" s="198"/>
      <c r="AY26" s="201">
        <v>41389</v>
      </c>
      <c r="AZ26" s="201">
        <v>41389</v>
      </c>
      <c r="BA26" s="202">
        <v>41932</v>
      </c>
      <c r="BB26" s="202">
        <v>42244</v>
      </c>
      <c r="BC26" s="202"/>
      <c r="BD26" s="202">
        <v>42348</v>
      </c>
      <c r="BE26" s="202">
        <v>41596</v>
      </c>
      <c r="BF26" s="202">
        <v>41690</v>
      </c>
      <c r="BG26" s="202">
        <v>42977</v>
      </c>
      <c r="BH26" s="183">
        <v>44440</v>
      </c>
      <c r="BI26" s="183"/>
      <c r="BJ26" s="183"/>
      <c r="BK26" s="183"/>
      <c r="BL26" s="183"/>
      <c r="BM26" s="183"/>
      <c r="BN26" s="192" t="s">
        <v>358</v>
      </c>
      <c r="BO26" s="185" t="s">
        <v>361</v>
      </c>
      <c r="BP26" s="193"/>
      <c r="BR26" s="83"/>
      <c r="BS26" s="85"/>
      <c r="BT26" s="85"/>
      <c r="BU26" s="83"/>
      <c r="BV26" s="83"/>
    </row>
    <row r="27" spans="2:74" s="195" customFormat="1" ht="20.100000000000001" customHeight="1">
      <c r="B27" s="165">
        <f t="shared" si="2"/>
        <v>21</v>
      </c>
      <c r="C27" s="172" t="s">
        <v>30</v>
      </c>
      <c r="D27" s="162" t="s">
        <v>166</v>
      </c>
      <c r="E27" s="190" t="s">
        <v>25</v>
      </c>
      <c r="F27" s="190" t="s">
        <v>35</v>
      </c>
      <c r="G27" s="190" t="s">
        <v>36</v>
      </c>
      <c r="H27" s="197">
        <v>42749.8</v>
      </c>
      <c r="I27" s="198">
        <v>1986</v>
      </c>
      <c r="J27" s="197">
        <v>21</v>
      </c>
      <c r="K27" s="197">
        <f t="shared" si="1"/>
        <v>538</v>
      </c>
      <c r="L27" s="197"/>
      <c r="M27" s="197">
        <v>348</v>
      </c>
      <c r="N27" s="197">
        <v>190</v>
      </c>
      <c r="O27" s="197"/>
      <c r="P27" s="197"/>
      <c r="Q27" s="174">
        <f>SUM(R27:T27)</f>
        <v>1051</v>
      </c>
      <c r="R27" s="174">
        <v>1051</v>
      </c>
      <c r="S27" s="174"/>
      <c r="T27" s="174"/>
      <c r="U27" s="197">
        <f t="shared" si="5"/>
        <v>1051</v>
      </c>
      <c r="V27" s="197"/>
      <c r="W27" s="197">
        <v>611</v>
      </c>
      <c r="X27" s="197">
        <v>403</v>
      </c>
      <c r="Y27" s="197">
        <v>37</v>
      </c>
      <c r="Z27" s="197"/>
      <c r="AA27" s="197"/>
      <c r="AB27" s="197"/>
      <c r="AC27" s="197"/>
      <c r="AD27" s="197"/>
      <c r="AE27" s="190"/>
      <c r="AF27" s="190"/>
      <c r="AG27" s="190"/>
      <c r="AH27" s="199"/>
      <c r="AI27" s="199"/>
      <c r="AJ27" s="199"/>
      <c r="AK27" s="199"/>
      <c r="AL27" s="190"/>
      <c r="AM27" s="190"/>
      <c r="AN27" s="199"/>
      <c r="AO27" s="199" t="s">
        <v>331</v>
      </c>
      <c r="AP27" s="200"/>
      <c r="AQ27" s="200"/>
      <c r="AR27" s="187">
        <v>0.77</v>
      </c>
      <c r="AS27" s="187">
        <v>2.5</v>
      </c>
      <c r="AT27" s="188">
        <v>530</v>
      </c>
      <c r="AU27" s="188">
        <v>527</v>
      </c>
      <c r="AV27" s="190" t="s">
        <v>112</v>
      </c>
      <c r="AW27" s="198">
        <v>2013</v>
      </c>
      <c r="AX27" s="198"/>
      <c r="AY27" s="201">
        <v>41389</v>
      </c>
      <c r="AZ27" s="201">
        <v>41389</v>
      </c>
      <c r="BA27" s="202">
        <v>41932</v>
      </c>
      <c r="BB27" s="202">
        <v>42244</v>
      </c>
      <c r="BC27" s="202"/>
      <c r="BD27" s="202">
        <v>42579</v>
      </c>
      <c r="BE27" s="202">
        <v>41596</v>
      </c>
      <c r="BF27" s="202">
        <v>41690</v>
      </c>
      <c r="BG27" s="202">
        <v>42863</v>
      </c>
      <c r="BH27" s="183">
        <v>44083</v>
      </c>
      <c r="BI27" s="183">
        <v>44650</v>
      </c>
      <c r="BJ27" s="183"/>
      <c r="BK27" s="183"/>
      <c r="BL27" s="183"/>
      <c r="BM27" s="183"/>
      <c r="BN27" s="196" t="s">
        <v>359</v>
      </c>
      <c r="BO27" s="185" t="s">
        <v>361</v>
      </c>
      <c r="BP27" s="193"/>
      <c r="BR27" s="83"/>
      <c r="BS27" s="85"/>
      <c r="BT27" s="85"/>
      <c r="BU27" s="83"/>
      <c r="BV27" s="83"/>
    </row>
    <row r="28" spans="2:74" s="195" customFormat="1" ht="20.100000000000001" customHeight="1">
      <c r="B28" s="165">
        <f t="shared" si="2"/>
        <v>22</v>
      </c>
      <c r="C28" s="172" t="s">
        <v>30</v>
      </c>
      <c r="D28" s="162" t="s">
        <v>166</v>
      </c>
      <c r="E28" s="190" t="s">
        <v>25</v>
      </c>
      <c r="F28" s="190" t="s">
        <v>41</v>
      </c>
      <c r="G28" s="190" t="s">
        <v>42</v>
      </c>
      <c r="H28" s="197">
        <v>20752.599999999999</v>
      </c>
      <c r="I28" s="198">
        <v>1990</v>
      </c>
      <c r="J28" s="197">
        <v>15</v>
      </c>
      <c r="K28" s="197">
        <f t="shared" si="1"/>
        <v>299</v>
      </c>
      <c r="L28" s="197"/>
      <c r="M28" s="197"/>
      <c r="N28" s="197">
        <v>287</v>
      </c>
      <c r="O28" s="197">
        <v>4</v>
      </c>
      <c r="P28" s="197">
        <v>8</v>
      </c>
      <c r="Q28" s="174">
        <f>SUM(R28:T28)</f>
        <v>472</v>
      </c>
      <c r="R28" s="174">
        <v>294</v>
      </c>
      <c r="S28" s="174">
        <v>178</v>
      </c>
      <c r="T28" s="174"/>
      <c r="U28" s="197">
        <f t="shared" si="5"/>
        <v>472</v>
      </c>
      <c r="V28" s="197"/>
      <c r="W28" s="197">
        <v>244</v>
      </c>
      <c r="X28" s="197">
        <v>228</v>
      </c>
      <c r="Y28" s="197"/>
      <c r="Z28" s="197"/>
      <c r="AA28" s="197"/>
      <c r="AB28" s="197"/>
      <c r="AC28" s="197"/>
      <c r="AD28" s="197"/>
      <c r="AE28" s="190"/>
      <c r="AF28" s="190"/>
      <c r="AG28" s="190"/>
      <c r="AH28" s="199"/>
      <c r="AI28" s="199"/>
      <c r="AJ28" s="199"/>
      <c r="AK28" s="199"/>
      <c r="AL28" s="190"/>
      <c r="AM28" s="190"/>
      <c r="AN28" s="199"/>
      <c r="AO28" s="199" t="s">
        <v>331</v>
      </c>
      <c r="AP28" s="200"/>
      <c r="AQ28" s="200"/>
      <c r="AR28" s="187">
        <v>1.68</v>
      </c>
      <c r="AS28" s="187">
        <v>2.2999999999999998</v>
      </c>
      <c r="AT28" s="188">
        <v>299</v>
      </c>
      <c r="AU28" s="188">
        <v>296</v>
      </c>
      <c r="AV28" s="190" t="s">
        <v>112</v>
      </c>
      <c r="AW28" s="198">
        <v>2013</v>
      </c>
      <c r="AX28" s="198"/>
      <c r="AY28" s="201">
        <v>41389</v>
      </c>
      <c r="AZ28" s="201">
        <v>41389</v>
      </c>
      <c r="BA28" s="202">
        <v>41932</v>
      </c>
      <c r="BB28" s="202">
        <v>42244</v>
      </c>
      <c r="BC28" s="202"/>
      <c r="BD28" s="202">
        <v>42691</v>
      </c>
      <c r="BE28" s="202">
        <v>41596</v>
      </c>
      <c r="BF28" s="202">
        <v>41690</v>
      </c>
      <c r="BG28" s="202">
        <v>42907</v>
      </c>
      <c r="BH28" s="189">
        <v>43950</v>
      </c>
      <c r="BI28" s="189">
        <v>44355</v>
      </c>
      <c r="BJ28" s="189"/>
      <c r="BK28" s="189"/>
      <c r="BL28" s="189"/>
      <c r="BM28" s="189"/>
      <c r="BN28" s="196" t="s">
        <v>360</v>
      </c>
      <c r="BO28" s="193" t="s">
        <v>361</v>
      </c>
      <c r="BP28" s="193"/>
      <c r="BR28" s="83"/>
      <c r="BS28" s="85"/>
      <c r="BT28" s="85"/>
      <c r="BU28" s="83"/>
      <c r="BV28" s="83"/>
    </row>
    <row r="29" spans="2:74" s="25" customFormat="1" ht="20.100000000000001" customHeight="1">
      <c r="B29" s="165">
        <f t="shared" si="2"/>
        <v>23</v>
      </c>
      <c r="C29" s="172" t="s">
        <v>30</v>
      </c>
      <c r="D29" s="163" t="s">
        <v>116</v>
      </c>
      <c r="E29" s="190" t="s">
        <v>25</v>
      </c>
      <c r="F29" s="190" t="s">
        <v>344</v>
      </c>
      <c r="G29" s="190" t="s">
        <v>345</v>
      </c>
      <c r="H29" s="197">
        <v>7301</v>
      </c>
      <c r="I29" s="198">
        <v>1993</v>
      </c>
      <c r="J29" s="197">
        <v>6</v>
      </c>
      <c r="K29" s="197">
        <v>123</v>
      </c>
      <c r="L29" s="197"/>
      <c r="M29" s="197">
        <v>123</v>
      </c>
      <c r="N29" s="197"/>
      <c r="O29" s="197"/>
      <c r="P29" s="197"/>
      <c r="Q29" s="174">
        <v>133</v>
      </c>
      <c r="R29" s="174">
        <v>110</v>
      </c>
      <c r="S29" s="174">
        <v>23</v>
      </c>
      <c r="T29" s="174"/>
      <c r="U29" s="197">
        <f t="shared" si="5"/>
        <v>133</v>
      </c>
      <c r="V29" s="197"/>
      <c r="W29" s="197">
        <v>46</v>
      </c>
      <c r="X29" s="197">
        <v>87</v>
      </c>
      <c r="Y29" s="197"/>
      <c r="Z29" s="197"/>
      <c r="AA29" s="197"/>
      <c r="AB29" s="197"/>
      <c r="AC29" s="197"/>
      <c r="AD29" s="197"/>
      <c r="AE29" s="190"/>
      <c r="AF29" s="190"/>
      <c r="AG29" s="190"/>
      <c r="AH29" s="199"/>
      <c r="AI29" s="199"/>
      <c r="AJ29" s="199"/>
      <c r="AK29" s="199"/>
      <c r="AL29" s="190"/>
      <c r="AM29" s="190"/>
      <c r="AN29" s="199"/>
      <c r="AO29" s="199" t="s">
        <v>331</v>
      </c>
      <c r="AP29" s="200"/>
      <c r="AQ29" s="200"/>
      <c r="AR29" s="187">
        <v>1.04</v>
      </c>
      <c r="AS29" s="187">
        <v>2.2999999999999998</v>
      </c>
      <c r="AT29" s="188">
        <v>124</v>
      </c>
      <c r="AU29" s="188">
        <v>124</v>
      </c>
      <c r="AV29" s="198" t="s">
        <v>112</v>
      </c>
      <c r="AW29" s="198">
        <v>2003</v>
      </c>
      <c r="AX29" s="198"/>
      <c r="AY29" s="201">
        <v>38975</v>
      </c>
      <c r="AZ29" s="201"/>
      <c r="BA29" s="202"/>
      <c r="BB29" s="202">
        <v>41732</v>
      </c>
      <c r="BC29" s="202">
        <v>43704</v>
      </c>
      <c r="BD29" s="202">
        <v>37985</v>
      </c>
      <c r="BE29" s="202">
        <v>37978</v>
      </c>
      <c r="BF29" s="202">
        <v>39044</v>
      </c>
      <c r="BG29" s="202">
        <v>39890</v>
      </c>
      <c r="BH29" s="189">
        <v>43978</v>
      </c>
      <c r="BI29" s="189">
        <v>44419</v>
      </c>
      <c r="BJ29" s="189">
        <v>44876</v>
      </c>
      <c r="BK29" s="189"/>
      <c r="BL29" s="189"/>
      <c r="BM29" s="189"/>
      <c r="BN29" s="184" t="s">
        <v>160</v>
      </c>
      <c r="BO29" s="185" t="s">
        <v>365</v>
      </c>
      <c r="BP29" s="193"/>
      <c r="BR29" s="84"/>
      <c r="BS29" s="86"/>
      <c r="BT29" s="86"/>
      <c r="BU29" s="84"/>
      <c r="BV29" s="84"/>
    </row>
    <row r="30" spans="2:74" s="195" customFormat="1" ht="20.100000000000001" customHeight="1">
      <c r="B30" s="165">
        <f t="shared" si="2"/>
        <v>24</v>
      </c>
      <c r="C30" s="172" t="s">
        <v>30</v>
      </c>
      <c r="D30" s="163" t="s">
        <v>116</v>
      </c>
      <c r="E30" s="190" t="s">
        <v>25</v>
      </c>
      <c r="F30" s="190" t="s">
        <v>316</v>
      </c>
      <c r="G30" s="190" t="s">
        <v>69</v>
      </c>
      <c r="H30" s="197">
        <v>26019.4</v>
      </c>
      <c r="I30" s="198">
        <v>1990</v>
      </c>
      <c r="J30" s="197">
        <v>12</v>
      </c>
      <c r="K30" s="197">
        <f t="shared" ref="K30:K49" si="6">SUM(L30:P30)</f>
        <v>540</v>
      </c>
      <c r="L30" s="197"/>
      <c r="M30" s="197">
        <v>400</v>
      </c>
      <c r="N30" s="197">
        <v>140</v>
      </c>
      <c r="O30" s="197"/>
      <c r="P30" s="197"/>
      <c r="Q30" s="174">
        <f t="shared" ref="Q30:Q49" si="7">SUM(R30:T30)</f>
        <v>725</v>
      </c>
      <c r="R30" s="174">
        <v>485</v>
      </c>
      <c r="S30" s="174">
        <v>207</v>
      </c>
      <c r="T30" s="174">
        <v>33</v>
      </c>
      <c r="U30" s="197">
        <f t="shared" si="5"/>
        <v>692</v>
      </c>
      <c r="V30" s="197"/>
      <c r="W30" s="197">
        <v>420</v>
      </c>
      <c r="X30" s="197">
        <v>272</v>
      </c>
      <c r="Y30" s="197"/>
      <c r="Z30" s="197"/>
      <c r="AA30" s="197">
        <f>SUM(AB30:AD30)</f>
        <v>33</v>
      </c>
      <c r="AB30" s="197"/>
      <c r="AC30" s="197">
        <v>33</v>
      </c>
      <c r="AD30" s="197"/>
      <c r="AE30" s="190">
        <f>AF30+AI30+AL30</f>
        <v>33</v>
      </c>
      <c r="AF30" s="190"/>
      <c r="AG30" s="190"/>
      <c r="AH30" s="199"/>
      <c r="AI30" s="199"/>
      <c r="AJ30" s="199"/>
      <c r="AK30" s="199"/>
      <c r="AL30" s="190">
        <v>33</v>
      </c>
      <c r="AM30" s="190"/>
      <c r="AN30" s="199" t="s">
        <v>335</v>
      </c>
      <c r="AO30" s="199" t="s">
        <v>331</v>
      </c>
      <c r="AP30" s="200"/>
      <c r="AQ30" s="200"/>
      <c r="AR30" s="187">
        <v>1.6</v>
      </c>
      <c r="AS30" s="187">
        <v>2.99</v>
      </c>
      <c r="AT30" s="188">
        <v>540</v>
      </c>
      <c r="AU30" s="188">
        <v>471</v>
      </c>
      <c r="AV30" s="198" t="s">
        <v>112</v>
      </c>
      <c r="AW30" s="198">
        <v>2003</v>
      </c>
      <c r="AX30" s="198"/>
      <c r="AY30" s="201">
        <v>38975</v>
      </c>
      <c r="AZ30" s="201" t="s">
        <v>163</v>
      </c>
      <c r="BA30" s="201">
        <v>40126</v>
      </c>
      <c r="BB30" s="202">
        <v>40115</v>
      </c>
      <c r="BC30" s="202">
        <v>44895</v>
      </c>
      <c r="BD30" s="202">
        <v>37986</v>
      </c>
      <c r="BE30" s="202">
        <v>38131</v>
      </c>
      <c r="BF30" s="202">
        <v>38498</v>
      </c>
      <c r="BG30" s="202">
        <v>40232</v>
      </c>
      <c r="BH30" s="183">
        <v>43286</v>
      </c>
      <c r="BI30" s="183">
        <v>44020</v>
      </c>
      <c r="BJ30" s="183">
        <v>44503</v>
      </c>
      <c r="BK30" s="183">
        <v>44504</v>
      </c>
      <c r="BL30" s="183"/>
      <c r="BM30" s="183"/>
      <c r="BN30" s="184" t="s">
        <v>160</v>
      </c>
      <c r="BO30" s="185" t="s">
        <v>365</v>
      </c>
      <c r="BP30" s="193"/>
      <c r="BR30" s="83"/>
      <c r="BS30" s="85"/>
      <c r="BT30" s="85"/>
      <c r="BU30" s="83"/>
      <c r="BV30" s="83"/>
    </row>
    <row r="31" spans="2:74" s="194" customFormat="1" ht="20.100000000000001" customHeight="1">
      <c r="B31" s="165">
        <f t="shared" si="2"/>
        <v>25</v>
      </c>
      <c r="C31" s="172" t="s">
        <v>30</v>
      </c>
      <c r="D31" s="163" t="s">
        <v>116</v>
      </c>
      <c r="E31" s="190" t="s">
        <v>25</v>
      </c>
      <c r="F31" s="190" t="s">
        <v>39</v>
      </c>
      <c r="G31" s="190" t="s">
        <v>40</v>
      </c>
      <c r="H31" s="197">
        <v>17750</v>
      </c>
      <c r="I31" s="198" t="s">
        <v>32</v>
      </c>
      <c r="J31" s="197">
        <v>17</v>
      </c>
      <c r="K31" s="197">
        <f t="shared" si="6"/>
        <v>297</v>
      </c>
      <c r="L31" s="197">
        <v>66</v>
      </c>
      <c r="M31" s="197">
        <v>149</v>
      </c>
      <c r="N31" s="197">
        <v>73</v>
      </c>
      <c r="O31" s="197">
        <v>9</v>
      </c>
      <c r="P31" s="197"/>
      <c r="Q31" s="174">
        <f t="shared" si="7"/>
        <v>449</v>
      </c>
      <c r="R31" s="174">
        <v>291</v>
      </c>
      <c r="S31" s="174">
        <v>158</v>
      </c>
      <c r="T31" s="174"/>
      <c r="U31" s="197">
        <f t="shared" si="5"/>
        <v>449</v>
      </c>
      <c r="V31" s="197"/>
      <c r="W31" s="197">
        <v>377</v>
      </c>
      <c r="X31" s="197">
        <v>72</v>
      </c>
      <c r="Y31" s="197"/>
      <c r="Z31" s="197"/>
      <c r="AA31" s="197"/>
      <c r="AB31" s="197"/>
      <c r="AC31" s="197"/>
      <c r="AD31" s="197"/>
      <c r="AE31" s="190"/>
      <c r="AF31" s="190"/>
      <c r="AG31" s="190"/>
      <c r="AH31" s="199"/>
      <c r="AI31" s="199"/>
      <c r="AJ31" s="199"/>
      <c r="AK31" s="199"/>
      <c r="AL31" s="190"/>
      <c r="AM31" s="190"/>
      <c r="AN31" s="199"/>
      <c r="AO31" s="199" t="s">
        <v>331</v>
      </c>
      <c r="AP31" s="200"/>
      <c r="AQ31" s="200"/>
      <c r="AR31" s="187">
        <v>1.1200000000000001</v>
      </c>
      <c r="AS31" s="187">
        <v>2.52</v>
      </c>
      <c r="AT31" s="188">
        <v>297</v>
      </c>
      <c r="AU31" s="188">
        <v>284</v>
      </c>
      <c r="AV31" s="190" t="s">
        <v>112</v>
      </c>
      <c r="AW31" s="198">
        <v>2013</v>
      </c>
      <c r="AX31" s="198"/>
      <c r="AY31" s="201">
        <v>41389</v>
      </c>
      <c r="AZ31" s="201">
        <v>41389</v>
      </c>
      <c r="BA31" s="202">
        <v>41932</v>
      </c>
      <c r="BB31" s="202">
        <v>42244</v>
      </c>
      <c r="BC31" s="202"/>
      <c r="BD31" s="202">
        <v>42485</v>
      </c>
      <c r="BE31" s="202">
        <v>41596</v>
      </c>
      <c r="BF31" s="202">
        <v>41690</v>
      </c>
      <c r="BG31" s="202">
        <v>42907</v>
      </c>
      <c r="BH31" s="183">
        <v>43524</v>
      </c>
      <c r="BI31" s="183">
        <v>43901</v>
      </c>
      <c r="BJ31" s="182">
        <v>44286</v>
      </c>
      <c r="BK31" s="183">
        <v>44314</v>
      </c>
      <c r="BL31" s="183"/>
      <c r="BM31" s="183"/>
      <c r="BN31" s="159" t="s">
        <v>160</v>
      </c>
      <c r="BO31" s="185" t="s">
        <v>361</v>
      </c>
      <c r="BP31" s="193"/>
      <c r="BQ31" s="195"/>
      <c r="BR31" s="83"/>
      <c r="BS31" s="85"/>
      <c r="BT31" s="85"/>
      <c r="BU31" s="83"/>
      <c r="BV31" s="83"/>
    </row>
    <row r="32" spans="2:74" s="195" customFormat="1" ht="20.100000000000001" customHeight="1">
      <c r="B32" s="165">
        <f t="shared" si="2"/>
        <v>26</v>
      </c>
      <c r="C32" s="172" t="s">
        <v>30</v>
      </c>
      <c r="D32" s="163" t="s">
        <v>116</v>
      </c>
      <c r="E32" s="190" t="s">
        <v>25</v>
      </c>
      <c r="F32" s="190" t="s">
        <v>88</v>
      </c>
      <c r="G32" s="190" t="s">
        <v>89</v>
      </c>
      <c r="H32" s="197">
        <v>16151</v>
      </c>
      <c r="I32" s="198" t="s">
        <v>90</v>
      </c>
      <c r="J32" s="197">
        <v>57</v>
      </c>
      <c r="K32" s="197">
        <f t="shared" si="6"/>
        <v>350</v>
      </c>
      <c r="L32" s="199" t="s">
        <v>305</v>
      </c>
      <c r="M32" s="197">
        <v>350</v>
      </c>
      <c r="N32" s="197"/>
      <c r="O32" s="197"/>
      <c r="P32" s="197"/>
      <c r="Q32" s="174">
        <v>377</v>
      </c>
      <c r="R32" s="174">
        <v>91</v>
      </c>
      <c r="S32" s="174">
        <v>275</v>
      </c>
      <c r="T32" s="174">
        <v>11</v>
      </c>
      <c r="U32" s="197">
        <f t="shared" si="5"/>
        <v>366</v>
      </c>
      <c r="V32" s="197"/>
      <c r="W32" s="197">
        <v>262</v>
      </c>
      <c r="X32" s="197">
        <v>104</v>
      </c>
      <c r="Y32" s="197"/>
      <c r="Z32" s="197"/>
      <c r="AA32" s="197">
        <f>SUM(AB32:AD32)</f>
        <v>11</v>
      </c>
      <c r="AB32" s="197"/>
      <c r="AC32" s="197">
        <v>11</v>
      </c>
      <c r="AD32" s="197"/>
      <c r="AE32" s="190">
        <f>AF32+AI32+AL32</f>
        <v>11</v>
      </c>
      <c r="AF32" s="190"/>
      <c r="AG32" s="190"/>
      <c r="AH32" s="199"/>
      <c r="AI32" s="199"/>
      <c r="AJ32" s="199"/>
      <c r="AK32" s="199"/>
      <c r="AL32" s="190">
        <v>11</v>
      </c>
      <c r="AM32" s="190"/>
      <c r="AN32" s="199" t="s">
        <v>339</v>
      </c>
      <c r="AO32" s="199" t="s">
        <v>331</v>
      </c>
      <c r="AP32" s="200"/>
      <c r="AQ32" s="200"/>
      <c r="AR32" s="187">
        <v>1.64</v>
      </c>
      <c r="AS32" s="187">
        <v>2.5</v>
      </c>
      <c r="AT32" s="188">
        <v>81</v>
      </c>
      <c r="AU32" s="188">
        <v>56</v>
      </c>
      <c r="AV32" s="198" t="s">
        <v>112</v>
      </c>
      <c r="AW32" s="198">
        <v>2008</v>
      </c>
      <c r="AX32" s="198"/>
      <c r="AY32" s="201">
        <v>38975</v>
      </c>
      <c r="AZ32" s="201"/>
      <c r="BA32" s="202"/>
      <c r="BB32" s="202">
        <v>40631</v>
      </c>
      <c r="BC32" s="202">
        <v>41817</v>
      </c>
      <c r="BD32" s="202">
        <v>39538</v>
      </c>
      <c r="BE32" s="202"/>
      <c r="BF32" s="202"/>
      <c r="BG32" s="202">
        <v>40829</v>
      </c>
      <c r="BH32" s="183">
        <v>42004</v>
      </c>
      <c r="BI32" s="183">
        <v>43406</v>
      </c>
      <c r="BJ32" s="183">
        <v>44392</v>
      </c>
      <c r="BK32" s="183">
        <v>44483</v>
      </c>
      <c r="BL32" s="183"/>
      <c r="BM32" s="183"/>
      <c r="BN32" s="186" t="s">
        <v>160</v>
      </c>
      <c r="BO32" s="185" t="s">
        <v>365</v>
      </c>
      <c r="BP32" s="193"/>
      <c r="BR32" s="83"/>
      <c r="BS32" s="85"/>
      <c r="BT32" s="85"/>
      <c r="BU32" s="83"/>
      <c r="BV32" s="83"/>
    </row>
    <row r="33" spans="2:74" s="195" customFormat="1" ht="20.100000000000001" customHeight="1">
      <c r="B33" s="165">
        <f t="shared" si="2"/>
        <v>27</v>
      </c>
      <c r="C33" s="172" t="s">
        <v>30</v>
      </c>
      <c r="D33" s="163" t="s">
        <v>116</v>
      </c>
      <c r="E33" s="190" t="s">
        <v>25</v>
      </c>
      <c r="F33" s="190" t="s">
        <v>91</v>
      </c>
      <c r="G33" s="190" t="s">
        <v>92</v>
      </c>
      <c r="H33" s="197">
        <v>48063</v>
      </c>
      <c r="I33" s="198" t="s">
        <v>31</v>
      </c>
      <c r="J33" s="197">
        <v>152</v>
      </c>
      <c r="K33" s="197">
        <f t="shared" si="6"/>
        <v>1165</v>
      </c>
      <c r="L33" s="199" t="s">
        <v>305</v>
      </c>
      <c r="M33" s="197">
        <v>1165</v>
      </c>
      <c r="N33" s="197"/>
      <c r="O33" s="197"/>
      <c r="P33" s="197"/>
      <c r="Q33" s="174">
        <f>SUM(R33:T33)</f>
        <v>1021</v>
      </c>
      <c r="R33" s="174">
        <v>105</v>
      </c>
      <c r="S33" s="174">
        <v>869</v>
      </c>
      <c r="T33" s="174">
        <v>47</v>
      </c>
      <c r="U33" s="197">
        <f t="shared" si="5"/>
        <v>974</v>
      </c>
      <c r="V33" s="197"/>
      <c r="W33" s="197">
        <v>587</v>
      </c>
      <c r="X33" s="197">
        <v>387</v>
      </c>
      <c r="Y33" s="197"/>
      <c r="Z33" s="197"/>
      <c r="AA33" s="197">
        <v>47</v>
      </c>
      <c r="AB33" s="197"/>
      <c r="AC33" s="197">
        <v>47</v>
      </c>
      <c r="AD33" s="197"/>
      <c r="AE33" s="190">
        <f>AF33+AI33+AL33</f>
        <v>47</v>
      </c>
      <c r="AF33" s="190"/>
      <c r="AG33" s="190"/>
      <c r="AH33" s="199"/>
      <c r="AI33" s="199"/>
      <c r="AJ33" s="199"/>
      <c r="AK33" s="199"/>
      <c r="AL33" s="190">
        <v>47</v>
      </c>
      <c r="AM33" s="190"/>
      <c r="AN33" s="199" t="s">
        <v>339</v>
      </c>
      <c r="AO33" s="199" t="s">
        <v>331</v>
      </c>
      <c r="AP33" s="200"/>
      <c r="AQ33" s="200"/>
      <c r="AR33" s="187">
        <v>1.46</v>
      </c>
      <c r="AS33" s="187">
        <v>2.5</v>
      </c>
      <c r="AT33" s="188">
        <v>148</v>
      </c>
      <c r="AU33" s="188">
        <v>54</v>
      </c>
      <c r="AV33" s="198" t="s">
        <v>112</v>
      </c>
      <c r="AW33" s="198">
        <v>2008</v>
      </c>
      <c r="AX33" s="198"/>
      <c r="AY33" s="201">
        <v>38975</v>
      </c>
      <c r="AZ33" s="201"/>
      <c r="BA33" s="202"/>
      <c r="BB33" s="202">
        <v>40631</v>
      </c>
      <c r="BC33" s="202">
        <v>41817</v>
      </c>
      <c r="BD33" s="202">
        <v>39723</v>
      </c>
      <c r="BE33" s="202"/>
      <c r="BF33" s="202"/>
      <c r="BG33" s="202">
        <v>40795</v>
      </c>
      <c r="BH33" s="189">
        <v>42117</v>
      </c>
      <c r="BI33" s="189">
        <v>43224</v>
      </c>
      <c r="BJ33" s="189">
        <v>44230</v>
      </c>
      <c r="BK33" s="189">
        <v>44244</v>
      </c>
      <c r="BL33" s="189"/>
      <c r="BM33" s="189"/>
      <c r="BN33" s="159" t="s">
        <v>116</v>
      </c>
      <c r="BO33" s="185" t="s">
        <v>365</v>
      </c>
      <c r="BP33" s="193"/>
      <c r="BR33" s="83"/>
      <c r="BS33" s="85"/>
      <c r="BT33" s="85"/>
      <c r="BU33" s="83"/>
      <c r="BV33" s="83"/>
    </row>
    <row r="34" spans="2:74" s="195" customFormat="1" ht="20.100000000000001" customHeight="1">
      <c r="B34" s="165">
        <f t="shared" si="2"/>
        <v>28</v>
      </c>
      <c r="C34" s="172" t="s">
        <v>30</v>
      </c>
      <c r="D34" s="163" t="s">
        <v>116</v>
      </c>
      <c r="E34" s="190" t="s">
        <v>25</v>
      </c>
      <c r="F34" s="190" t="s">
        <v>70</v>
      </c>
      <c r="G34" s="190" t="s">
        <v>71</v>
      </c>
      <c r="H34" s="197">
        <v>76639.899999999994</v>
      </c>
      <c r="I34" s="198" t="s">
        <v>66</v>
      </c>
      <c r="J34" s="197">
        <v>76</v>
      </c>
      <c r="K34" s="197">
        <f t="shared" si="6"/>
        <v>1126</v>
      </c>
      <c r="L34" s="199" t="s">
        <v>305</v>
      </c>
      <c r="M34" s="197">
        <v>1126</v>
      </c>
      <c r="N34" s="197"/>
      <c r="O34" s="197"/>
      <c r="P34" s="197"/>
      <c r="Q34" s="174">
        <f t="shared" si="7"/>
        <v>1714</v>
      </c>
      <c r="R34" s="174">
        <v>1109</v>
      </c>
      <c r="S34" s="174">
        <v>605</v>
      </c>
      <c r="T34" s="174"/>
      <c r="U34" s="197">
        <f t="shared" ref="U34:U49" si="8">SUM(V34:Z34)</f>
        <v>1714</v>
      </c>
      <c r="V34" s="197"/>
      <c r="W34" s="197">
        <v>1352</v>
      </c>
      <c r="X34" s="197">
        <v>362</v>
      </c>
      <c r="Y34" s="197"/>
      <c r="Z34" s="197"/>
      <c r="AA34" s="197"/>
      <c r="AB34" s="197"/>
      <c r="AC34" s="197"/>
      <c r="AD34" s="197"/>
      <c r="AE34" s="190"/>
      <c r="AF34" s="190"/>
      <c r="AG34" s="190"/>
      <c r="AH34" s="199"/>
      <c r="AI34" s="199"/>
      <c r="AJ34" s="199"/>
      <c r="AK34" s="199"/>
      <c r="AL34" s="190"/>
      <c r="AM34" s="190"/>
      <c r="AN34" s="199"/>
      <c r="AO34" s="199" t="s">
        <v>331</v>
      </c>
      <c r="AP34" s="200"/>
      <c r="AQ34" s="200"/>
      <c r="AR34" s="187">
        <v>1.05</v>
      </c>
      <c r="AS34" s="187">
        <v>2.2999999999999998</v>
      </c>
      <c r="AT34" s="188">
        <v>1126</v>
      </c>
      <c r="AU34" s="188">
        <v>1101</v>
      </c>
      <c r="AV34" s="198" t="s">
        <v>112</v>
      </c>
      <c r="AW34" s="198">
        <v>2003</v>
      </c>
      <c r="AX34" s="198"/>
      <c r="AY34" s="201">
        <v>38975</v>
      </c>
      <c r="AZ34" s="201" t="s">
        <v>163</v>
      </c>
      <c r="BA34" s="201">
        <v>40507</v>
      </c>
      <c r="BB34" s="202">
        <v>40630</v>
      </c>
      <c r="BC34" s="202">
        <v>42640</v>
      </c>
      <c r="BD34" s="202">
        <v>38988</v>
      </c>
      <c r="BE34" s="202">
        <v>38625</v>
      </c>
      <c r="BF34" s="202">
        <v>38784</v>
      </c>
      <c r="BG34" s="202">
        <v>41304</v>
      </c>
      <c r="BH34" s="183">
        <v>42856</v>
      </c>
      <c r="BI34" s="183">
        <v>43097</v>
      </c>
      <c r="BJ34" s="183">
        <v>43908</v>
      </c>
      <c r="BK34" s="189">
        <v>43914</v>
      </c>
      <c r="BL34" s="183"/>
      <c r="BM34" s="183"/>
      <c r="BN34" s="159" t="s">
        <v>117</v>
      </c>
      <c r="BO34" s="185" t="s">
        <v>361</v>
      </c>
      <c r="BP34" s="193"/>
      <c r="BR34" s="83"/>
      <c r="BS34" s="85"/>
      <c r="BT34" s="85"/>
      <c r="BU34" s="83"/>
      <c r="BV34" s="83"/>
    </row>
    <row r="35" spans="2:74" s="194" customFormat="1" ht="20.100000000000001" customHeight="1">
      <c r="B35" s="165">
        <f t="shared" si="2"/>
        <v>29</v>
      </c>
      <c r="C35" s="172" t="s">
        <v>30</v>
      </c>
      <c r="D35" s="193" t="s">
        <v>117</v>
      </c>
      <c r="E35" s="190" t="s">
        <v>25</v>
      </c>
      <c r="F35" s="190" t="s">
        <v>64</v>
      </c>
      <c r="G35" s="190" t="s">
        <v>65</v>
      </c>
      <c r="H35" s="197">
        <v>64810</v>
      </c>
      <c r="I35" s="198" t="s">
        <v>66</v>
      </c>
      <c r="J35" s="197">
        <v>61</v>
      </c>
      <c r="K35" s="197">
        <f t="shared" si="6"/>
        <v>1123</v>
      </c>
      <c r="L35" s="199" t="s">
        <v>305</v>
      </c>
      <c r="M35" s="197">
        <v>1123</v>
      </c>
      <c r="N35" s="197"/>
      <c r="O35" s="197"/>
      <c r="P35" s="197"/>
      <c r="Q35" s="174">
        <f t="shared" si="7"/>
        <v>1450</v>
      </c>
      <c r="R35" s="174">
        <v>996</v>
      </c>
      <c r="S35" s="174">
        <v>425</v>
      </c>
      <c r="T35" s="174">
        <v>29</v>
      </c>
      <c r="U35" s="197">
        <f t="shared" si="8"/>
        <v>1421</v>
      </c>
      <c r="V35" s="197"/>
      <c r="W35" s="197">
        <v>997</v>
      </c>
      <c r="X35" s="197">
        <v>424</v>
      </c>
      <c r="Y35" s="197"/>
      <c r="Z35" s="197"/>
      <c r="AA35" s="197">
        <v>29</v>
      </c>
      <c r="AB35" s="197"/>
      <c r="AC35" s="197">
        <v>29</v>
      </c>
      <c r="AD35" s="197"/>
      <c r="AE35" s="190">
        <f>AF35+AI35+AL35</f>
        <v>29</v>
      </c>
      <c r="AF35" s="190"/>
      <c r="AG35" s="190"/>
      <c r="AH35" s="199"/>
      <c r="AI35" s="199"/>
      <c r="AJ35" s="199"/>
      <c r="AK35" s="199"/>
      <c r="AL35" s="190">
        <v>29</v>
      </c>
      <c r="AM35" s="190"/>
      <c r="AN35" s="199" t="s">
        <v>339</v>
      </c>
      <c r="AO35" s="199" t="s">
        <v>331</v>
      </c>
      <c r="AP35" s="200"/>
      <c r="AQ35" s="200"/>
      <c r="AR35" s="187">
        <v>1.27</v>
      </c>
      <c r="AS35" s="187">
        <v>2.5</v>
      </c>
      <c r="AT35" s="188">
        <v>1123</v>
      </c>
      <c r="AU35" s="188">
        <v>1110</v>
      </c>
      <c r="AV35" s="198" t="s">
        <v>112</v>
      </c>
      <c r="AW35" s="198">
        <v>2003</v>
      </c>
      <c r="AX35" s="198"/>
      <c r="AY35" s="201">
        <v>38975</v>
      </c>
      <c r="AZ35" s="201"/>
      <c r="BA35" s="202"/>
      <c r="BB35" s="202">
        <v>40630</v>
      </c>
      <c r="BC35" s="202">
        <v>43172</v>
      </c>
      <c r="BD35" s="202">
        <v>38869</v>
      </c>
      <c r="BE35" s="202">
        <v>38625</v>
      </c>
      <c r="BF35" s="202">
        <v>38784</v>
      </c>
      <c r="BG35" s="202">
        <v>40805</v>
      </c>
      <c r="BH35" s="183">
        <v>42271</v>
      </c>
      <c r="BI35" s="183">
        <v>42842</v>
      </c>
      <c r="BJ35" s="183">
        <v>43423</v>
      </c>
      <c r="BK35" s="189">
        <v>43797</v>
      </c>
      <c r="BL35" s="183">
        <v>44400</v>
      </c>
      <c r="BM35" s="183">
        <v>44762</v>
      </c>
      <c r="BN35" s="190" t="s">
        <v>159</v>
      </c>
      <c r="BO35" s="185" t="s">
        <v>365</v>
      </c>
      <c r="BP35" s="193"/>
      <c r="BQ35" s="195"/>
      <c r="BR35" s="83"/>
      <c r="BS35" s="85"/>
      <c r="BT35" s="85"/>
      <c r="BU35" s="83"/>
      <c r="BV35" s="83"/>
    </row>
    <row r="36" spans="2:74" s="195" customFormat="1" ht="20.100000000000001" customHeight="1">
      <c r="B36" s="165">
        <f t="shared" si="2"/>
        <v>30</v>
      </c>
      <c r="C36" s="172" t="s">
        <v>30</v>
      </c>
      <c r="D36" s="193" t="s">
        <v>117</v>
      </c>
      <c r="E36" s="190" t="s">
        <v>25</v>
      </c>
      <c r="F36" s="190" t="s">
        <v>67</v>
      </c>
      <c r="G36" s="190" t="s">
        <v>68</v>
      </c>
      <c r="H36" s="197">
        <v>28781</v>
      </c>
      <c r="I36" s="198">
        <v>1985</v>
      </c>
      <c r="J36" s="197">
        <v>13</v>
      </c>
      <c r="K36" s="197">
        <f t="shared" si="6"/>
        <v>480</v>
      </c>
      <c r="L36" s="197">
        <v>270</v>
      </c>
      <c r="M36" s="197">
        <v>210</v>
      </c>
      <c r="N36" s="197"/>
      <c r="O36" s="197"/>
      <c r="P36" s="197"/>
      <c r="Q36" s="174">
        <f t="shared" si="7"/>
        <v>719</v>
      </c>
      <c r="R36" s="174">
        <v>477</v>
      </c>
      <c r="S36" s="174">
        <v>242</v>
      </c>
      <c r="T36" s="174"/>
      <c r="U36" s="197">
        <f t="shared" si="8"/>
        <v>719</v>
      </c>
      <c r="V36" s="197"/>
      <c r="W36" s="197">
        <v>424</v>
      </c>
      <c r="X36" s="197">
        <v>295</v>
      </c>
      <c r="Y36" s="197"/>
      <c r="Z36" s="197"/>
      <c r="AA36" s="197"/>
      <c r="AB36" s="197"/>
      <c r="AC36" s="197"/>
      <c r="AD36" s="197"/>
      <c r="AE36" s="190"/>
      <c r="AF36" s="190"/>
      <c r="AG36" s="190"/>
      <c r="AH36" s="199"/>
      <c r="AI36" s="199"/>
      <c r="AJ36" s="199"/>
      <c r="AK36" s="199"/>
      <c r="AL36" s="190"/>
      <c r="AM36" s="190"/>
      <c r="AN36" s="199"/>
      <c r="AO36" s="199" t="s">
        <v>332</v>
      </c>
      <c r="AP36" s="200"/>
      <c r="AQ36" s="200"/>
      <c r="AR36" s="187">
        <v>0.77</v>
      </c>
      <c r="AS36" s="187">
        <v>2.64</v>
      </c>
      <c r="AT36" s="188">
        <v>480</v>
      </c>
      <c r="AU36" s="188">
        <v>472</v>
      </c>
      <c r="AV36" s="198" t="s">
        <v>112</v>
      </c>
      <c r="AW36" s="198">
        <v>2003</v>
      </c>
      <c r="AX36" s="198">
        <v>2015</v>
      </c>
      <c r="AY36" s="201">
        <v>38975</v>
      </c>
      <c r="AZ36" s="201"/>
      <c r="BA36" s="202"/>
      <c r="BB36" s="202">
        <v>39695</v>
      </c>
      <c r="BC36" s="202">
        <v>42657</v>
      </c>
      <c r="BD36" s="202">
        <v>37973</v>
      </c>
      <c r="BE36" s="202">
        <v>38120</v>
      </c>
      <c r="BF36" s="202">
        <v>38474</v>
      </c>
      <c r="BG36" s="202">
        <v>40204</v>
      </c>
      <c r="BH36" s="183">
        <v>42304</v>
      </c>
      <c r="BI36" s="183">
        <v>42656</v>
      </c>
      <c r="BJ36" s="183">
        <v>43124</v>
      </c>
      <c r="BK36" s="183">
        <v>43188</v>
      </c>
      <c r="BL36" s="183">
        <v>44099</v>
      </c>
      <c r="BM36" s="183">
        <v>44286</v>
      </c>
      <c r="BN36" s="190" t="s">
        <v>117</v>
      </c>
      <c r="BO36" s="185" t="s">
        <v>365</v>
      </c>
      <c r="BP36" s="193"/>
      <c r="BR36" s="83"/>
      <c r="BS36" s="85"/>
      <c r="BT36" s="85"/>
      <c r="BU36" s="83"/>
      <c r="BV36" s="83"/>
    </row>
    <row r="37" spans="2:74" s="195" customFormat="1" ht="20.100000000000001" customHeight="1">
      <c r="B37" s="165">
        <f t="shared" si="2"/>
        <v>31</v>
      </c>
      <c r="C37" s="172" t="s">
        <v>30</v>
      </c>
      <c r="D37" s="193" t="s">
        <v>117</v>
      </c>
      <c r="E37" s="190" t="s">
        <v>25</v>
      </c>
      <c r="F37" s="191" t="s">
        <v>317</v>
      </c>
      <c r="G37" s="190" t="s">
        <v>76</v>
      </c>
      <c r="H37" s="197">
        <v>15437</v>
      </c>
      <c r="I37" s="198" t="s">
        <v>77</v>
      </c>
      <c r="J37" s="197">
        <v>54</v>
      </c>
      <c r="K37" s="197">
        <f t="shared" si="6"/>
        <v>267</v>
      </c>
      <c r="L37" s="197">
        <v>190</v>
      </c>
      <c r="M37" s="197">
        <v>73</v>
      </c>
      <c r="N37" s="197">
        <v>3</v>
      </c>
      <c r="O37" s="197">
        <v>1</v>
      </c>
      <c r="P37" s="197"/>
      <c r="Q37" s="174">
        <f t="shared" si="7"/>
        <v>390</v>
      </c>
      <c r="R37" s="174">
        <v>248</v>
      </c>
      <c r="S37" s="174">
        <v>142</v>
      </c>
      <c r="T37" s="174"/>
      <c r="U37" s="197">
        <f t="shared" si="8"/>
        <v>390</v>
      </c>
      <c r="V37" s="197"/>
      <c r="W37" s="197">
        <v>335</v>
      </c>
      <c r="X37" s="197">
        <v>55</v>
      </c>
      <c r="Y37" s="197"/>
      <c r="Z37" s="197"/>
      <c r="AA37" s="197"/>
      <c r="AB37" s="197"/>
      <c r="AC37" s="197"/>
      <c r="AD37" s="197"/>
      <c r="AE37" s="190"/>
      <c r="AF37" s="190"/>
      <c r="AG37" s="190"/>
      <c r="AH37" s="199"/>
      <c r="AI37" s="199"/>
      <c r="AJ37" s="199"/>
      <c r="AK37" s="199"/>
      <c r="AL37" s="190"/>
      <c r="AM37" s="190"/>
      <c r="AN37" s="199"/>
      <c r="AO37" s="199" t="s">
        <v>332</v>
      </c>
      <c r="AP37" s="200"/>
      <c r="AQ37" s="200"/>
      <c r="AR37" s="187">
        <v>1.25</v>
      </c>
      <c r="AS37" s="187">
        <v>2.15</v>
      </c>
      <c r="AT37" s="188">
        <v>249</v>
      </c>
      <c r="AU37" s="188">
        <v>243</v>
      </c>
      <c r="AV37" s="198" t="s">
        <v>112</v>
      </c>
      <c r="AW37" s="198">
        <v>2003</v>
      </c>
      <c r="AX37" s="198">
        <v>2016</v>
      </c>
      <c r="AY37" s="201">
        <v>38975</v>
      </c>
      <c r="AZ37" s="201"/>
      <c r="BA37" s="202"/>
      <c r="BB37" s="202">
        <v>40870</v>
      </c>
      <c r="BC37" s="202">
        <v>43173</v>
      </c>
      <c r="BD37" s="202">
        <v>39925</v>
      </c>
      <c r="BE37" s="202">
        <v>38030</v>
      </c>
      <c r="BF37" s="202"/>
      <c r="BG37" s="202">
        <v>41017</v>
      </c>
      <c r="BH37" s="183">
        <v>41744</v>
      </c>
      <c r="BI37" s="183">
        <v>42730</v>
      </c>
      <c r="BJ37" s="183">
        <v>43084</v>
      </c>
      <c r="BK37" s="183">
        <v>43089</v>
      </c>
      <c r="BL37" s="183">
        <v>43994</v>
      </c>
      <c r="BM37" s="183">
        <v>44251</v>
      </c>
      <c r="BN37" s="190" t="s">
        <v>117</v>
      </c>
      <c r="BO37" s="185" t="s">
        <v>361</v>
      </c>
      <c r="BP37" s="193"/>
      <c r="BR37" s="83"/>
      <c r="BS37" s="85"/>
      <c r="BT37" s="85"/>
      <c r="BU37" s="83"/>
      <c r="BV37" s="83"/>
    </row>
    <row r="38" spans="2:74" s="195" customFormat="1" ht="20.100000000000001" customHeight="1">
      <c r="B38" s="165">
        <f t="shared" si="2"/>
        <v>32</v>
      </c>
      <c r="C38" s="172" t="s">
        <v>30</v>
      </c>
      <c r="D38" s="193" t="s">
        <v>117</v>
      </c>
      <c r="E38" s="190" t="s">
        <v>25</v>
      </c>
      <c r="F38" s="190" t="s">
        <v>74</v>
      </c>
      <c r="G38" s="190" t="s">
        <v>75</v>
      </c>
      <c r="H38" s="197">
        <v>93027</v>
      </c>
      <c r="I38" s="198">
        <v>1984</v>
      </c>
      <c r="J38" s="197">
        <v>36</v>
      </c>
      <c r="K38" s="197">
        <f t="shared" si="6"/>
        <v>1080</v>
      </c>
      <c r="L38" s="197">
        <v>200</v>
      </c>
      <c r="M38" s="197">
        <v>490</v>
      </c>
      <c r="N38" s="197">
        <v>390</v>
      </c>
      <c r="O38" s="197"/>
      <c r="P38" s="197"/>
      <c r="Q38" s="174">
        <f t="shared" si="7"/>
        <v>2017</v>
      </c>
      <c r="R38" s="174">
        <v>1091</v>
      </c>
      <c r="S38" s="174">
        <v>926</v>
      </c>
      <c r="T38" s="174"/>
      <c r="U38" s="197">
        <f t="shared" si="8"/>
        <v>2017</v>
      </c>
      <c r="V38" s="197"/>
      <c r="W38" s="197">
        <v>318</v>
      </c>
      <c r="X38" s="197">
        <v>1637</v>
      </c>
      <c r="Y38" s="197">
        <v>62</v>
      </c>
      <c r="Z38" s="197"/>
      <c r="AA38" s="197"/>
      <c r="AB38" s="197"/>
      <c r="AC38" s="197"/>
      <c r="AD38" s="197"/>
      <c r="AE38" s="190"/>
      <c r="AF38" s="190"/>
      <c r="AG38" s="190"/>
      <c r="AH38" s="199"/>
      <c r="AI38" s="199"/>
      <c r="AJ38" s="199"/>
      <c r="AK38" s="199"/>
      <c r="AL38" s="190"/>
      <c r="AM38" s="190"/>
      <c r="AN38" s="199"/>
      <c r="AO38" s="199" t="s">
        <v>333</v>
      </c>
      <c r="AP38" s="200"/>
      <c r="AQ38" s="200"/>
      <c r="AR38" s="187">
        <v>0.76</v>
      </c>
      <c r="AS38" s="187">
        <v>2.59</v>
      </c>
      <c r="AT38" s="188">
        <v>1084</v>
      </c>
      <c r="AU38" s="188">
        <v>1077</v>
      </c>
      <c r="AV38" s="198" t="s">
        <v>112</v>
      </c>
      <c r="AW38" s="198">
        <v>2003</v>
      </c>
      <c r="AX38" s="198">
        <v>2014</v>
      </c>
      <c r="AY38" s="201">
        <v>38975</v>
      </c>
      <c r="AZ38" s="201"/>
      <c r="BA38" s="202"/>
      <c r="BB38" s="202">
        <v>39695</v>
      </c>
      <c r="BC38" s="202">
        <v>42068</v>
      </c>
      <c r="BD38" s="202">
        <v>37970</v>
      </c>
      <c r="BE38" s="202">
        <v>38125</v>
      </c>
      <c r="BF38" s="202">
        <v>38474</v>
      </c>
      <c r="BG38" s="202">
        <v>39769</v>
      </c>
      <c r="BH38" s="183">
        <v>39813</v>
      </c>
      <c r="BI38" s="183">
        <v>42507</v>
      </c>
      <c r="BJ38" s="183">
        <v>42779</v>
      </c>
      <c r="BK38" s="183">
        <v>42789</v>
      </c>
      <c r="BL38" s="183">
        <v>43860</v>
      </c>
      <c r="BM38" s="183">
        <v>43971</v>
      </c>
      <c r="BN38" s="190" t="s">
        <v>117</v>
      </c>
      <c r="BO38" s="185" t="s">
        <v>365</v>
      </c>
      <c r="BP38" s="193"/>
      <c r="BR38" s="83"/>
      <c r="BS38" s="85"/>
      <c r="BT38" s="85"/>
      <c r="BU38" s="83"/>
      <c r="BV38" s="83"/>
    </row>
    <row r="39" spans="2:74" s="195" customFormat="1" ht="20.100000000000001" customHeight="1">
      <c r="B39" s="165">
        <f t="shared" si="2"/>
        <v>33</v>
      </c>
      <c r="C39" s="172" t="s">
        <v>30</v>
      </c>
      <c r="D39" s="193" t="s">
        <v>117</v>
      </c>
      <c r="E39" s="190" t="s">
        <v>25</v>
      </c>
      <c r="F39" s="190" t="s">
        <v>85</v>
      </c>
      <c r="G39" s="190" t="s">
        <v>86</v>
      </c>
      <c r="H39" s="197">
        <v>57625.9</v>
      </c>
      <c r="I39" s="198" t="s">
        <v>87</v>
      </c>
      <c r="J39" s="197">
        <v>48</v>
      </c>
      <c r="K39" s="197">
        <f t="shared" si="6"/>
        <v>792</v>
      </c>
      <c r="L39" s="197">
        <v>66</v>
      </c>
      <c r="M39" s="197">
        <v>514</v>
      </c>
      <c r="N39" s="197">
        <v>212</v>
      </c>
      <c r="O39" s="197"/>
      <c r="P39" s="197"/>
      <c r="Q39" s="174">
        <f t="shared" si="7"/>
        <v>1244</v>
      </c>
      <c r="R39" s="174">
        <v>773</v>
      </c>
      <c r="S39" s="174">
        <v>471</v>
      </c>
      <c r="T39" s="174"/>
      <c r="U39" s="197">
        <f t="shared" si="8"/>
        <v>1244</v>
      </c>
      <c r="V39" s="197"/>
      <c r="W39" s="197">
        <v>976</v>
      </c>
      <c r="X39" s="197">
        <v>268</v>
      </c>
      <c r="Y39" s="197"/>
      <c r="Z39" s="197"/>
      <c r="AA39" s="197"/>
      <c r="AB39" s="197"/>
      <c r="AC39" s="197"/>
      <c r="AD39" s="197"/>
      <c r="AE39" s="190"/>
      <c r="AF39" s="190"/>
      <c r="AG39" s="190"/>
      <c r="AH39" s="199"/>
      <c r="AI39" s="199"/>
      <c r="AJ39" s="199"/>
      <c r="AK39" s="199"/>
      <c r="AL39" s="190"/>
      <c r="AM39" s="190"/>
      <c r="AN39" s="199"/>
      <c r="AO39" s="199" t="s">
        <v>332</v>
      </c>
      <c r="AP39" s="200"/>
      <c r="AQ39" s="200"/>
      <c r="AR39" s="187">
        <v>1.1100000000000001</v>
      </c>
      <c r="AS39" s="187">
        <v>2.5</v>
      </c>
      <c r="AT39" s="188">
        <v>912</v>
      </c>
      <c r="AU39" s="188">
        <v>805</v>
      </c>
      <c r="AV39" s="198" t="s">
        <v>112</v>
      </c>
      <c r="AW39" s="198">
        <v>2003</v>
      </c>
      <c r="AX39" s="198">
        <v>2016</v>
      </c>
      <c r="AY39" s="201">
        <v>38975</v>
      </c>
      <c r="AZ39" s="201"/>
      <c r="BA39" s="202"/>
      <c r="BB39" s="202">
        <v>40630</v>
      </c>
      <c r="BC39" s="202">
        <v>42445</v>
      </c>
      <c r="BD39" s="202">
        <v>38945</v>
      </c>
      <c r="BE39" s="202">
        <v>38625</v>
      </c>
      <c r="BF39" s="202">
        <v>38784</v>
      </c>
      <c r="BG39" s="202">
        <v>41019</v>
      </c>
      <c r="BH39" s="183">
        <v>41827</v>
      </c>
      <c r="BI39" s="183">
        <v>42272</v>
      </c>
      <c r="BJ39" s="183">
        <v>42635</v>
      </c>
      <c r="BK39" s="183">
        <v>42663</v>
      </c>
      <c r="BL39" s="183">
        <v>43636</v>
      </c>
      <c r="BM39" s="183">
        <v>43901</v>
      </c>
      <c r="BN39" s="190" t="s">
        <v>117</v>
      </c>
      <c r="BO39" s="185" t="s">
        <v>365</v>
      </c>
      <c r="BP39" s="193"/>
      <c r="BQ39" s="194"/>
      <c r="BR39" s="83"/>
      <c r="BS39" s="85"/>
      <c r="BT39" s="85"/>
      <c r="BU39" s="83"/>
      <c r="BV39" s="83"/>
    </row>
    <row r="40" spans="2:74" s="195" customFormat="1" ht="20.100000000000001" customHeight="1">
      <c r="B40" s="165">
        <f t="shared" si="2"/>
        <v>34</v>
      </c>
      <c r="C40" s="172" t="s">
        <v>30</v>
      </c>
      <c r="D40" s="193" t="s">
        <v>117</v>
      </c>
      <c r="E40" s="190" t="s">
        <v>25</v>
      </c>
      <c r="F40" s="190" t="s">
        <v>78</v>
      </c>
      <c r="G40" s="190" t="s">
        <v>79</v>
      </c>
      <c r="H40" s="197">
        <v>68934</v>
      </c>
      <c r="I40" s="198" t="s">
        <v>80</v>
      </c>
      <c r="J40" s="197">
        <v>61</v>
      </c>
      <c r="K40" s="197">
        <f t="shared" si="6"/>
        <v>1026</v>
      </c>
      <c r="L40" s="197">
        <v>54</v>
      </c>
      <c r="M40" s="197">
        <v>761</v>
      </c>
      <c r="N40" s="197">
        <v>211</v>
      </c>
      <c r="O40" s="197"/>
      <c r="P40" s="197"/>
      <c r="Q40" s="174">
        <f t="shared" si="7"/>
        <v>1548</v>
      </c>
      <c r="R40" s="174">
        <v>1031</v>
      </c>
      <c r="S40" s="174">
        <v>517</v>
      </c>
      <c r="T40" s="174"/>
      <c r="U40" s="197">
        <f t="shared" si="8"/>
        <v>1548</v>
      </c>
      <c r="V40" s="197"/>
      <c r="W40" s="197">
        <v>1132</v>
      </c>
      <c r="X40" s="197">
        <v>416</v>
      </c>
      <c r="Y40" s="197"/>
      <c r="Z40" s="197"/>
      <c r="AA40" s="197"/>
      <c r="AB40" s="197"/>
      <c r="AC40" s="197"/>
      <c r="AD40" s="197"/>
      <c r="AE40" s="190"/>
      <c r="AF40" s="190"/>
      <c r="AG40" s="190"/>
      <c r="AH40" s="199"/>
      <c r="AI40" s="199"/>
      <c r="AJ40" s="199"/>
      <c r="AK40" s="199"/>
      <c r="AL40" s="190"/>
      <c r="AM40" s="190"/>
      <c r="AN40" s="199"/>
      <c r="AO40" s="199" t="s">
        <v>332</v>
      </c>
      <c r="AP40" s="200"/>
      <c r="AQ40" s="200"/>
      <c r="AR40" s="187">
        <v>1.17</v>
      </c>
      <c r="AS40" s="187">
        <v>2.5</v>
      </c>
      <c r="AT40" s="188">
        <v>1039</v>
      </c>
      <c r="AU40" s="188">
        <v>984</v>
      </c>
      <c r="AV40" s="198" t="s">
        <v>112</v>
      </c>
      <c r="AW40" s="198">
        <v>2003</v>
      </c>
      <c r="AX40" s="198">
        <v>2016</v>
      </c>
      <c r="AY40" s="201">
        <v>38975</v>
      </c>
      <c r="AZ40" s="201"/>
      <c r="BA40" s="202"/>
      <c r="BB40" s="202">
        <v>40630</v>
      </c>
      <c r="BC40" s="202">
        <v>41782</v>
      </c>
      <c r="BD40" s="202">
        <v>38988</v>
      </c>
      <c r="BE40" s="202">
        <v>38625</v>
      </c>
      <c r="BF40" s="202">
        <v>38784</v>
      </c>
      <c r="BG40" s="202">
        <v>40771</v>
      </c>
      <c r="BH40" s="183">
        <v>41828</v>
      </c>
      <c r="BI40" s="183">
        <v>42279</v>
      </c>
      <c r="BJ40" s="183">
        <v>42657</v>
      </c>
      <c r="BK40" s="183">
        <v>42663</v>
      </c>
      <c r="BL40" s="183">
        <v>43636</v>
      </c>
      <c r="BM40" s="183">
        <v>43901</v>
      </c>
      <c r="BN40" s="190" t="s">
        <v>117</v>
      </c>
      <c r="BO40" s="185" t="s">
        <v>361</v>
      </c>
      <c r="BP40" s="193"/>
      <c r="BR40" s="83"/>
      <c r="BS40" s="85"/>
      <c r="BT40" s="85"/>
      <c r="BU40" s="83"/>
      <c r="BV40" s="83"/>
    </row>
    <row r="41" spans="2:74" s="195" customFormat="1" ht="20.100000000000001" customHeight="1">
      <c r="B41" s="165">
        <f t="shared" si="2"/>
        <v>35</v>
      </c>
      <c r="C41" s="172" t="s">
        <v>30</v>
      </c>
      <c r="D41" s="193" t="s">
        <v>117</v>
      </c>
      <c r="E41" s="190" t="s">
        <v>25</v>
      </c>
      <c r="F41" s="190" t="s">
        <v>81</v>
      </c>
      <c r="G41" s="190" t="s">
        <v>82</v>
      </c>
      <c r="H41" s="197">
        <v>55879.199999999997</v>
      </c>
      <c r="I41" s="198" t="s">
        <v>83</v>
      </c>
      <c r="J41" s="197">
        <v>54</v>
      </c>
      <c r="K41" s="197">
        <f t="shared" si="6"/>
        <v>832</v>
      </c>
      <c r="L41" s="197"/>
      <c r="M41" s="197">
        <v>598</v>
      </c>
      <c r="N41" s="197">
        <v>234</v>
      </c>
      <c r="O41" s="197"/>
      <c r="P41" s="197"/>
      <c r="Q41" s="174">
        <f t="shared" si="7"/>
        <v>1238</v>
      </c>
      <c r="R41" s="174">
        <v>838</v>
      </c>
      <c r="S41" s="174">
        <v>400</v>
      </c>
      <c r="T41" s="174"/>
      <c r="U41" s="197">
        <f t="shared" si="8"/>
        <v>1238</v>
      </c>
      <c r="V41" s="197"/>
      <c r="W41" s="197">
        <v>830</v>
      </c>
      <c r="X41" s="197">
        <v>408</v>
      </c>
      <c r="Y41" s="197"/>
      <c r="Z41" s="197"/>
      <c r="AA41" s="197"/>
      <c r="AB41" s="197"/>
      <c r="AC41" s="197"/>
      <c r="AD41" s="197"/>
      <c r="AE41" s="190"/>
      <c r="AF41" s="190"/>
      <c r="AG41" s="190"/>
      <c r="AH41" s="199"/>
      <c r="AI41" s="199"/>
      <c r="AJ41" s="199"/>
      <c r="AK41" s="199"/>
      <c r="AL41" s="190"/>
      <c r="AM41" s="190"/>
      <c r="AN41" s="199"/>
      <c r="AO41" s="199" t="s">
        <v>332</v>
      </c>
      <c r="AP41" s="200"/>
      <c r="AQ41" s="200"/>
      <c r="AR41" s="187">
        <v>1.02</v>
      </c>
      <c r="AS41" s="187">
        <v>2.5</v>
      </c>
      <c r="AT41" s="188">
        <v>801</v>
      </c>
      <c r="AU41" s="188">
        <v>790</v>
      </c>
      <c r="AV41" s="198" t="s">
        <v>112</v>
      </c>
      <c r="AW41" s="198">
        <v>2003</v>
      </c>
      <c r="AX41" s="198">
        <v>2016</v>
      </c>
      <c r="AY41" s="201">
        <v>38975</v>
      </c>
      <c r="AZ41" s="201"/>
      <c r="BA41" s="202"/>
      <c r="BB41" s="202">
        <v>40630</v>
      </c>
      <c r="BC41" s="202">
        <v>42467</v>
      </c>
      <c r="BD41" s="202">
        <v>38869</v>
      </c>
      <c r="BE41" s="202">
        <v>38625</v>
      </c>
      <c r="BF41" s="202">
        <v>38784</v>
      </c>
      <c r="BG41" s="202">
        <v>40777</v>
      </c>
      <c r="BH41" s="183">
        <v>41835</v>
      </c>
      <c r="BI41" s="183">
        <v>42291</v>
      </c>
      <c r="BJ41" s="183">
        <v>42661</v>
      </c>
      <c r="BK41" s="183">
        <v>42663</v>
      </c>
      <c r="BL41" s="183">
        <v>43636</v>
      </c>
      <c r="BM41" s="183">
        <v>43901</v>
      </c>
      <c r="BN41" s="190" t="s">
        <v>117</v>
      </c>
      <c r="BO41" s="185" t="s">
        <v>361</v>
      </c>
      <c r="BP41" s="193"/>
      <c r="BR41" s="83"/>
      <c r="BS41" s="85"/>
      <c r="BT41" s="85"/>
      <c r="BU41" s="83"/>
      <c r="BV41" s="83"/>
    </row>
    <row r="42" spans="2:74" s="195" customFormat="1" ht="20.100000000000001" customHeight="1">
      <c r="B42" s="165">
        <f t="shared" si="2"/>
        <v>36</v>
      </c>
      <c r="C42" s="172" t="s">
        <v>30</v>
      </c>
      <c r="D42" s="193" t="s">
        <v>117</v>
      </c>
      <c r="E42" s="190" t="s">
        <v>25</v>
      </c>
      <c r="F42" s="190" t="s">
        <v>84</v>
      </c>
      <c r="G42" s="190" t="s">
        <v>318</v>
      </c>
      <c r="H42" s="197">
        <v>17856</v>
      </c>
      <c r="I42" s="198">
        <v>1985</v>
      </c>
      <c r="J42" s="197">
        <v>9</v>
      </c>
      <c r="K42" s="197">
        <f t="shared" si="6"/>
        <v>272</v>
      </c>
      <c r="L42" s="197"/>
      <c r="M42" s="197">
        <v>272</v>
      </c>
      <c r="N42" s="197"/>
      <c r="O42" s="197"/>
      <c r="P42" s="197"/>
      <c r="Q42" s="174">
        <f t="shared" si="7"/>
        <v>414</v>
      </c>
      <c r="R42" s="174">
        <v>272</v>
      </c>
      <c r="S42" s="174">
        <v>142</v>
      </c>
      <c r="T42" s="174"/>
      <c r="U42" s="197">
        <f t="shared" si="8"/>
        <v>414</v>
      </c>
      <c r="V42" s="197"/>
      <c r="W42" s="197">
        <v>231</v>
      </c>
      <c r="X42" s="197">
        <v>183</v>
      </c>
      <c r="Y42" s="197"/>
      <c r="Z42" s="197"/>
      <c r="AA42" s="197"/>
      <c r="AB42" s="197"/>
      <c r="AC42" s="197"/>
      <c r="AD42" s="197"/>
      <c r="AE42" s="190"/>
      <c r="AF42" s="190"/>
      <c r="AG42" s="190"/>
      <c r="AH42" s="199"/>
      <c r="AI42" s="199"/>
      <c r="AJ42" s="199"/>
      <c r="AK42" s="199"/>
      <c r="AL42" s="190"/>
      <c r="AM42" s="190"/>
      <c r="AN42" s="199"/>
      <c r="AO42" s="199" t="s">
        <v>333</v>
      </c>
      <c r="AP42" s="200"/>
      <c r="AQ42" s="200"/>
      <c r="AR42" s="187">
        <v>0.75</v>
      </c>
      <c r="AS42" s="187">
        <v>2.5499999999999998</v>
      </c>
      <c r="AT42" s="188">
        <v>274</v>
      </c>
      <c r="AU42" s="188">
        <v>267</v>
      </c>
      <c r="AV42" s="198" t="s">
        <v>112</v>
      </c>
      <c r="AW42" s="198">
        <v>2003</v>
      </c>
      <c r="AX42" s="198">
        <v>2015</v>
      </c>
      <c r="AY42" s="201">
        <v>38975</v>
      </c>
      <c r="AZ42" s="201"/>
      <c r="BA42" s="202"/>
      <c r="BB42" s="202">
        <v>39924</v>
      </c>
      <c r="BC42" s="202">
        <v>41572</v>
      </c>
      <c r="BD42" s="202">
        <v>37973</v>
      </c>
      <c r="BE42" s="202">
        <v>38126</v>
      </c>
      <c r="BF42" s="202">
        <v>38474</v>
      </c>
      <c r="BG42" s="202">
        <v>39975</v>
      </c>
      <c r="BH42" s="183">
        <v>41849</v>
      </c>
      <c r="BI42" s="183">
        <v>42282</v>
      </c>
      <c r="BJ42" s="183">
        <v>42541</v>
      </c>
      <c r="BK42" s="183">
        <v>42550</v>
      </c>
      <c r="BL42" s="183">
        <v>43401</v>
      </c>
      <c r="BM42" s="183">
        <v>43586</v>
      </c>
      <c r="BN42" s="190" t="s">
        <v>117</v>
      </c>
      <c r="BO42" s="185" t="s">
        <v>365</v>
      </c>
      <c r="BP42" s="193"/>
      <c r="BR42" s="83"/>
      <c r="BS42" s="85"/>
      <c r="BT42" s="85"/>
      <c r="BU42" s="83"/>
      <c r="BV42" s="83"/>
    </row>
    <row r="43" spans="2:74" s="195" customFormat="1" ht="20.100000000000001" customHeight="1">
      <c r="B43" s="165">
        <f t="shared" si="2"/>
        <v>37</v>
      </c>
      <c r="C43" s="172" t="s">
        <v>30</v>
      </c>
      <c r="D43" s="193" t="s">
        <v>117</v>
      </c>
      <c r="E43" s="190" t="s">
        <v>25</v>
      </c>
      <c r="F43" s="190" t="s">
        <v>105</v>
      </c>
      <c r="G43" s="190" t="s">
        <v>106</v>
      </c>
      <c r="H43" s="197">
        <v>44269</v>
      </c>
      <c r="I43" s="198" t="s">
        <v>107</v>
      </c>
      <c r="J43" s="197">
        <v>50</v>
      </c>
      <c r="K43" s="197">
        <f t="shared" si="6"/>
        <v>723</v>
      </c>
      <c r="L43" s="197">
        <v>33</v>
      </c>
      <c r="M43" s="197">
        <v>582</v>
      </c>
      <c r="N43" s="197">
        <v>108</v>
      </c>
      <c r="O43" s="197"/>
      <c r="P43" s="197"/>
      <c r="Q43" s="174">
        <f t="shared" si="7"/>
        <v>1005</v>
      </c>
      <c r="R43" s="174">
        <v>730</v>
      </c>
      <c r="S43" s="174">
        <v>224</v>
      </c>
      <c r="T43" s="174">
        <v>51</v>
      </c>
      <c r="U43" s="197">
        <f t="shared" si="8"/>
        <v>954</v>
      </c>
      <c r="V43" s="197"/>
      <c r="W43" s="197">
        <v>557</v>
      </c>
      <c r="X43" s="197">
        <v>397</v>
      </c>
      <c r="Y43" s="197"/>
      <c r="Z43" s="197"/>
      <c r="AA43" s="197">
        <f>SUM(AB43:AD43)</f>
        <v>51</v>
      </c>
      <c r="AB43" s="197"/>
      <c r="AC43" s="197">
        <v>51</v>
      </c>
      <c r="AD43" s="197"/>
      <c r="AE43" s="190">
        <f>AF43+AL43</f>
        <v>51</v>
      </c>
      <c r="AF43" s="190"/>
      <c r="AG43" s="190"/>
      <c r="AH43" s="199"/>
      <c r="AI43" s="199"/>
      <c r="AJ43" s="199"/>
      <c r="AK43" s="199"/>
      <c r="AL43" s="190">
        <v>51</v>
      </c>
      <c r="AM43" s="190"/>
      <c r="AN43" s="199" t="s">
        <v>339</v>
      </c>
      <c r="AO43" s="199" t="s">
        <v>331</v>
      </c>
      <c r="AP43" s="200"/>
      <c r="AQ43" s="200"/>
      <c r="AR43" s="187">
        <v>1.05</v>
      </c>
      <c r="AS43" s="187">
        <v>2.5</v>
      </c>
      <c r="AT43" s="188">
        <v>739</v>
      </c>
      <c r="AU43" s="188">
        <v>707</v>
      </c>
      <c r="AV43" s="198" t="s">
        <v>112</v>
      </c>
      <c r="AW43" s="198">
        <v>2010</v>
      </c>
      <c r="AX43" s="198">
        <v>2015</v>
      </c>
      <c r="AY43" s="201">
        <v>40392</v>
      </c>
      <c r="AZ43" s="201"/>
      <c r="BA43" s="202"/>
      <c r="BB43" s="202">
        <v>41082</v>
      </c>
      <c r="BC43" s="202">
        <v>42374</v>
      </c>
      <c r="BD43" s="202">
        <v>41159</v>
      </c>
      <c r="BE43" s="202">
        <v>40501</v>
      </c>
      <c r="BF43" s="202">
        <v>40627</v>
      </c>
      <c r="BG43" s="202">
        <v>41337</v>
      </c>
      <c r="BH43" s="183">
        <v>41964</v>
      </c>
      <c r="BI43" s="183">
        <v>42178</v>
      </c>
      <c r="BJ43" s="183">
        <v>42425</v>
      </c>
      <c r="BK43" s="183">
        <v>42426</v>
      </c>
      <c r="BL43" s="183">
        <v>43403</v>
      </c>
      <c r="BM43" s="183">
        <v>43586</v>
      </c>
      <c r="BN43" s="190" t="s">
        <v>117</v>
      </c>
      <c r="BO43" s="185" t="s">
        <v>361</v>
      </c>
      <c r="BP43" s="193"/>
      <c r="BR43" s="83"/>
      <c r="BS43" s="85"/>
      <c r="BT43" s="85"/>
      <c r="BU43" s="83"/>
      <c r="BV43" s="83"/>
    </row>
    <row r="44" spans="2:74" s="195" customFormat="1" ht="20.100000000000001" customHeight="1">
      <c r="B44" s="165">
        <f t="shared" si="2"/>
        <v>38</v>
      </c>
      <c r="C44" s="172" t="s">
        <v>30</v>
      </c>
      <c r="D44" s="193" t="s">
        <v>117</v>
      </c>
      <c r="E44" s="190" t="s">
        <v>25</v>
      </c>
      <c r="F44" s="190" t="s">
        <v>103</v>
      </c>
      <c r="G44" s="190" t="s">
        <v>104</v>
      </c>
      <c r="H44" s="197">
        <v>56229.4</v>
      </c>
      <c r="I44" s="198">
        <v>1985</v>
      </c>
      <c r="J44" s="197">
        <v>23</v>
      </c>
      <c r="K44" s="197">
        <f t="shared" si="6"/>
        <v>700</v>
      </c>
      <c r="L44" s="197"/>
      <c r="M44" s="197">
        <v>700</v>
      </c>
      <c r="N44" s="197"/>
      <c r="O44" s="197"/>
      <c r="P44" s="197"/>
      <c r="Q44" s="174">
        <f t="shared" si="7"/>
        <v>1129</v>
      </c>
      <c r="R44" s="174">
        <v>709</v>
      </c>
      <c r="S44" s="174">
        <v>420</v>
      </c>
      <c r="T44" s="174"/>
      <c r="U44" s="197">
        <f t="shared" si="8"/>
        <v>1129</v>
      </c>
      <c r="V44" s="197"/>
      <c r="W44" s="197">
        <v>123</v>
      </c>
      <c r="X44" s="197">
        <v>973</v>
      </c>
      <c r="Y44" s="197">
        <v>33</v>
      </c>
      <c r="Z44" s="197"/>
      <c r="AA44" s="197"/>
      <c r="AB44" s="197"/>
      <c r="AC44" s="197"/>
      <c r="AD44" s="197"/>
      <c r="AE44" s="190"/>
      <c r="AF44" s="190"/>
      <c r="AG44" s="190"/>
      <c r="AH44" s="199"/>
      <c r="AI44" s="199"/>
      <c r="AJ44" s="199"/>
      <c r="AK44" s="199"/>
      <c r="AL44" s="190"/>
      <c r="AM44" s="190"/>
      <c r="AN44" s="199"/>
      <c r="AO44" s="199" t="s">
        <v>331</v>
      </c>
      <c r="AP44" s="200"/>
      <c r="AQ44" s="200"/>
      <c r="AR44" s="187">
        <v>0.81</v>
      </c>
      <c r="AS44" s="187">
        <v>2.59</v>
      </c>
      <c r="AT44" s="188">
        <v>710</v>
      </c>
      <c r="AU44" s="188">
        <v>693</v>
      </c>
      <c r="AV44" s="198" t="s">
        <v>112</v>
      </c>
      <c r="AW44" s="198">
        <v>2003</v>
      </c>
      <c r="AX44" s="198">
        <v>2015</v>
      </c>
      <c r="AY44" s="201">
        <v>38975</v>
      </c>
      <c r="AZ44" s="201"/>
      <c r="BA44" s="202"/>
      <c r="BB44" s="202">
        <v>39855</v>
      </c>
      <c r="BC44" s="202">
        <v>41563</v>
      </c>
      <c r="BD44" s="202">
        <v>37973</v>
      </c>
      <c r="BE44" s="202">
        <v>38113</v>
      </c>
      <c r="BF44" s="202">
        <v>38498</v>
      </c>
      <c r="BG44" s="202">
        <v>39961</v>
      </c>
      <c r="BH44" s="183">
        <v>41607</v>
      </c>
      <c r="BI44" s="183">
        <v>42094</v>
      </c>
      <c r="BJ44" s="183">
        <v>42305</v>
      </c>
      <c r="BK44" s="183">
        <v>42306</v>
      </c>
      <c r="BL44" s="183">
        <v>43364</v>
      </c>
      <c r="BM44" s="183">
        <v>43915</v>
      </c>
      <c r="BN44" s="190" t="s">
        <v>117</v>
      </c>
      <c r="BO44" s="185" t="s">
        <v>361</v>
      </c>
      <c r="BP44" s="193" t="s">
        <v>346</v>
      </c>
      <c r="BR44" s="83"/>
      <c r="BS44" s="85"/>
      <c r="BT44" s="85"/>
      <c r="BU44" s="83"/>
      <c r="BV44" s="83"/>
    </row>
    <row r="45" spans="2:74" s="195" customFormat="1" ht="20.100000000000001" customHeight="1">
      <c r="B45" s="165">
        <f t="shared" si="2"/>
        <v>39</v>
      </c>
      <c r="C45" s="172" t="s">
        <v>30</v>
      </c>
      <c r="D45" s="193" t="s">
        <v>117</v>
      </c>
      <c r="E45" s="190" t="s">
        <v>25</v>
      </c>
      <c r="F45" s="190" t="s">
        <v>101</v>
      </c>
      <c r="G45" s="190" t="s">
        <v>102</v>
      </c>
      <c r="H45" s="197">
        <v>50719</v>
      </c>
      <c r="I45" s="198">
        <v>1983</v>
      </c>
      <c r="J45" s="197">
        <v>25</v>
      </c>
      <c r="K45" s="197">
        <f t="shared" si="6"/>
        <v>500</v>
      </c>
      <c r="L45" s="197"/>
      <c r="M45" s="197"/>
      <c r="N45" s="197">
        <v>500</v>
      </c>
      <c r="O45" s="197"/>
      <c r="P45" s="197"/>
      <c r="Q45" s="174">
        <f t="shared" si="7"/>
        <v>1152</v>
      </c>
      <c r="R45" s="174">
        <v>506</v>
      </c>
      <c r="S45" s="174">
        <v>646</v>
      </c>
      <c r="T45" s="174"/>
      <c r="U45" s="197">
        <f t="shared" si="8"/>
        <v>1152</v>
      </c>
      <c r="V45" s="197"/>
      <c r="W45" s="197">
        <v>545</v>
      </c>
      <c r="X45" s="197">
        <v>573</v>
      </c>
      <c r="Y45" s="197">
        <v>34</v>
      </c>
      <c r="Z45" s="197"/>
      <c r="AA45" s="197"/>
      <c r="AB45" s="197"/>
      <c r="AC45" s="197"/>
      <c r="AD45" s="197"/>
      <c r="AE45" s="190"/>
      <c r="AF45" s="190"/>
      <c r="AG45" s="190"/>
      <c r="AH45" s="199"/>
      <c r="AI45" s="199"/>
      <c r="AJ45" s="199"/>
      <c r="AK45" s="199"/>
      <c r="AL45" s="190"/>
      <c r="AM45" s="190"/>
      <c r="AN45" s="199"/>
      <c r="AO45" s="199" t="s">
        <v>333</v>
      </c>
      <c r="AP45" s="200"/>
      <c r="AQ45" s="200"/>
      <c r="AR45" s="187">
        <v>0.86</v>
      </c>
      <c r="AS45" s="187">
        <v>2.67</v>
      </c>
      <c r="AT45" s="188">
        <v>510</v>
      </c>
      <c r="AU45" s="188">
        <v>503</v>
      </c>
      <c r="AV45" s="198" t="s">
        <v>112</v>
      </c>
      <c r="AW45" s="198">
        <v>2002</v>
      </c>
      <c r="AX45" s="198">
        <v>2017</v>
      </c>
      <c r="AY45" s="201">
        <v>38975</v>
      </c>
      <c r="AZ45" s="201"/>
      <c r="BA45" s="202"/>
      <c r="BB45" s="202">
        <v>39475</v>
      </c>
      <c r="BC45" s="202">
        <v>41997</v>
      </c>
      <c r="BD45" s="202">
        <v>37986</v>
      </c>
      <c r="BE45" s="202"/>
      <c r="BF45" s="202">
        <v>37972</v>
      </c>
      <c r="BG45" s="202">
        <v>40882</v>
      </c>
      <c r="BH45" s="183">
        <v>41533</v>
      </c>
      <c r="BI45" s="183">
        <v>41920</v>
      </c>
      <c r="BJ45" s="183">
        <v>42335</v>
      </c>
      <c r="BK45" s="183">
        <v>42340</v>
      </c>
      <c r="BL45" s="183">
        <v>43418</v>
      </c>
      <c r="BM45" s="183">
        <v>43509</v>
      </c>
      <c r="BN45" s="190" t="s">
        <v>117</v>
      </c>
      <c r="BO45" s="185" t="s">
        <v>361</v>
      </c>
      <c r="BP45" s="193"/>
      <c r="BR45" s="83"/>
      <c r="BS45" s="85"/>
      <c r="BT45" s="85"/>
      <c r="BU45" s="83"/>
      <c r="BV45" s="83"/>
    </row>
    <row r="46" spans="2:74" s="195" customFormat="1" ht="20.100000000000001" customHeight="1">
      <c r="B46" s="165">
        <f t="shared" si="2"/>
        <v>40</v>
      </c>
      <c r="C46" s="172" t="s">
        <v>30</v>
      </c>
      <c r="D46" s="193" t="s">
        <v>117</v>
      </c>
      <c r="E46" s="190" t="s">
        <v>25</v>
      </c>
      <c r="F46" s="190" t="s">
        <v>99</v>
      </c>
      <c r="G46" s="190" t="s">
        <v>100</v>
      </c>
      <c r="H46" s="197">
        <v>56702</v>
      </c>
      <c r="I46" s="198">
        <v>1984</v>
      </c>
      <c r="J46" s="197">
        <v>22</v>
      </c>
      <c r="K46" s="197">
        <f t="shared" si="6"/>
        <v>450</v>
      </c>
      <c r="L46" s="197"/>
      <c r="M46" s="197"/>
      <c r="N46" s="197">
        <v>450</v>
      </c>
      <c r="O46" s="197"/>
      <c r="P46" s="197"/>
      <c r="Q46" s="174">
        <f t="shared" si="7"/>
        <v>990</v>
      </c>
      <c r="R46" s="174">
        <v>450</v>
      </c>
      <c r="S46" s="174">
        <v>540</v>
      </c>
      <c r="T46" s="174"/>
      <c r="U46" s="197">
        <f t="shared" si="8"/>
        <v>990</v>
      </c>
      <c r="V46" s="197"/>
      <c r="W46" s="197"/>
      <c r="X46" s="197">
        <v>658</v>
      </c>
      <c r="Y46" s="197">
        <v>332</v>
      </c>
      <c r="Z46" s="197"/>
      <c r="AA46" s="197"/>
      <c r="AB46" s="197"/>
      <c r="AC46" s="197"/>
      <c r="AD46" s="197"/>
      <c r="AE46" s="190"/>
      <c r="AF46" s="190"/>
      <c r="AG46" s="190"/>
      <c r="AH46" s="199"/>
      <c r="AI46" s="199"/>
      <c r="AJ46" s="199"/>
      <c r="AK46" s="199"/>
      <c r="AL46" s="190"/>
      <c r="AM46" s="190"/>
      <c r="AN46" s="199"/>
      <c r="AO46" s="199" t="s">
        <v>332</v>
      </c>
      <c r="AP46" s="200"/>
      <c r="AQ46" s="200"/>
      <c r="AR46" s="187">
        <v>0.63</v>
      </c>
      <c r="AS46" s="187">
        <v>2.59</v>
      </c>
      <c r="AT46" s="188">
        <v>457</v>
      </c>
      <c r="AU46" s="188">
        <v>457</v>
      </c>
      <c r="AV46" s="198" t="s">
        <v>112</v>
      </c>
      <c r="AW46" s="198">
        <v>2003</v>
      </c>
      <c r="AX46" s="198">
        <v>2017</v>
      </c>
      <c r="AY46" s="201">
        <v>38975</v>
      </c>
      <c r="AZ46" s="201"/>
      <c r="BA46" s="202"/>
      <c r="BB46" s="202">
        <v>39510</v>
      </c>
      <c r="BC46" s="202">
        <v>41415</v>
      </c>
      <c r="BD46" s="202">
        <v>37973</v>
      </c>
      <c r="BE46" s="202">
        <v>38106</v>
      </c>
      <c r="BF46" s="202">
        <v>38474</v>
      </c>
      <c r="BG46" s="202">
        <v>40018</v>
      </c>
      <c r="BH46" s="183">
        <v>41479</v>
      </c>
      <c r="BI46" s="183">
        <v>41906</v>
      </c>
      <c r="BJ46" s="183">
        <v>42216</v>
      </c>
      <c r="BK46" s="183">
        <v>42220</v>
      </c>
      <c r="BL46" s="183">
        <v>43217</v>
      </c>
      <c r="BM46" s="183">
        <v>43313</v>
      </c>
      <c r="BN46" s="190" t="s">
        <v>117</v>
      </c>
      <c r="BO46" s="185" t="s">
        <v>365</v>
      </c>
      <c r="BP46" s="193" t="s">
        <v>320</v>
      </c>
      <c r="BR46" s="83"/>
      <c r="BS46" s="85"/>
      <c r="BT46" s="85"/>
      <c r="BU46" s="83"/>
      <c r="BV46" s="83"/>
    </row>
    <row r="47" spans="2:74" s="195" customFormat="1" ht="20.100000000000001" customHeight="1">
      <c r="B47" s="165">
        <f t="shared" si="2"/>
        <v>41</v>
      </c>
      <c r="C47" s="172" t="s">
        <v>30</v>
      </c>
      <c r="D47" s="193" t="s">
        <v>117</v>
      </c>
      <c r="E47" s="190" t="s">
        <v>25</v>
      </c>
      <c r="F47" s="190" t="s">
        <v>97</v>
      </c>
      <c r="G47" s="190" t="s">
        <v>98</v>
      </c>
      <c r="H47" s="197">
        <v>22924</v>
      </c>
      <c r="I47" s="198">
        <v>1983</v>
      </c>
      <c r="J47" s="197">
        <v>11</v>
      </c>
      <c r="K47" s="197">
        <f t="shared" si="6"/>
        <v>400</v>
      </c>
      <c r="L47" s="197">
        <v>200</v>
      </c>
      <c r="M47" s="197">
        <v>200</v>
      </c>
      <c r="N47" s="197"/>
      <c r="O47" s="197"/>
      <c r="P47" s="197"/>
      <c r="Q47" s="174">
        <f t="shared" si="7"/>
        <v>469</v>
      </c>
      <c r="R47" s="174">
        <v>394</v>
      </c>
      <c r="S47" s="174">
        <v>75</v>
      </c>
      <c r="T47" s="174"/>
      <c r="U47" s="197">
        <f t="shared" si="8"/>
        <v>469</v>
      </c>
      <c r="V47" s="197"/>
      <c r="W47" s="197">
        <v>62</v>
      </c>
      <c r="X47" s="197">
        <v>403</v>
      </c>
      <c r="Y47" s="197">
        <v>4</v>
      </c>
      <c r="Z47" s="197"/>
      <c r="AA47" s="197"/>
      <c r="AB47" s="197"/>
      <c r="AC47" s="197"/>
      <c r="AD47" s="197"/>
      <c r="AE47" s="190"/>
      <c r="AF47" s="190"/>
      <c r="AG47" s="190"/>
      <c r="AH47" s="199"/>
      <c r="AI47" s="199"/>
      <c r="AJ47" s="199"/>
      <c r="AK47" s="199"/>
      <c r="AL47" s="190"/>
      <c r="AM47" s="190"/>
      <c r="AN47" s="199"/>
      <c r="AO47" s="199" t="s">
        <v>331</v>
      </c>
      <c r="AP47" s="200"/>
      <c r="AQ47" s="200"/>
      <c r="AR47" s="187">
        <v>0.88</v>
      </c>
      <c r="AS47" s="187">
        <v>2.4</v>
      </c>
      <c r="AT47" s="188">
        <v>386</v>
      </c>
      <c r="AU47" s="188">
        <v>386</v>
      </c>
      <c r="AV47" s="198" t="s">
        <v>112</v>
      </c>
      <c r="AW47" s="198">
        <v>2003</v>
      </c>
      <c r="AX47" s="198">
        <v>2015</v>
      </c>
      <c r="AY47" s="201">
        <v>38975</v>
      </c>
      <c r="AZ47" s="201"/>
      <c r="BA47" s="202"/>
      <c r="BB47" s="202">
        <v>40084</v>
      </c>
      <c r="BC47" s="202">
        <v>40777</v>
      </c>
      <c r="BD47" s="202">
        <v>37970</v>
      </c>
      <c r="BE47" s="202">
        <v>38118</v>
      </c>
      <c r="BF47" s="202">
        <v>38474</v>
      </c>
      <c r="BG47" s="202">
        <v>40325</v>
      </c>
      <c r="BH47" s="183">
        <v>40778</v>
      </c>
      <c r="BI47" s="183">
        <v>41067</v>
      </c>
      <c r="BJ47" s="183">
        <v>42305</v>
      </c>
      <c r="BK47" s="183">
        <v>42307</v>
      </c>
      <c r="BL47" s="183">
        <v>43250</v>
      </c>
      <c r="BM47" s="183">
        <v>43453</v>
      </c>
      <c r="BN47" s="190" t="s">
        <v>117</v>
      </c>
      <c r="BO47" s="185" t="s">
        <v>365</v>
      </c>
      <c r="BP47" s="193"/>
      <c r="BR47" s="83"/>
      <c r="BS47" s="85"/>
      <c r="BT47" s="85"/>
      <c r="BU47" s="83"/>
      <c r="BV47" s="83"/>
    </row>
    <row r="48" spans="2:74" s="195" customFormat="1" ht="20.100000000000001" customHeight="1">
      <c r="B48" s="165">
        <f t="shared" si="2"/>
        <v>42</v>
      </c>
      <c r="C48" s="172" t="s">
        <v>30</v>
      </c>
      <c r="D48" s="193" t="s">
        <v>117</v>
      </c>
      <c r="E48" s="190" t="s">
        <v>25</v>
      </c>
      <c r="F48" s="190" t="s">
        <v>110</v>
      </c>
      <c r="G48" s="190" t="s">
        <v>111</v>
      </c>
      <c r="H48" s="197">
        <v>30380</v>
      </c>
      <c r="I48" s="198">
        <v>1989</v>
      </c>
      <c r="J48" s="197">
        <v>19</v>
      </c>
      <c r="K48" s="197">
        <f t="shared" si="6"/>
        <v>600</v>
      </c>
      <c r="L48" s="197"/>
      <c r="M48" s="197">
        <v>600</v>
      </c>
      <c r="N48" s="197"/>
      <c r="O48" s="197"/>
      <c r="P48" s="197"/>
      <c r="Q48" s="174">
        <f t="shared" si="7"/>
        <v>766</v>
      </c>
      <c r="R48" s="174">
        <v>766</v>
      </c>
      <c r="S48" s="174"/>
      <c r="T48" s="174"/>
      <c r="U48" s="197">
        <f t="shared" si="8"/>
        <v>766</v>
      </c>
      <c r="V48" s="197"/>
      <c r="W48" s="197">
        <v>382</v>
      </c>
      <c r="X48" s="197">
        <v>384</v>
      </c>
      <c r="Y48" s="197"/>
      <c r="Z48" s="197"/>
      <c r="AA48" s="197"/>
      <c r="AB48" s="197"/>
      <c r="AC48" s="197"/>
      <c r="AD48" s="197"/>
      <c r="AE48" s="190"/>
      <c r="AF48" s="190"/>
      <c r="AG48" s="190"/>
      <c r="AH48" s="199"/>
      <c r="AI48" s="199"/>
      <c r="AJ48" s="199"/>
      <c r="AK48" s="199"/>
      <c r="AL48" s="190"/>
      <c r="AM48" s="190"/>
      <c r="AN48" s="199"/>
      <c r="AO48" s="199" t="s">
        <v>332</v>
      </c>
      <c r="AP48" s="200"/>
      <c r="AQ48" s="200"/>
      <c r="AR48" s="187">
        <v>1.25</v>
      </c>
      <c r="AS48" s="187">
        <v>2.4900000000000002</v>
      </c>
      <c r="AT48" s="188">
        <v>829</v>
      </c>
      <c r="AU48" s="188">
        <v>829</v>
      </c>
      <c r="AV48" s="198" t="s">
        <v>112</v>
      </c>
      <c r="AW48" s="198">
        <v>2000</v>
      </c>
      <c r="AX48" s="198">
        <v>2010</v>
      </c>
      <c r="AY48" s="201" t="s">
        <v>319</v>
      </c>
      <c r="AZ48" s="201"/>
      <c r="BA48" s="201"/>
      <c r="BB48" s="202">
        <v>38615</v>
      </c>
      <c r="BC48" s="202"/>
      <c r="BD48" s="202"/>
      <c r="BE48" s="202"/>
      <c r="BF48" s="202">
        <v>36690</v>
      </c>
      <c r="BG48" s="202">
        <v>37621</v>
      </c>
      <c r="BH48" s="183">
        <v>38632</v>
      </c>
      <c r="BI48" s="183">
        <v>39482</v>
      </c>
      <c r="BJ48" s="183">
        <v>39681</v>
      </c>
      <c r="BK48" s="183"/>
      <c r="BL48" s="183">
        <v>40540</v>
      </c>
      <c r="BM48" s="183">
        <v>40623</v>
      </c>
      <c r="BN48" s="190" t="s">
        <v>117</v>
      </c>
      <c r="BO48" s="185" t="s">
        <v>361</v>
      </c>
      <c r="BP48" s="193"/>
      <c r="BR48" s="83"/>
      <c r="BS48" s="85"/>
      <c r="BT48" s="85"/>
      <c r="BU48" s="83"/>
      <c r="BV48" s="83"/>
    </row>
    <row r="49" spans="2:74" s="195" customFormat="1" ht="18.75" customHeight="1">
      <c r="B49" s="165">
        <f t="shared" si="2"/>
        <v>43</v>
      </c>
      <c r="C49" s="172" t="s">
        <v>30</v>
      </c>
      <c r="D49" s="193" t="s">
        <v>117</v>
      </c>
      <c r="E49" s="190" t="s">
        <v>25</v>
      </c>
      <c r="F49" s="190" t="s">
        <v>108</v>
      </c>
      <c r="G49" s="190" t="s">
        <v>109</v>
      </c>
      <c r="H49" s="197">
        <v>34394</v>
      </c>
      <c r="I49" s="198">
        <v>1982</v>
      </c>
      <c r="J49" s="197">
        <v>19</v>
      </c>
      <c r="K49" s="197">
        <f t="shared" si="6"/>
        <v>766</v>
      </c>
      <c r="L49" s="197"/>
      <c r="M49" s="197">
        <v>766</v>
      </c>
      <c r="N49" s="197"/>
      <c r="O49" s="197"/>
      <c r="P49" s="197"/>
      <c r="Q49" s="174">
        <f t="shared" si="7"/>
        <v>695</v>
      </c>
      <c r="R49" s="174">
        <v>567</v>
      </c>
      <c r="S49" s="174">
        <v>128</v>
      </c>
      <c r="T49" s="174"/>
      <c r="U49" s="197">
        <f t="shared" si="8"/>
        <v>695</v>
      </c>
      <c r="V49" s="197"/>
      <c r="W49" s="197">
        <v>98</v>
      </c>
      <c r="X49" s="197">
        <v>502</v>
      </c>
      <c r="Y49" s="197">
        <v>95</v>
      </c>
      <c r="Z49" s="197"/>
      <c r="AA49" s="197"/>
      <c r="AB49" s="197"/>
      <c r="AC49" s="197"/>
      <c r="AD49" s="197"/>
      <c r="AE49" s="190"/>
      <c r="AF49" s="190"/>
      <c r="AG49" s="190"/>
      <c r="AH49" s="199"/>
      <c r="AI49" s="199"/>
      <c r="AJ49" s="199"/>
      <c r="AK49" s="199"/>
      <c r="AL49" s="190"/>
      <c r="AM49" s="190"/>
      <c r="AN49" s="199"/>
      <c r="AO49" s="199" t="s">
        <v>333</v>
      </c>
      <c r="AP49" s="200"/>
      <c r="AQ49" s="200"/>
      <c r="AR49" s="187">
        <v>0.86</v>
      </c>
      <c r="AS49" s="187">
        <v>2.4500000000000002</v>
      </c>
      <c r="AT49" s="188">
        <v>565</v>
      </c>
      <c r="AU49" s="188">
        <v>563</v>
      </c>
      <c r="AV49" s="198" t="s">
        <v>112</v>
      </c>
      <c r="AW49" s="198">
        <v>2003</v>
      </c>
      <c r="AX49" s="198">
        <v>2014</v>
      </c>
      <c r="AY49" s="201">
        <v>38975</v>
      </c>
      <c r="AZ49" s="201"/>
      <c r="BA49" s="202"/>
      <c r="BB49" s="202">
        <v>39695</v>
      </c>
      <c r="BC49" s="202">
        <v>41113</v>
      </c>
      <c r="BD49" s="202">
        <v>37973</v>
      </c>
      <c r="BE49" s="202">
        <v>37960</v>
      </c>
      <c r="BF49" s="202">
        <v>38240</v>
      </c>
      <c r="BG49" s="202">
        <v>39769</v>
      </c>
      <c r="BH49" s="183">
        <v>39869</v>
      </c>
      <c r="BI49" s="183">
        <v>40613</v>
      </c>
      <c r="BJ49" s="183">
        <v>41289</v>
      </c>
      <c r="BK49" s="183">
        <v>42195</v>
      </c>
      <c r="BL49" s="183">
        <v>42195</v>
      </c>
      <c r="BM49" s="183">
        <v>42633</v>
      </c>
      <c r="BN49" s="190" t="s">
        <v>117</v>
      </c>
      <c r="BO49" s="185" t="s">
        <v>365</v>
      </c>
      <c r="BP49" s="193"/>
      <c r="BR49" s="83"/>
      <c r="BS49" s="85"/>
      <c r="BT49" s="85"/>
      <c r="BU49" s="83"/>
      <c r="BV49" s="83"/>
    </row>
    <row r="50" spans="2:74" s="25" customFormat="1" ht="20.100000000000001" customHeight="1">
      <c r="B50" s="128"/>
      <c r="C50" s="129"/>
      <c r="D50" s="122"/>
      <c r="E50" s="122"/>
      <c r="F50" s="122"/>
      <c r="G50" s="122"/>
      <c r="H50" s="124"/>
      <c r="I50" s="123"/>
      <c r="J50" s="124"/>
      <c r="K50" s="124"/>
      <c r="L50" s="124"/>
      <c r="M50" s="124"/>
      <c r="N50" s="124"/>
      <c r="O50" s="124"/>
      <c r="P50" s="124"/>
      <c r="Q50" s="130"/>
      <c r="R50" s="130"/>
      <c r="S50" s="130"/>
      <c r="T50" s="130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2"/>
      <c r="AF50" s="122"/>
      <c r="AG50" s="122"/>
      <c r="AH50" s="131"/>
      <c r="AI50" s="131"/>
      <c r="AJ50" s="131"/>
      <c r="AK50" s="131"/>
      <c r="AL50" s="122"/>
      <c r="AM50" s="122"/>
      <c r="AN50" s="131"/>
      <c r="AO50" s="131"/>
      <c r="AP50" s="125"/>
      <c r="AQ50" s="125"/>
      <c r="AR50" s="132"/>
      <c r="AS50" s="133"/>
      <c r="AT50" s="126"/>
      <c r="AU50" s="126"/>
      <c r="AV50" s="123"/>
      <c r="AW50" s="123"/>
      <c r="AX50" s="123"/>
      <c r="AY50" s="127"/>
      <c r="AZ50" s="127"/>
      <c r="BA50" s="127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22"/>
      <c r="BO50" s="135"/>
      <c r="BP50" s="136"/>
      <c r="BR50" s="84"/>
      <c r="BS50" s="125"/>
      <c r="BT50" s="125"/>
      <c r="BU50" s="84"/>
      <c r="BV50" s="84"/>
    </row>
    <row r="51" spans="2:74" s="3" customFormat="1" ht="30" customHeight="1">
      <c r="B51" s="24"/>
      <c r="C51" s="87"/>
      <c r="D51" s="87"/>
      <c r="E51" s="87"/>
      <c r="F51" s="87"/>
      <c r="G51" s="88"/>
      <c r="H51" s="89"/>
      <c r="I51" s="24"/>
      <c r="J51" s="90"/>
      <c r="K51" s="90"/>
      <c r="L51" s="90"/>
      <c r="M51" s="90"/>
      <c r="N51" s="90"/>
      <c r="O51" s="90"/>
      <c r="P51" s="90"/>
      <c r="Q51" s="91"/>
      <c r="R51" s="91"/>
      <c r="S51" s="91"/>
      <c r="T51" s="91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22"/>
      <c r="AQ51" s="22"/>
      <c r="AR51" s="87"/>
      <c r="AS51" s="87"/>
      <c r="AT51" s="92"/>
      <c r="AU51" s="92"/>
      <c r="AV51" s="24"/>
      <c r="AW51" s="24"/>
      <c r="AX51" s="24"/>
      <c r="AY51" s="93"/>
      <c r="AZ51" s="93"/>
      <c r="BA51" s="94"/>
      <c r="BB51" s="95"/>
      <c r="BC51" s="24"/>
      <c r="BE51" s="24"/>
      <c r="BF51" s="24"/>
      <c r="BG51" s="24"/>
      <c r="BH51" s="24"/>
      <c r="BI51" s="24"/>
      <c r="BJ51" s="24"/>
      <c r="BK51" s="24"/>
      <c r="BL51" s="24"/>
      <c r="BM51" s="24"/>
      <c r="BN51" s="87"/>
      <c r="BO51" s="87"/>
      <c r="BP51" s="96"/>
      <c r="BQ51" s="4"/>
      <c r="BR51" s="4"/>
    </row>
    <row r="52" spans="2:74" s="7" customFormat="1" ht="13.5">
      <c r="B52" s="97"/>
      <c r="C52" s="98"/>
      <c r="D52" s="98"/>
      <c r="E52" s="98"/>
      <c r="F52" s="98"/>
      <c r="G52" s="99"/>
      <c r="H52" s="100"/>
      <c r="I52" s="97"/>
      <c r="J52" s="101"/>
      <c r="K52" s="101"/>
      <c r="L52" s="101"/>
      <c r="M52" s="101"/>
      <c r="N52" s="101"/>
      <c r="O52" s="101"/>
      <c r="P52" s="101"/>
      <c r="Q52" s="102"/>
      <c r="R52" s="102"/>
      <c r="S52" s="102"/>
      <c r="T52" s="102"/>
      <c r="U52" s="101"/>
      <c r="V52" s="101"/>
      <c r="W52" s="101"/>
      <c r="X52" s="103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81"/>
      <c r="AQ52" s="81"/>
      <c r="AR52" s="98"/>
      <c r="AS52" s="98"/>
      <c r="AT52" s="104"/>
      <c r="AU52" s="104"/>
      <c r="AV52" s="97"/>
      <c r="AW52" s="97"/>
      <c r="AX52" s="97"/>
      <c r="AY52" s="105"/>
      <c r="AZ52" s="105"/>
      <c r="BA52" s="106"/>
      <c r="BB52" s="10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8"/>
      <c r="BO52" s="98"/>
      <c r="BP52" s="110"/>
    </row>
    <row r="53" spans="2:74" s="7" customFormat="1" ht="13.5">
      <c r="B53" s="97"/>
      <c r="C53" s="98"/>
      <c r="D53" s="98"/>
      <c r="E53" s="98"/>
      <c r="F53" s="98"/>
      <c r="G53" s="99"/>
      <c r="H53" s="100"/>
      <c r="I53" s="97"/>
      <c r="J53" s="101"/>
      <c r="K53" s="101"/>
      <c r="L53" s="101"/>
      <c r="M53" s="101"/>
      <c r="N53" s="101"/>
      <c r="O53" s="101"/>
      <c r="P53" s="101"/>
      <c r="Q53" s="102"/>
      <c r="R53" s="102"/>
      <c r="S53" s="102"/>
      <c r="T53" s="102"/>
      <c r="U53" s="101"/>
      <c r="V53" s="101"/>
      <c r="W53" s="101"/>
      <c r="X53" s="103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81"/>
      <c r="AQ53" s="81"/>
      <c r="AR53" s="98"/>
      <c r="AS53" s="98"/>
      <c r="AT53" s="104"/>
      <c r="AU53" s="104"/>
      <c r="AV53" s="97"/>
      <c r="AW53" s="97"/>
      <c r="AX53" s="97"/>
      <c r="AY53" s="105"/>
      <c r="AZ53" s="105"/>
      <c r="BA53" s="106"/>
      <c r="BB53" s="10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7"/>
      <c r="BN53" s="98"/>
      <c r="BO53" s="98"/>
      <c r="BP53" s="110"/>
    </row>
    <row r="54" spans="2:74" s="7" customFormat="1" ht="13.5">
      <c r="B54" s="97"/>
      <c r="C54" s="98"/>
      <c r="D54" s="98"/>
      <c r="E54" s="98"/>
      <c r="F54" s="111"/>
      <c r="G54" s="99"/>
      <c r="H54" s="100"/>
      <c r="I54" s="97"/>
      <c r="J54" s="101"/>
      <c r="K54" s="101"/>
      <c r="L54" s="101"/>
      <c r="M54" s="101"/>
      <c r="N54" s="101"/>
      <c r="O54" s="101"/>
      <c r="P54" s="101"/>
      <c r="Q54" s="102"/>
      <c r="R54" s="102"/>
      <c r="S54" s="102"/>
      <c r="T54" s="102"/>
      <c r="U54" s="101"/>
      <c r="V54" s="101"/>
      <c r="W54" s="101"/>
      <c r="X54" s="103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81"/>
      <c r="AQ54" s="81"/>
      <c r="AR54" s="98"/>
      <c r="AS54" s="98"/>
      <c r="AT54" s="104"/>
      <c r="AU54" s="104"/>
      <c r="AV54" s="97"/>
      <c r="AW54" s="97"/>
      <c r="AX54" s="97"/>
      <c r="AY54" s="105"/>
      <c r="AZ54" s="105"/>
      <c r="BA54" s="106"/>
      <c r="BB54" s="10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8"/>
      <c r="BO54" s="98"/>
      <c r="BP54" s="110"/>
    </row>
    <row r="55" spans="2:74" s="7" customFormat="1" ht="13.5">
      <c r="B55" s="97"/>
      <c r="C55" s="98"/>
      <c r="D55" s="98"/>
      <c r="E55" s="98"/>
      <c r="F55" s="98"/>
      <c r="G55" s="99"/>
      <c r="H55" s="100"/>
      <c r="I55" s="97"/>
      <c r="J55" s="101"/>
      <c r="K55" s="101"/>
      <c r="L55" s="101"/>
      <c r="M55" s="101"/>
      <c r="N55" s="101"/>
      <c r="O55" s="101"/>
      <c r="P55" s="101"/>
      <c r="Q55" s="102"/>
      <c r="R55" s="102"/>
      <c r="S55" s="102"/>
      <c r="T55" s="102"/>
      <c r="U55" s="101"/>
      <c r="V55" s="101"/>
      <c r="W55" s="101"/>
      <c r="X55" s="103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81"/>
      <c r="AQ55" s="81"/>
      <c r="AR55" s="98"/>
      <c r="AS55" s="98"/>
      <c r="AT55" s="104"/>
      <c r="AU55" s="104"/>
      <c r="AV55" s="97"/>
      <c r="AW55" s="97"/>
      <c r="AX55" s="97"/>
      <c r="AY55" s="105"/>
      <c r="AZ55" s="105"/>
      <c r="BA55" s="106"/>
      <c r="BB55" s="10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8"/>
      <c r="BO55" s="98"/>
      <c r="BP55" s="110"/>
    </row>
    <row r="56" spans="2:74" s="7" customFormat="1" ht="13.5">
      <c r="B56" s="97"/>
      <c r="C56" s="98"/>
      <c r="D56" s="98"/>
      <c r="E56" s="98"/>
      <c r="F56" s="98"/>
      <c r="G56" s="99"/>
      <c r="H56" s="100"/>
      <c r="I56" s="97"/>
      <c r="J56" s="101"/>
      <c r="K56" s="101"/>
      <c r="L56" s="101"/>
      <c r="M56" s="101"/>
      <c r="N56" s="101"/>
      <c r="O56" s="101"/>
      <c r="P56" s="101"/>
      <c r="Q56" s="102"/>
      <c r="R56" s="112"/>
      <c r="S56" s="112"/>
      <c r="T56" s="113"/>
      <c r="U56" s="114"/>
      <c r="V56" s="81"/>
      <c r="W56" s="81"/>
      <c r="X56" s="23"/>
      <c r="Y56" s="115"/>
      <c r="Z56" s="115"/>
      <c r="AA56" s="116"/>
      <c r="AB56" s="117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97"/>
      <c r="AS56" s="97"/>
      <c r="AT56" s="97"/>
      <c r="AU56" s="97"/>
      <c r="AV56" s="97"/>
      <c r="AW56" s="97"/>
      <c r="AX56" s="97"/>
      <c r="AY56" s="97"/>
      <c r="AZ56" s="97"/>
      <c r="BA56" s="98"/>
      <c r="BB56" s="97"/>
      <c r="BC56" s="97"/>
      <c r="BD56" s="97"/>
      <c r="BE56" s="108"/>
      <c r="BF56" s="109"/>
      <c r="BG56" s="109"/>
      <c r="BH56" s="109"/>
      <c r="BI56" s="98"/>
      <c r="BJ56" s="97"/>
      <c r="BK56" s="97"/>
      <c r="BL56" s="97"/>
      <c r="BM56" s="97"/>
      <c r="BN56" s="97"/>
      <c r="BO56" s="98"/>
      <c r="BP56" s="110"/>
    </row>
    <row r="57" spans="2:74" s="7" customFormat="1" ht="13.5">
      <c r="B57" s="97"/>
      <c r="C57" s="98"/>
      <c r="D57" s="98"/>
      <c r="E57" s="98"/>
      <c r="F57" s="98"/>
      <c r="G57" s="99"/>
      <c r="H57" s="100"/>
      <c r="I57" s="97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3"/>
      <c r="Y57" s="118"/>
      <c r="Z57" s="118"/>
      <c r="AA57" s="101"/>
      <c r="AB57" s="117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81"/>
      <c r="AQ57" s="81"/>
      <c r="AR57" s="97"/>
      <c r="AS57" s="97"/>
      <c r="AT57" s="119"/>
      <c r="AU57" s="119"/>
      <c r="AV57" s="97"/>
      <c r="AW57" s="97"/>
      <c r="AX57" s="97"/>
      <c r="AY57" s="97"/>
      <c r="AZ57" s="97"/>
      <c r="BA57" s="98"/>
      <c r="BB57" s="97"/>
      <c r="BC57" s="97"/>
      <c r="BD57" s="97"/>
      <c r="BE57" s="108"/>
      <c r="BF57" s="109"/>
      <c r="BG57" s="109"/>
      <c r="BH57" s="109"/>
      <c r="BI57" s="98"/>
      <c r="BJ57" s="97"/>
      <c r="BK57" s="97"/>
      <c r="BL57" s="97"/>
      <c r="BM57" s="120"/>
      <c r="BN57" s="97"/>
      <c r="BO57" s="98"/>
      <c r="BP57" s="110"/>
    </row>
    <row r="58" spans="2:74" s="7" customFormat="1" ht="13.5">
      <c r="B58" s="97"/>
      <c r="C58" s="98"/>
      <c r="D58" s="98"/>
      <c r="E58" s="98"/>
      <c r="F58" s="98"/>
      <c r="G58" s="99"/>
      <c r="H58" s="100"/>
      <c r="I58" s="97"/>
      <c r="J58" s="101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81"/>
      <c r="AQ58" s="81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</row>
    <row r="59" spans="2:74" s="7" customFormat="1" ht="13.5">
      <c r="B59" s="97"/>
      <c r="C59" s="98"/>
      <c r="D59" s="98"/>
      <c r="E59" s="98"/>
      <c r="F59" s="98"/>
      <c r="G59" s="99"/>
      <c r="H59" s="100"/>
      <c r="I59" s="97"/>
      <c r="J59" s="101"/>
      <c r="K59" s="101"/>
      <c r="L59" s="101"/>
      <c r="M59" s="101"/>
      <c r="N59" s="101"/>
      <c r="O59" s="101"/>
      <c r="P59" s="101"/>
      <c r="Q59" s="102"/>
      <c r="R59" s="112"/>
      <c r="S59" s="112"/>
      <c r="T59" s="113"/>
      <c r="U59" s="114"/>
      <c r="V59" s="81"/>
      <c r="W59" s="81"/>
      <c r="X59" s="81"/>
      <c r="Y59" s="115"/>
      <c r="Z59" s="115"/>
      <c r="AA59" s="116"/>
      <c r="AB59" s="117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97"/>
      <c r="AS59" s="97"/>
      <c r="AT59" s="97"/>
      <c r="AU59" s="97"/>
      <c r="AV59" s="97"/>
      <c r="AW59" s="97"/>
      <c r="AX59" s="97"/>
      <c r="AY59" s="97"/>
      <c r="AZ59" s="97"/>
      <c r="BA59" s="98"/>
      <c r="BB59" s="97"/>
      <c r="BC59" s="97"/>
      <c r="BD59" s="97"/>
      <c r="BE59" s="108"/>
      <c r="BF59" s="109"/>
      <c r="BG59" s="109"/>
      <c r="BH59" s="109"/>
      <c r="BI59" s="98"/>
      <c r="BJ59" s="97"/>
      <c r="BK59" s="97"/>
      <c r="BL59" s="97"/>
      <c r="BM59" s="97"/>
      <c r="BN59" s="97"/>
      <c r="BO59" s="98"/>
      <c r="BP59" s="110"/>
    </row>
    <row r="60" spans="2:74" s="7" customFormat="1" ht="13.5">
      <c r="B60" s="97"/>
      <c r="C60" s="98"/>
      <c r="D60" s="98"/>
      <c r="E60" s="98"/>
      <c r="F60" s="98"/>
      <c r="G60" s="99"/>
      <c r="H60" s="100"/>
      <c r="I60" s="97"/>
      <c r="J60" s="101"/>
      <c r="K60" s="101"/>
      <c r="L60" s="101"/>
      <c r="M60" s="101"/>
      <c r="N60" s="101"/>
      <c r="O60" s="101"/>
      <c r="P60" s="101"/>
      <c r="Q60" s="102"/>
      <c r="R60" s="102"/>
      <c r="S60" s="102"/>
      <c r="T60" s="102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81"/>
      <c r="AQ60" s="81"/>
      <c r="AR60" s="98"/>
      <c r="AS60" s="98"/>
      <c r="AT60" s="104"/>
      <c r="AU60" s="104"/>
      <c r="AV60" s="97"/>
      <c r="AW60" s="97"/>
      <c r="AX60" s="97"/>
      <c r="AY60" s="105"/>
      <c r="AZ60" s="105"/>
      <c r="BA60" s="106"/>
      <c r="BB60" s="10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8"/>
      <c r="BO60" s="98"/>
      <c r="BP60" s="110"/>
    </row>
    <row r="61" spans="2:74">
      <c r="E61" s="98"/>
      <c r="F61" s="69"/>
      <c r="G61" s="121"/>
    </row>
    <row r="62" spans="2:74">
      <c r="E62" s="98"/>
      <c r="F62" s="69"/>
      <c r="G62" s="121"/>
    </row>
    <row r="63" spans="2:74">
      <c r="E63" s="98"/>
      <c r="F63" s="69"/>
      <c r="G63" s="121"/>
    </row>
    <row r="64" spans="2:74">
      <c r="E64" s="98"/>
      <c r="F64" s="69"/>
      <c r="G64" s="121"/>
    </row>
    <row r="65" spans="5:7">
      <c r="E65" s="98"/>
      <c r="F65" s="69"/>
      <c r="G65" s="121"/>
    </row>
    <row r="66" spans="5:7">
      <c r="E66" s="98"/>
      <c r="F66" s="69"/>
      <c r="G66" s="121"/>
    </row>
    <row r="67" spans="5:7">
      <c r="E67" s="98"/>
      <c r="F67" s="69"/>
      <c r="G67" s="121"/>
    </row>
    <row r="68" spans="5:7">
      <c r="E68" s="98"/>
      <c r="F68" s="69"/>
      <c r="G68" s="121"/>
    </row>
    <row r="69" spans="5:7">
      <c r="E69" s="98"/>
      <c r="F69" s="69"/>
      <c r="G69" s="121"/>
    </row>
    <row r="70" spans="5:7">
      <c r="F70" s="69"/>
      <c r="G70" s="121"/>
    </row>
  </sheetData>
  <autoFilter ref="B5:CI49">
    <filterColumn colId="0" showButton="0"/>
  </autoFilter>
  <sortState ref="B7:BK400">
    <sortCondition ref="C7:C400" customList="수원시,성남시,용인시,부천시,안산시,안양시,화성시,평택시,시흥시,김포시,광명시,광주시,군포시,오산시,이천시,안성시,의왕시,하남시,여주시,양평군,과천시,고 양 시,남양주시,의정부시,파 주 시,양 주 시,구 리 시,포 천 시,동두천시,가 평 군,연 천 군"/>
    <sortCondition ref="D7:D400" customList="예정구역,정비구역,추진위원회,조합설립,사업시행,관리처분,착공,준공"/>
    <sortCondition ref="E7:E400" customList="재개발,재건축,주거환경개선,주거환경관리,도시환경"/>
  </sortState>
  <mergeCells count="57">
    <mergeCell ref="J2:P2"/>
    <mergeCell ref="AY2:AY4"/>
    <mergeCell ref="AR2:AS2"/>
    <mergeCell ref="AT2:AU2"/>
    <mergeCell ref="AE2:AN2"/>
    <mergeCell ref="AL3:AN3"/>
    <mergeCell ref="R3:S3"/>
    <mergeCell ref="U2:AD2"/>
    <mergeCell ref="AP3:AP4"/>
    <mergeCell ref="B5:C5"/>
    <mergeCell ref="BI2:BI4"/>
    <mergeCell ref="BJ2:BJ4"/>
    <mergeCell ref="J3:J4"/>
    <mergeCell ref="K3:P3"/>
    <mergeCell ref="U3:Z3"/>
    <mergeCell ref="AA3:AD3"/>
    <mergeCell ref="T3:T4"/>
    <mergeCell ref="B2:B4"/>
    <mergeCell ref="C2:C4"/>
    <mergeCell ref="D2:D4"/>
    <mergeCell ref="G2:G4"/>
    <mergeCell ref="H2:H4"/>
    <mergeCell ref="I2:I4"/>
    <mergeCell ref="AF3:AH3"/>
    <mergeCell ref="AE3:AE4"/>
    <mergeCell ref="AI3:AK3"/>
    <mergeCell ref="AO3:AO4"/>
    <mergeCell ref="AQ3:AQ4"/>
    <mergeCell ref="BO2:BO4"/>
    <mergeCell ref="BB3:BB4"/>
    <mergeCell ref="BE2:BE4"/>
    <mergeCell ref="BF2:BF4"/>
    <mergeCell ref="BG2:BG4"/>
    <mergeCell ref="BH2:BH4"/>
    <mergeCell ref="BB2:BC2"/>
    <mergeCell ref="BD2:BD4"/>
    <mergeCell ref="BM2:BM4"/>
    <mergeCell ref="BK2:BK4"/>
    <mergeCell ref="BL2:BL4"/>
    <mergeCell ref="BN2:BN4"/>
    <mergeCell ref="BC3:BC4"/>
    <mergeCell ref="BP2:BP4"/>
    <mergeCell ref="AZ2:AZ4"/>
    <mergeCell ref="BA2:BA4"/>
    <mergeCell ref="E2:E4"/>
    <mergeCell ref="F2:F4"/>
    <mergeCell ref="AO2:AQ2"/>
    <mergeCell ref="AV2:AV4"/>
    <mergeCell ref="AW2:AX2"/>
    <mergeCell ref="AS3:AS4"/>
    <mergeCell ref="AT3:AT4"/>
    <mergeCell ref="AU3:AU4"/>
    <mergeCell ref="AW3:AW4"/>
    <mergeCell ref="AX3:AX4"/>
    <mergeCell ref="AR3:AR4"/>
    <mergeCell ref="Q2:T2"/>
    <mergeCell ref="Q3:Q4"/>
  </mergeCells>
  <phoneticPr fontId="3" type="noConversion"/>
  <dataValidations disablePrompts="1" count="3">
    <dataValidation type="list" allowBlank="1" showInputMessage="1" showErrorMessage="1" sqref="D7:D50">
      <formula1>"예정구역,정비구역,추진위원회,조합설립,사업시행,관리처분,착공,준공"</formula1>
    </dataValidation>
    <dataValidation type="list" allowBlank="1" showInputMessage="1" showErrorMessage="1" sqref="C7:C50">
      <formula1>"수원시,성남시,용인시,부천시,안산시,안양시,화성시,평택시,시흥시,광명시,군포시,오산시,이천시,안성시,의왕시,하남시,과천시,고양시,남양주시,의정부시,파주시,양주시,구리시,동두천시"</formula1>
    </dataValidation>
    <dataValidation type="list" allowBlank="1" showInputMessage="1" showErrorMessage="1" sqref="AO7:AO50">
      <formula1>"역세권, 역세권일부 포함, 부"</formula1>
    </dataValidation>
  </dataValidations>
  <printOptions horizontalCentered="1"/>
  <pageMargins left="0.39370078740157483" right="0.31496062992125984" top="0.47244094488188981" bottom="0.51181102362204722" header="0.31496062992125984" footer="0.31496062992125984"/>
  <pageSetup paperSize="9" scale="2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N17" sqref="N17"/>
    </sheetView>
  </sheetViews>
  <sheetFormatPr defaultRowHeight="16.5"/>
  <cols>
    <col min="5" max="5" width="9" style="1"/>
  </cols>
  <sheetData>
    <row r="1" spans="1:21">
      <c r="A1" s="224" t="s">
        <v>227</v>
      </c>
      <c r="B1" s="224" t="s">
        <v>228</v>
      </c>
      <c r="C1" s="224" t="s">
        <v>229</v>
      </c>
      <c r="D1" s="8" t="s">
        <v>230</v>
      </c>
      <c r="E1" s="21"/>
      <c r="F1" s="231" t="s">
        <v>232</v>
      </c>
      <c r="G1" s="233"/>
      <c r="H1" s="233"/>
      <c r="I1" s="232"/>
      <c r="J1" s="224" t="s">
        <v>233</v>
      </c>
    </row>
    <row r="2" spans="1:21" ht="27">
      <c r="A2" s="225"/>
      <c r="B2" s="225"/>
      <c r="C2" s="225"/>
      <c r="D2" s="9" t="s">
        <v>231</v>
      </c>
      <c r="E2" s="18"/>
      <c r="F2" s="10" t="s">
        <v>234</v>
      </c>
      <c r="G2" s="10" t="s">
        <v>235</v>
      </c>
      <c r="H2" s="10" t="s">
        <v>236</v>
      </c>
      <c r="I2" s="10" t="s">
        <v>237</v>
      </c>
      <c r="J2" s="225"/>
    </row>
    <row r="3" spans="1:21">
      <c r="A3" s="231" t="s">
        <v>234</v>
      </c>
      <c r="B3" s="232"/>
      <c r="C3" s="11"/>
      <c r="D3" s="11"/>
      <c r="E3" s="11"/>
      <c r="F3" s="12">
        <v>5551</v>
      </c>
      <c r="G3" s="12">
        <v>3166</v>
      </c>
      <c r="H3" s="12">
        <v>1985</v>
      </c>
      <c r="I3" s="11">
        <v>169</v>
      </c>
      <c r="J3" s="11"/>
    </row>
    <row r="4" spans="1:21" ht="27">
      <c r="A4" s="226" t="s">
        <v>238</v>
      </c>
      <c r="B4" s="13" t="s">
        <v>43</v>
      </c>
      <c r="C4" s="13" t="s">
        <v>239</v>
      </c>
      <c r="D4" s="13" t="s">
        <v>26</v>
      </c>
      <c r="E4" s="13"/>
      <c r="F4" s="14">
        <v>86</v>
      </c>
      <c r="G4" s="14">
        <v>86</v>
      </c>
      <c r="H4" s="14"/>
      <c r="I4" s="14"/>
      <c r="J4" s="14"/>
    </row>
    <row r="5" spans="1:21">
      <c r="A5" s="227"/>
      <c r="B5" s="229" t="s">
        <v>72</v>
      </c>
      <c r="C5" s="14" t="s">
        <v>208</v>
      </c>
      <c r="D5" s="13" t="s">
        <v>26</v>
      </c>
      <c r="E5" s="13"/>
      <c r="F5" s="14">
        <v>241</v>
      </c>
      <c r="G5" s="14">
        <v>241</v>
      </c>
      <c r="H5" s="14"/>
      <c r="I5" s="14"/>
      <c r="J5" s="15"/>
    </row>
    <row r="6" spans="1:21">
      <c r="A6" s="227"/>
      <c r="B6" s="230"/>
      <c r="C6" s="14" t="s">
        <v>207</v>
      </c>
      <c r="D6" s="13" t="s">
        <v>26</v>
      </c>
      <c r="E6" s="13"/>
      <c r="F6" s="14">
        <v>105</v>
      </c>
      <c r="G6" s="14">
        <v>105</v>
      </c>
      <c r="H6" s="14"/>
      <c r="I6" s="14"/>
      <c r="J6" s="14"/>
    </row>
    <row r="7" spans="1:21" ht="26.25">
      <c r="A7" s="228"/>
      <c r="B7" s="13" t="s">
        <v>240</v>
      </c>
      <c r="C7" s="13" t="s">
        <v>241</v>
      </c>
      <c r="D7" s="13" t="s">
        <v>26</v>
      </c>
      <c r="E7" s="13"/>
      <c r="F7" s="14">
        <v>24</v>
      </c>
      <c r="G7" s="14">
        <v>24</v>
      </c>
      <c r="H7" s="14"/>
      <c r="I7" s="14"/>
      <c r="J7" s="14"/>
    </row>
    <row r="8" spans="1:21" ht="27">
      <c r="A8" s="226" t="s">
        <v>242</v>
      </c>
      <c r="B8" s="229" t="s">
        <v>24</v>
      </c>
      <c r="C8" s="14" t="s">
        <v>243</v>
      </c>
      <c r="D8" s="13" t="s">
        <v>26</v>
      </c>
      <c r="E8" s="13"/>
      <c r="F8" s="14">
        <v>156</v>
      </c>
      <c r="G8" s="14">
        <v>156</v>
      </c>
      <c r="H8" s="14"/>
      <c r="I8" s="14"/>
      <c r="J8" s="14"/>
      <c r="U8">
        <v>132</v>
      </c>
    </row>
    <row r="9" spans="1:21" ht="27">
      <c r="A9" s="227"/>
      <c r="B9" s="230"/>
      <c r="C9" s="14" t="s">
        <v>244</v>
      </c>
      <c r="D9" s="13" t="s">
        <v>26</v>
      </c>
      <c r="E9" s="13"/>
      <c r="F9" s="14">
        <v>59</v>
      </c>
      <c r="G9" s="14">
        <v>59</v>
      </c>
      <c r="H9" s="14"/>
      <c r="I9" s="14"/>
      <c r="J9" s="14"/>
      <c r="U9">
        <v>70</v>
      </c>
    </row>
    <row r="10" spans="1:21">
      <c r="A10" s="227"/>
      <c r="B10" s="229" t="s">
        <v>28</v>
      </c>
      <c r="C10" s="13" t="s">
        <v>245</v>
      </c>
      <c r="D10" s="13" t="s">
        <v>26</v>
      </c>
      <c r="E10" s="13"/>
      <c r="F10" s="14">
        <v>28</v>
      </c>
      <c r="G10" s="14">
        <v>28</v>
      </c>
      <c r="H10" s="14"/>
      <c r="I10" s="14"/>
      <c r="J10" s="14"/>
      <c r="U10">
        <v>220</v>
      </c>
    </row>
    <row r="11" spans="1:21">
      <c r="A11" s="227"/>
      <c r="B11" s="230"/>
      <c r="C11" s="13" t="s">
        <v>246</v>
      </c>
      <c r="D11" s="13" t="s">
        <v>26</v>
      </c>
      <c r="E11" s="13"/>
      <c r="F11" s="14">
        <v>189</v>
      </c>
      <c r="G11" s="14">
        <v>189</v>
      </c>
      <c r="H11" s="14"/>
      <c r="I11" s="14"/>
      <c r="J11" s="14"/>
      <c r="U11">
        <v>217</v>
      </c>
    </row>
    <row r="12" spans="1:21">
      <c r="A12" s="227"/>
      <c r="B12" s="229" t="s">
        <v>72</v>
      </c>
      <c r="C12" s="14" t="s">
        <v>212</v>
      </c>
      <c r="D12" s="13" t="s">
        <v>26</v>
      </c>
      <c r="E12" s="13"/>
      <c r="F12" s="14">
        <v>53</v>
      </c>
      <c r="G12" s="14">
        <v>53</v>
      </c>
      <c r="H12" s="14"/>
      <c r="I12" s="14"/>
      <c r="J12" s="14"/>
      <c r="U12">
        <v>62</v>
      </c>
    </row>
    <row r="13" spans="1:21">
      <c r="A13" s="227"/>
      <c r="B13" s="230"/>
      <c r="C13" s="14" t="s">
        <v>211</v>
      </c>
      <c r="D13" s="13" t="s">
        <v>26</v>
      </c>
      <c r="E13" s="13"/>
      <c r="F13" s="14">
        <v>154</v>
      </c>
      <c r="G13" s="14">
        <v>154</v>
      </c>
      <c r="H13" s="14"/>
      <c r="I13" s="14"/>
      <c r="J13" s="14"/>
      <c r="U13">
        <v>187</v>
      </c>
    </row>
    <row r="14" spans="1:21">
      <c r="A14" s="227"/>
      <c r="B14" s="13" t="s">
        <v>62</v>
      </c>
      <c r="C14" s="13" t="s">
        <v>247</v>
      </c>
      <c r="D14" s="13" t="s">
        <v>26</v>
      </c>
      <c r="E14" s="13"/>
      <c r="F14" s="14">
        <v>32</v>
      </c>
      <c r="G14" s="14">
        <v>32</v>
      </c>
      <c r="H14" s="14"/>
      <c r="I14" s="14"/>
      <c r="J14" s="15"/>
      <c r="U14">
        <v>82</v>
      </c>
    </row>
    <row r="15" spans="1:21">
      <c r="A15" s="228"/>
      <c r="B15" s="13" t="s">
        <v>49</v>
      </c>
      <c r="C15" s="13" t="s">
        <v>248</v>
      </c>
      <c r="D15" s="13" t="s">
        <v>25</v>
      </c>
      <c r="E15" s="13"/>
      <c r="F15" s="14">
        <v>41</v>
      </c>
      <c r="G15" s="14">
        <v>41</v>
      </c>
      <c r="H15" s="14"/>
      <c r="I15" s="14"/>
      <c r="J15" s="15"/>
      <c r="U15">
        <v>362</v>
      </c>
    </row>
    <row r="16" spans="1:21">
      <c r="A16" s="226" t="s">
        <v>249</v>
      </c>
      <c r="B16" s="229" t="s">
        <v>24</v>
      </c>
      <c r="C16" s="14" t="s">
        <v>63</v>
      </c>
      <c r="D16" s="13" t="s">
        <v>26</v>
      </c>
      <c r="E16" s="13"/>
      <c r="F16" s="14">
        <v>47</v>
      </c>
      <c r="G16" s="14"/>
      <c r="H16" s="16">
        <v>82</v>
      </c>
      <c r="I16" s="14"/>
      <c r="J16" s="14"/>
      <c r="U16" s="19">
        <f>SUM(U8:U15)</f>
        <v>1332</v>
      </c>
    </row>
    <row r="17" spans="1:21" ht="26.25">
      <c r="A17" s="227"/>
      <c r="B17" s="234"/>
      <c r="C17" s="14" t="s">
        <v>250</v>
      </c>
      <c r="D17" s="13" t="s">
        <v>26</v>
      </c>
      <c r="E17" s="13"/>
      <c r="F17" s="14">
        <v>121</v>
      </c>
      <c r="G17" s="14"/>
      <c r="H17" s="14">
        <v>121</v>
      </c>
      <c r="I17" s="14"/>
      <c r="J17" s="14"/>
      <c r="U17">
        <v>98</v>
      </c>
    </row>
    <row r="18" spans="1:21" ht="26.25">
      <c r="A18" s="227"/>
      <c r="B18" s="234"/>
      <c r="C18" s="14" t="s">
        <v>251</v>
      </c>
      <c r="D18" s="13" t="s">
        <v>26</v>
      </c>
      <c r="E18" s="13"/>
      <c r="F18" s="14">
        <v>241</v>
      </c>
      <c r="G18" s="14"/>
      <c r="H18" s="14">
        <v>241</v>
      </c>
      <c r="I18" s="14"/>
      <c r="J18" s="14"/>
      <c r="U18">
        <v>175</v>
      </c>
    </row>
    <row r="19" spans="1:21" ht="27">
      <c r="A19" s="227"/>
      <c r="B19" s="230"/>
      <c r="C19" s="14" t="s">
        <v>252</v>
      </c>
      <c r="D19" s="13" t="s">
        <v>26</v>
      </c>
      <c r="E19" s="13"/>
      <c r="F19" s="14">
        <v>182</v>
      </c>
      <c r="G19" s="14">
        <v>182</v>
      </c>
      <c r="H19" s="14"/>
      <c r="I19" s="14"/>
      <c r="J19" s="14"/>
      <c r="U19" s="19">
        <f>SUM(U17:U18)</f>
        <v>273</v>
      </c>
    </row>
    <row r="20" spans="1:21">
      <c r="A20" s="227"/>
      <c r="B20" s="229" t="s">
        <v>43</v>
      </c>
      <c r="C20" s="13" t="s">
        <v>253</v>
      </c>
      <c r="D20" s="13" t="s">
        <v>26</v>
      </c>
      <c r="E20" s="13"/>
      <c r="F20" s="14">
        <v>132</v>
      </c>
      <c r="G20" s="14"/>
      <c r="H20" s="14">
        <v>132</v>
      </c>
      <c r="I20" s="14"/>
      <c r="J20" s="14"/>
    </row>
    <row r="21" spans="1:21">
      <c r="A21" s="227"/>
      <c r="B21" s="234"/>
      <c r="C21" s="13" t="s">
        <v>254</v>
      </c>
      <c r="D21" s="13" t="s">
        <v>26</v>
      </c>
      <c r="E21" s="13"/>
      <c r="F21" s="14">
        <v>389</v>
      </c>
      <c r="G21" s="14"/>
      <c r="H21" s="16">
        <v>220</v>
      </c>
      <c r="I21" s="14">
        <v>169</v>
      </c>
      <c r="J21" s="14"/>
      <c r="U21" s="20">
        <f>U16+U19</f>
        <v>1605</v>
      </c>
    </row>
    <row r="22" spans="1:21" ht="27">
      <c r="A22" s="227"/>
      <c r="B22" s="234"/>
      <c r="C22" s="13" t="s">
        <v>255</v>
      </c>
      <c r="D22" s="13" t="s">
        <v>26</v>
      </c>
      <c r="E22" s="13"/>
      <c r="F22" s="14">
        <v>69</v>
      </c>
      <c r="G22" s="14">
        <v>69</v>
      </c>
      <c r="H22" s="14"/>
      <c r="I22" s="14"/>
      <c r="J22" s="14"/>
    </row>
    <row r="23" spans="1:21" ht="27">
      <c r="A23" s="227"/>
      <c r="B23" s="230"/>
      <c r="C23" s="13" t="s">
        <v>256</v>
      </c>
      <c r="D23" s="13" t="s">
        <v>26</v>
      </c>
      <c r="E23" s="13"/>
      <c r="F23" s="14">
        <v>193</v>
      </c>
      <c r="G23" s="14">
        <v>193</v>
      </c>
      <c r="H23" s="14"/>
      <c r="I23" s="14"/>
      <c r="J23" s="14"/>
    </row>
    <row r="24" spans="1:21">
      <c r="A24" s="227"/>
      <c r="B24" s="229" t="s">
        <v>72</v>
      </c>
      <c r="C24" s="14" t="s">
        <v>209</v>
      </c>
      <c r="D24" s="13" t="s">
        <v>26</v>
      </c>
      <c r="E24" s="13"/>
      <c r="F24" s="14">
        <v>217</v>
      </c>
      <c r="G24" s="14"/>
      <c r="H24" s="14">
        <v>217</v>
      </c>
      <c r="I24" s="14"/>
      <c r="J24" s="14"/>
    </row>
    <row r="25" spans="1:21">
      <c r="A25" s="227"/>
      <c r="B25" s="234"/>
      <c r="C25" s="14" t="s">
        <v>210</v>
      </c>
      <c r="D25" s="13" t="s">
        <v>26</v>
      </c>
      <c r="E25" s="13"/>
      <c r="F25" s="14">
        <v>187</v>
      </c>
      <c r="G25" s="14"/>
      <c r="H25" s="14">
        <v>187</v>
      </c>
      <c r="I25" s="14"/>
      <c r="J25" s="14"/>
    </row>
    <row r="26" spans="1:21">
      <c r="A26" s="227"/>
      <c r="B26" s="230"/>
      <c r="C26" s="14" t="s">
        <v>213</v>
      </c>
      <c r="D26" s="13" t="s">
        <v>26</v>
      </c>
      <c r="E26" s="13"/>
      <c r="F26" s="14">
        <v>62</v>
      </c>
      <c r="G26" s="14"/>
      <c r="H26" s="14">
        <v>62</v>
      </c>
      <c r="I26" s="14"/>
      <c r="J26" s="14"/>
    </row>
    <row r="27" spans="1:21">
      <c r="A27" s="227"/>
      <c r="B27" s="13" t="s">
        <v>45</v>
      </c>
      <c r="C27" s="13" t="s">
        <v>94</v>
      </c>
      <c r="D27" s="13" t="s">
        <v>26</v>
      </c>
      <c r="E27" s="13"/>
      <c r="F27" s="14">
        <v>70</v>
      </c>
      <c r="G27" s="14"/>
      <c r="H27" s="14">
        <v>70</v>
      </c>
      <c r="I27" s="14"/>
      <c r="J27" s="14"/>
    </row>
    <row r="28" spans="1:21">
      <c r="A28" s="227"/>
      <c r="B28" s="229" t="s">
        <v>62</v>
      </c>
      <c r="C28" s="13" t="s">
        <v>257</v>
      </c>
      <c r="D28" s="13" t="s">
        <v>25</v>
      </c>
      <c r="E28" s="13"/>
      <c r="F28" s="14">
        <v>48</v>
      </c>
      <c r="G28" s="14"/>
      <c r="H28" s="14">
        <v>48</v>
      </c>
      <c r="I28" s="14"/>
      <c r="J28" s="15"/>
    </row>
    <row r="29" spans="1:21">
      <c r="A29" s="227"/>
      <c r="B29" s="234"/>
      <c r="C29" s="13" t="s">
        <v>258</v>
      </c>
      <c r="D29" s="13" t="s">
        <v>25</v>
      </c>
      <c r="E29" s="13"/>
      <c r="F29" s="14">
        <v>15</v>
      </c>
      <c r="G29" s="14"/>
      <c r="H29" s="14">
        <v>15</v>
      </c>
      <c r="I29" s="14"/>
      <c r="J29" s="15"/>
    </row>
    <row r="30" spans="1:21">
      <c r="A30" s="227"/>
      <c r="B30" s="230"/>
      <c r="C30" s="13" t="s">
        <v>259</v>
      </c>
      <c r="D30" s="13" t="s">
        <v>25</v>
      </c>
      <c r="E30" s="13"/>
      <c r="F30" s="14">
        <v>35</v>
      </c>
      <c r="G30" s="14"/>
      <c r="H30" s="14">
        <v>35</v>
      </c>
      <c r="I30" s="14"/>
      <c r="J30" s="15"/>
    </row>
    <row r="31" spans="1:21">
      <c r="A31" s="228"/>
      <c r="B31" s="13" t="s">
        <v>61</v>
      </c>
      <c r="C31" s="13" t="s">
        <v>260</v>
      </c>
      <c r="D31" s="13" t="s">
        <v>25</v>
      </c>
      <c r="E31" s="13"/>
      <c r="F31" s="14">
        <v>165</v>
      </c>
      <c r="G31" s="14"/>
      <c r="H31" s="16">
        <v>175</v>
      </c>
      <c r="I31" s="14"/>
      <c r="J31" s="15"/>
    </row>
    <row r="32" spans="1:21" ht="27">
      <c r="A32" s="226" t="s">
        <v>261</v>
      </c>
      <c r="B32" s="229" t="s">
        <v>30</v>
      </c>
      <c r="C32" s="13" t="s">
        <v>262</v>
      </c>
      <c r="D32" s="13" t="s">
        <v>25</v>
      </c>
      <c r="E32" s="13"/>
      <c r="F32" s="14">
        <v>45</v>
      </c>
      <c r="G32" s="14"/>
      <c r="H32" s="16">
        <v>51</v>
      </c>
      <c r="I32" s="14"/>
      <c r="J32" s="15"/>
      <c r="M32">
        <f>H28+H29+H30+H31+H32+H33+H34+H38+H40+H41</f>
        <v>480</v>
      </c>
    </row>
    <row r="33" spans="1:10">
      <c r="A33" s="227"/>
      <c r="B33" s="234"/>
      <c r="C33" s="13" t="s">
        <v>263</v>
      </c>
      <c r="D33" s="13" t="s">
        <v>25</v>
      </c>
      <c r="E33" s="13"/>
      <c r="F33" s="14">
        <v>22</v>
      </c>
      <c r="G33" s="14"/>
      <c r="H33" s="14">
        <v>22</v>
      </c>
      <c r="I33" s="14"/>
      <c r="J33" s="15"/>
    </row>
    <row r="34" spans="1:10">
      <c r="A34" s="227"/>
      <c r="B34" s="230"/>
      <c r="C34" s="13" t="s">
        <v>264</v>
      </c>
      <c r="D34" s="13" t="s">
        <v>25</v>
      </c>
      <c r="E34" s="13"/>
      <c r="F34" s="14">
        <v>73</v>
      </c>
      <c r="G34" s="14"/>
      <c r="H34" s="14">
        <v>73</v>
      </c>
      <c r="I34" s="14"/>
      <c r="J34" s="15"/>
    </row>
    <row r="35" spans="1:10">
      <c r="A35" s="227"/>
      <c r="B35" s="229" t="s">
        <v>72</v>
      </c>
      <c r="C35" s="14" t="s">
        <v>215</v>
      </c>
      <c r="D35" s="13" t="s">
        <v>26</v>
      </c>
      <c r="E35" s="13"/>
      <c r="F35" s="14">
        <v>356</v>
      </c>
      <c r="G35" s="14">
        <v>356</v>
      </c>
      <c r="H35" s="14"/>
      <c r="I35" s="14"/>
      <c r="J35" s="14"/>
    </row>
    <row r="36" spans="1:10">
      <c r="A36" s="228"/>
      <c r="B36" s="230"/>
      <c r="C36" s="14" t="s">
        <v>214</v>
      </c>
      <c r="D36" s="13" t="s">
        <v>26</v>
      </c>
      <c r="E36" s="13"/>
      <c r="F36" s="14">
        <v>231</v>
      </c>
      <c r="G36" s="14">
        <v>231</v>
      </c>
      <c r="H36" s="14"/>
      <c r="I36" s="14"/>
      <c r="J36" s="14"/>
    </row>
    <row r="37" spans="1:10">
      <c r="A37" s="226" t="s">
        <v>265</v>
      </c>
      <c r="B37" s="229" t="s">
        <v>43</v>
      </c>
      <c r="C37" s="13" t="s">
        <v>93</v>
      </c>
      <c r="D37" s="13" t="s">
        <v>26</v>
      </c>
      <c r="E37" s="13"/>
      <c r="F37" s="14">
        <v>238</v>
      </c>
      <c r="G37" s="14">
        <v>238</v>
      </c>
      <c r="H37" s="14"/>
      <c r="I37" s="14"/>
      <c r="J37" s="15"/>
    </row>
    <row r="38" spans="1:10" ht="40.5">
      <c r="A38" s="227"/>
      <c r="B38" s="234"/>
      <c r="C38" s="13" t="s">
        <v>266</v>
      </c>
      <c r="D38" s="13" t="s">
        <v>25</v>
      </c>
      <c r="E38" s="13"/>
      <c r="F38" s="14">
        <v>42</v>
      </c>
      <c r="G38" s="17"/>
      <c r="H38" s="16">
        <v>36</v>
      </c>
      <c r="I38" s="14"/>
      <c r="J38" s="15"/>
    </row>
    <row r="39" spans="1:10">
      <c r="A39" s="227"/>
      <c r="B39" s="230"/>
      <c r="C39" s="13" t="s">
        <v>267</v>
      </c>
      <c r="D39" s="13" t="s">
        <v>26</v>
      </c>
      <c r="E39" s="13"/>
      <c r="F39" s="14">
        <v>729</v>
      </c>
      <c r="G39" s="14">
        <v>729</v>
      </c>
      <c r="H39" s="14"/>
      <c r="I39" s="14"/>
      <c r="J39" s="15"/>
    </row>
    <row r="40" spans="1:10">
      <c r="A40" s="228"/>
      <c r="B40" s="13" t="s">
        <v>47</v>
      </c>
      <c r="C40" s="13" t="s">
        <v>268</v>
      </c>
      <c r="D40" s="13" t="s">
        <v>25</v>
      </c>
      <c r="E40" s="13"/>
      <c r="F40" s="14">
        <v>18</v>
      </c>
      <c r="G40" s="14"/>
      <c r="H40" s="14">
        <v>18</v>
      </c>
      <c r="I40" s="14"/>
      <c r="J40" s="15"/>
    </row>
    <row r="41" spans="1:10">
      <c r="A41" s="226" t="s">
        <v>269</v>
      </c>
      <c r="B41" s="13" t="s">
        <v>46</v>
      </c>
      <c r="C41" s="13" t="s">
        <v>270</v>
      </c>
      <c r="D41" s="13" t="s">
        <v>25</v>
      </c>
      <c r="E41" s="13"/>
      <c r="F41" s="14">
        <v>99</v>
      </c>
      <c r="G41" s="14"/>
      <c r="H41" s="16">
        <v>7</v>
      </c>
      <c r="I41" s="14"/>
      <c r="J41" s="15"/>
    </row>
    <row r="42" spans="1:10" ht="26.25">
      <c r="A42" s="227"/>
      <c r="B42" s="229" t="s">
        <v>61</v>
      </c>
      <c r="C42" s="13" t="s">
        <v>271</v>
      </c>
      <c r="D42" s="13" t="s">
        <v>26</v>
      </c>
      <c r="E42" s="13"/>
      <c r="F42" s="14">
        <v>148</v>
      </c>
      <c r="G42" s="14"/>
      <c r="H42" s="16">
        <v>62</v>
      </c>
      <c r="I42" s="14"/>
      <c r="J42" s="14"/>
    </row>
    <row r="43" spans="1:10" ht="26.25">
      <c r="A43" s="228"/>
      <c r="B43" s="230"/>
      <c r="C43" s="13" t="s">
        <v>272</v>
      </c>
      <c r="D43" s="13" t="s">
        <v>26</v>
      </c>
      <c r="E43" s="13"/>
      <c r="F43" s="14">
        <v>209</v>
      </c>
      <c r="G43" s="14"/>
      <c r="H43" s="16">
        <v>111</v>
      </c>
      <c r="I43" s="14"/>
      <c r="J43" s="14"/>
    </row>
  </sheetData>
  <autoFilter ref="A2:J43"/>
  <mergeCells count="24">
    <mergeCell ref="A37:A40"/>
    <mergeCell ref="B37:B39"/>
    <mergeCell ref="A41:A43"/>
    <mergeCell ref="B42:B43"/>
    <mergeCell ref="A16:A31"/>
    <mergeCell ref="B16:B19"/>
    <mergeCell ref="B20:B23"/>
    <mergeCell ref="B24:B26"/>
    <mergeCell ref="B28:B30"/>
    <mergeCell ref="A32:A36"/>
    <mergeCell ref="B32:B34"/>
    <mergeCell ref="B35:B36"/>
    <mergeCell ref="J1:J2"/>
    <mergeCell ref="A4:A7"/>
    <mergeCell ref="B5:B6"/>
    <mergeCell ref="A8:A15"/>
    <mergeCell ref="B8:B9"/>
    <mergeCell ref="B10:B11"/>
    <mergeCell ref="B12:B13"/>
    <mergeCell ref="A3:B3"/>
    <mergeCell ref="A1:A2"/>
    <mergeCell ref="B1:B2"/>
    <mergeCell ref="C1:C2"/>
    <mergeCell ref="F1:I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workbookViewId="0">
      <selection activeCell="M24" sqref="M24"/>
    </sheetView>
  </sheetViews>
  <sheetFormatPr defaultRowHeight="16.5"/>
  <cols>
    <col min="10" max="10" width="28.625" customWidth="1"/>
  </cols>
  <sheetData>
    <row r="1" spans="2:11">
      <c r="D1">
        <f>SUM(E1:I1)</f>
        <v>318</v>
      </c>
      <c r="E1">
        <f>SUM(E2,E18)</f>
        <v>141</v>
      </c>
      <c r="F1" s="1">
        <f t="shared" ref="F1:I1" si="0">SUM(F2,F18)</f>
        <v>20</v>
      </c>
      <c r="G1" s="1">
        <f t="shared" si="0"/>
        <v>131</v>
      </c>
      <c r="H1" s="1">
        <f t="shared" si="0"/>
        <v>17</v>
      </c>
      <c r="I1" s="1">
        <f t="shared" si="0"/>
        <v>9</v>
      </c>
    </row>
    <row r="2" spans="2:11">
      <c r="B2" s="27" t="s">
        <v>273</v>
      </c>
      <c r="C2" s="31" t="s">
        <v>275</v>
      </c>
      <c r="D2" s="32">
        <f>SUM(E2:I2)</f>
        <v>241</v>
      </c>
      <c r="E2" s="32">
        <f>SUM(E3:E17)</f>
        <v>91</v>
      </c>
      <c r="F2" s="32">
        <f t="shared" ref="F2:I2" si="1">SUM(F3:F17)</f>
        <v>13</v>
      </c>
      <c r="G2" s="32">
        <f t="shared" si="1"/>
        <v>112</v>
      </c>
      <c r="H2" s="32">
        <f t="shared" si="1"/>
        <v>16</v>
      </c>
      <c r="I2" s="32">
        <f t="shared" si="1"/>
        <v>9</v>
      </c>
      <c r="J2" s="32"/>
      <c r="K2" s="32"/>
    </row>
    <row r="3" spans="2:11">
      <c r="B3" s="28" t="s">
        <v>274</v>
      </c>
      <c r="C3" s="237" t="s">
        <v>24</v>
      </c>
      <c r="D3" s="241">
        <f>SUM(E3:I4)</f>
        <v>25</v>
      </c>
      <c r="E3" s="243">
        <v>12</v>
      </c>
      <c r="F3" s="235">
        <v>1</v>
      </c>
      <c r="G3" s="235">
        <v>7</v>
      </c>
      <c r="H3" s="235">
        <v>3</v>
      </c>
      <c r="I3" s="235">
        <v>2</v>
      </c>
      <c r="J3" s="33" t="s">
        <v>276</v>
      </c>
      <c r="K3" s="235">
        <v>2020</v>
      </c>
    </row>
    <row r="4" spans="2:11">
      <c r="B4" s="29"/>
      <c r="C4" s="238"/>
      <c r="D4" s="242"/>
      <c r="E4" s="244"/>
      <c r="F4" s="236"/>
      <c r="G4" s="236"/>
      <c r="H4" s="236"/>
      <c r="I4" s="236"/>
      <c r="J4" s="34" t="s">
        <v>277</v>
      </c>
      <c r="K4" s="236"/>
    </row>
    <row r="5" spans="2:11">
      <c r="B5" s="29"/>
      <c r="C5" s="237" t="s">
        <v>27</v>
      </c>
      <c r="D5" s="239">
        <f>SUM(E5:I6)</f>
        <v>30</v>
      </c>
      <c r="E5" s="235">
        <v>14</v>
      </c>
      <c r="F5" s="235">
        <v>2</v>
      </c>
      <c r="G5" s="235">
        <v>5</v>
      </c>
      <c r="H5" s="235">
        <v>5</v>
      </c>
      <c r="I5" s="235">
        <v>4</v>
      </c>
      <c r="J5" s="33" t="s">
        <v>278</v>
      </c>
      <c r="K5" s="235">
        <v>2020</v>
      </c>
    </row>
    <row r="6" spans="2:11">
      <c r="B6" s="29"/>
      <c r="C6" s="238"/>
      <c r="D6" s="240"/>
      <c r="E6" s="236"/>
      <c r="F6" s="236"/>
      <c r="G6" s="236"/>
      <c r="H6" s="236"/>
      <c r="I6" s="236"/>
      <c r="J6" s="34" t="s">
        <v>279</v>
      </c>
      <c r="K6" s="236"/>
    </row>
    <row r="7" spans="2:11">
      <c r="B7" s="29"/>
      <c r="C7" s="237" t="s">
        <v>29</v>
      </c>
      <c r="D7" s="239">
        <f>SUM(E7:I8)</f>
        <v>21</v>
      </c>
      <c r="E7" s="235">
        <v>8</v>
      </c>
      <c r="F7" s="235" t="s">
        <v>280</v>
      </c>
      <c r="G7" s="235">
        <v>3</v>
      </c>
      <c r="H7" s="235">
        <v>7</v>
      </c>
      <c r="I7" s="235">
        <v>3</v>
      </c>
      <c r="J7" s="33" t="s">
        <v>281</v>
      </c>
      <c r="K7" s="235">
        <v>2020</v>
      </c>
    </row>
    <row r="8" spans="2:11">
      <c r="B8" s="29"/>
      <c r="C8" s="238"/>
      <c r="D8" s="240"/>
      <c r="E8" s="236"/>
      <c r="F8" s="236"/>
      <c r="G8" s="236"/>
      <c r="H8" s="236"/>
      <c r="I8" s="236"/>
      <c r="J8" s="34" t="s">
        <v>282</v>
      </c>
      <c r="K8" s="236"/>
    </row>
    <row r="9" spans="2:11">
      <c r="B9" s="29"/>
      <c r="C9" s="35" t="s">
        <v>28</v>
      </c>
      <c r="D9" s="36">
        <f>SUM(E9:I9)</f>
        <v>43</v>
      </c>
      <c r="E9" s="37">
        <v>10</v>
      </c>
      <c r="F9" s="37">
        <v>4</v>
      </c>
      <c r="G9" s="37">
        <v>29</v>
      </c>
      <c r="H9" s="37" t="s">
        <v>280</v>
      </c>
      <c r="I9" s="37"/>
      <c r="J9" s="38"/>
      <c r="K9" s="37">
        <v>2030</v>
      </c>
    </row>
    <row r="10" spans="2:11">
      <c r="B10" s="29"/>
      <c r="C10" s="237" t="s">
        <v>30</v>
      </c>
      <c r="D10" s="239">
        <f>SUM(E10:I11)</f>
        <v>40</v>
      </c>
      <c r="E10" s="235" t="s">
        <v>280</v>
      </c>
      <c r="F10" s="235" t="s">
        <v>280</v>
      </c>
      <c r="G10" s="235">
        <v>40</v>
      </c>
      <c r="H10" s="235" t="s">
        <v>280</v>
      </c>
      <c r="I10" s="235"/>
      <c r="J10" s="33" t="s">
        <v>283</v>
      </c>
      <c r="K10" s="235">
        <v>2020</v>
      </c>
    </row>
    <row r="11" spans="2:11">
      <c r="B11" s="29"/>
      <c r="C11" s="238"/>
      <c r="D11" s="240"/>
      <c r="E11" s="236"/>
      <c r="F11" s="236"/>
      <c r="G11" s="236"/>
      <c r="H11" s="236"/>
      <c r="I11" s="236"/>
      <c r="J11" s="34" t="s">
        <v>284</v>
      </c>
      <c r="K11" s="236"/>
    </row>
    <row r="12" spans="2:11">
      <c r="B12" s="29"/>
      <c r="C12" s="237" t="s">
        <v>43</v>
      </c>
      <c r="D12" s="239">
        <f>SUM(E12:I13)</f>
        <v>34</v>
      </c>
      <c r="E12" s="235">
        <v>14</v>
      </c>
      <c r="F12" s="235">
        <v>2</v>
      </c>
      <c r="G12" s="235">
        <v>17</v>
      </c>
      <c r="H12" s="235">
        <v>1</v>
      </c>
      <c r="I12" s="235"/>
      <c r="J12" s="33" t="s">
        <v>285</v>
      </c>
      <c r="K12" s="235">
        <v>2020</v>
      </c>
    </row>
    <row r="13" spans="2:11">
      <c r="B13" s="29"/>
      <c r="C13" s="238"/>
      <c r="D13" s="240"/>
      <c r="E13" s="236"/>
      <c r="F13" s="236"/>
      <c r="G13" s="236"/>
      <c r="H13" s="236"/>
      <c r="I13" s="236"/>
      <c r="J13" s="34" t="s">
        <v>286</v>
      </c>
      <c r="K13" s="236"/>
    </row>
    <row r="14" spans="2:11">
      <c r="B14" s="29"/>
      <c r="C14" s="35" t="s">
        <v>44</v>
      </c>
      <c r="D14" s="39">
        <f>SUM(E14:I14)</f>
        <v>13</v>
      </c>
      <c r="E14" s="38">
        <v>10</v>
      </c>
      <c r="F14" s="38">
        <v>3</v>
      </c>
      <c r="G14" s="38" t="s">
        <v>280</v>
      </c>
      <c r="H14" s="38" t="s">
        <v>280</v>
      </c>
      <c r="I14" s="38"/>
      <c r="J14" s="38" t="s">
        <v>287</v>
      </c>
      <c r="K14" s="38">
        <v>2020</v>
      </c>
    </row>
    <row r="15" spans="2:11">
      <c r="B15" s="29"/>
      <c r="C15" s="35" t="s">
        <v>48</v>
      </c>
      <c r="D15" s="39">
        <f>SUM(E15:I15)</f>
        <v>9</v>
      </c>
      <c r="E15" s="38">
        <v>4</v>
      </c>
      <c r="F15" s="38">
        <v>1</v>
      </c>
      <c r="G15" s="38">
        <v>4</v>
      </c>
      <c r="H15" s="38" t="s">
        <v>280</v>
      </c>
      <c r="I15" s="38"/>
      <c r="J15" s="38" t="s">
        <v>288</v>
      </c>
      <c r="K15" s="38">
        <v>2020</v>
      </c>
    </row>
    <row r="16" spans="2:11">
      <c r="B16" s="29"/>
      <c r="C16" s="237" t="s">
        <v>49</v>
      </c>
      <c r="D16" s="239">
        <f>SUM(E16:I17)</f>
        <v>26</v>
      </c>
      <c r="E16" s="235">
        <v>19</v>
      </c>
      <c r="F16" s="235" t="s">
        <v>280</v>
      </c>
      <c r="G16" s="235">
        <v>7</v>
      </c>
      <c r="H16" s="235" t="s">
        <v>280</v>
      </c>
      <c r="I16" s="235"/>
      <c r="J16" s="33" t="s">
        <v>289</v>
      </c>
      <c r="K16" s="235">
        <v>2020</v>
      </c>
    </row>
    <row r="17" spans="2:11">
      <c r="B17" s="30"/>
      <c r="C17" s="238"/>
      <c r="D17" s="240"/>
      <c r="E17" s="236"/>
      <c r="F17" s="236"/>
      <c r="G17" s="236"/>
      <c r="H17" s="236"/>
      <c r="I17" s="236"/>
      <c r="J17" s="34" t="s">
        <v>290</v>
      </c>
      <c r="K17" s="236"/>
    </row>
    <row r="18" spans="2:11">
      <c r="B18" s="27" t="s">
        <v>273</v>
      </c>
      <c r="C18" s="31" t="s">
        <v>275</v>
      </c>
      <c r="D18" s="32">
        <f>SUM(E18:I18)</f>
        <v>77</v>
      </c>
      <c r="E18" s="32">
        <f>SUM(E19:E27)</f>
        <v>50</v>
      </c>
      <c r="F18" s="32">
        <f>SUM(F19:F27)</f>
        <v>7</v>
      </c>
      <c r="G18" s="32">
        <f>SUM(G19:G27)</f>
        <v>19</v>
      </c>
      <c r="H18" s="32">
        <f>SUM(H19:H27)</f>
        <v>1</v>
      </c>
      <c r="I18" s="32"/>
      <c r="J18" s="32"/>
      <c r="K18" s="32"/>
    </row>
    <row r="19" spans="2:11">
      <c r="B19" s="28" t="s">
        <v>291</v>
      </c>
      <c r="C19" s="237" t="s">
        <v>45</v>
      </c>
      <c r="D19" s="239">
        <f>SUM(E19:I20)</f>
        <v>10</v>
      </c>
      <c r="E19" s="235">
        <v>7</v>
      </c>
      <c r="F19" s="235" t="s">
        <v>280</v>
      </c>
      <c r="G19" s="235">
        <v>3</v>
      </c>
      <c r="H19" s="235" t="s">
        <v>280</v>
      </c>
      <c r="I19" s="235"/>
      <c r="J19" s="33" t="s">
        <v>292</v>
      </c>
      <c r="K19" s="235">
        <v>2020</v>
      </c>
    </row>
    <row r="20" spans="2:11">
      <c r="B20" s="29"/>
      <c r="C20" s="238"/>
      <c r="D20" s="240"/>
      <c r="E20" s="236"/>
      <c r="F20" s="236"/>
      <c r="G20" s="236"/>
      <c r="H20" s="236"/>
      <c r="I20" s="236"/>
      <c r="J20" s="34" t="s">
        <v>293</v>
      </c>
      <c r="K20" s="236"/>
    </row>
    <row r="21" spans="2:11">
      <c r="B21" s="29"/>
      <c r="C21" s="237" t="s">
        <v>46</v>
      </c>
      <c r="D21" s="239">
        <f>SUM(E21:I22)</f>
        <v>16</v>
      </c>
      <c r="E21" s="235">
        <v>7</v>
      </c>
      <c r="F21" s="235">
        <v>3</v>
      </c>
      <c r="G21" s="235">
        <v>6</v>
      </c>
      <c r="H21" s="235" t="s">
        <v>280</v>
      </c>
      <c r="I21" s="235"/>
      <c r="J21" s="33" t="s">
        <v>294</v>
      </c>
      <c r="K21" s="235">
        <v>2020</v>
      </c>
    </row>
    <row r="22" spans="2:11">
      <c r="B22" s="29"/>
      <c r="C22" s="238"/>
      <c r="D22" s="240"/>
      <c r="E22" s="236"/>
      <c r="F22" s="236"/>
      <c r="G22" s="236"/>
      <c r="H22" s="236"/>
      <c r="I22" s="236"/>
      <c r="J22" s="34" t="s">
        <v>295</v>
      </c>
      <c r="K22" s="236"/>
    </row>
    <row r="23" spans="2:11">
      <c r="B23" s="29"/>
      <c r="C23" s="35" t="s">
        <v>52</v>
      </c>
      <c r="D23" s="36">
        <f>SUM(E23:I23)</f>
        <v>2</v>
      </c>
      <c r="E23" s="38">
        <v>2</v>
      </c>
      <c r="F23" s="38" t="s">
        <v>280</v>
      </c>
      <c r="G23" s="38" t="s">
        <v>280</v>
      </c>
      <c r="H23" s="38" t="s">
        <v>280</v>
      </c>
      <c r="I23" s="38"/>
      <c r="J23" s="38" t="s">
        <v>296</v>
      </c>
      <c r="K23" s="38">
        <v>2020</v>
      </c>
    </row>
    <row r="24" spans="2:11">
      <c r="B24" s="29"/>
      <c r="C24" s="35" t="s">
        <v>47</v>
      </c>
      <c r="D24" s="36">
        <f>SUM(E24:I24)</f>
        <v>10</v>
      </c>
      <c r="E24" s="38">
        <v>1</v>
      </c>
      <c r="F24" s="38" t="s">
        <v>280</v>
      </c>
      <c r="G24" s="38">
        <v>9</v>
      </c>
      <c r="H24" s="38" t="s">
        <v>280</v>
      </c>
      <c r="I24" s="38"/>
      <c r="J24" s="38" t="s">
        <v>297</v>
      </c>
      <c r="K24" s="38">
        <v>2020</v>
      </c>
    </row>
    <row r="25" spans="2:11">
      <c r="B25" s="29"/>
      <c r="C25" s="35" t="s">
        <v>61</v>
      </c>
      <c r="D25" s="36">
        <f>SUM(E25:I25)</f>
        <v>14</v>
      </c>
      <c r="E25" s="38">
        <v>12</v>
      </c>
      <c r="F25" s="38" t="s">
        <v>280</v>
      </c>
      <c r="G25" s="38">
        <v>1</v>
      </c>
      <c r="H25" s="38">
        <v>1</v>
      </c>
      <c r="I25" s="38"/>
      <c r="J25" s="38" t="s">
        <v>298</v>
      </c>
      <c r="K25" s="38">
        <v>2010</v>
      </c>
    </row>
    <row r="26" spans="2:11">
      <c r="B26" s="29"/>
      <c r="C26" s="35" t="s">
        <v>50</v>
      </c>
      <c r="D26" s="36">
        <f>SUM(E26:I26)</f>
        <v>14</v>
      </c>
      <c r="E26" s="38">
        <v>12</v>
      </c>
      <c r="F26" s="38">
        <v>2</v>
      </c>
      <c r="G26" s="38" t="s">
        <v>280</v>
      </c>
      <c r="H26" s="38" t="s">
        <v>280</v>
      </c>
      <c r="I26" s="38"/>
      <c r="J26" s="38" t="s">
        <v>299</v>
      </c>
      <c r="K26" s="38">
        <v>2020</v>
      </c>
    </row>
    <row r="27" spans="2:11">
      <c r="B27" s="30"/>
      <c r="C27" s="35" t="s">
        <v>51</v>
      </c>
      <c r="D27" s="36">
        <f>SUM(E27:I27)</f>
        <v>11</v>
      </c>
      <c r="E27" s="38">
        <v>9</v>
      </c>
      <c r="F27" s="38">
        <v>2</v>
      </c>
      <c r="G27" s="38" t="s">
        <v>280</v>
      </c>
      <c r="H27" s="38" t="s">
        <v>280</v>
      </c>
      <c r="I27" s="38"/>
      <c r="J27" s="38" t="s">
        <v>300</v>
      </c>
      <c r="K27" s="38">
        <v>2020</v>
      </c>
    </row>
  </sheetData>
  <mergeCells count="64">
    <mergeCell ref="I19:I20"/>
    <mergeCell ref="K19:K20"/>
    <mergeCell ref="C21:C22"/>
    <mergeCell ref="D21:D22"/>
    <mergeCell ref="E21:E22"/>
    <mergeCell ref="F21:F22"/>
    <mergeCell ref="G21:G22"/>
    <mergeCell ref="H21:H22"/>
    <mergeCell ref="I21:I22"/>
    <mergeCell ref="K21:K22"/>
    <mergeCell ref="C19:C20"/>
    <mergeCell ref="D19:D20"/>
    <mergeCell ref="E19:E20"/>
    <mergeCell ref="F19:F20"/>
    <mergeCell ref="G19:G20"/>
    <mergeCell ref="H19:H20"/>
    <mergeCell ref="I12:I13"/>
    <mergeCell ref="K12:K13"/>
    <mergeCell ref="C16:C17"/>
    <mergeCell ref="D16:D17"/>
    <mergeCell ref="E16:E17"/>
    <mergeCell ref="F16:F17"/>
    <mergeCell ref="G16:G17"/>
    <mergeCell ref="H16:H17"/>
    <mergeCell ref="I16:I17"/>
    <mergeCell ref="K16:K17"/>
    <mergeCell ref="C12:C13"/>
    <mergeCell ref="D12:D13"/>
    <mergeCell ref="E12:E13"/>
    <mergeCell ref="F12:F13"/>
    <mergeCell ref="G12:G13"/>
    <mergeCell ref="H12:H13"/>
    <mergeCell ref="I7:I8"/>
    <mergeCell ref="K7:K8"/>
    <mergeCell ref="C10:C11"/>
    <mergeCell ref="D10:D11"/>
    <mergeCell ref="E10:E11"/>
    <mergeCell ref="F10:F11"/>
    <mergeCell ref="G10:G11"/>
    <mergeCell ref="H10:H11"/>
    <mergeCell ref="I10:I11"/>
    <mergeCell ref="K10:K11"/>
    <mergeCell ref="C7:C8"/>
    <mergeCell ref="D7:D8"/>
    <mergeCell ref="E7:E8"/>
    <mergeCell ref="F7:F8"/>
    <mergeCell ref="G7:G8"/>
    <mergeCell ref="H7:H8"/>
    <mergeCell ref="I3:I4"/>
    <mergeCell ref="K3:K4"/>
    <mergeCell ref="C5:C6"/>
    <mergeCell ref="D5:D6"/>
    <mergeCell ref="E5:E6"/>
    <mergeCell ref="F5:F6"/>
    <mergeCell ref="G5:G6"/>
    <mergeCell ref="H5:H6"/>
    <mergeCell ref="I5:I6"/>
    <mergeCell ref="K5:K6"/>
    <mergeCell ref="C3:C4"/>
    <mergeCell ref="D3:D4"/>
    <mergeCell ref="E3:E4"/>
    <mergeCell ref="F3:F4"/>
    <mergeCell ref="G3:G4"/>
    <mergeCell ref="H3:H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M24" sqref="M24"/>
    </sheetView>
  </sheetViews>
  <sheetFormatPr defaultRowHeight="16.5"/>
  <sheetData>
    <row r="1" spans="1:11" ht="17.25">
      <c r="A1" s="40"/>
      <c r="B1" s="247" t="s">
        <v>25</v>
      </c>
      <c r="C1" s="248"/>
      <c r="D1" s="248"/>
      <c r="E1" s="248"/>
      <c r="F1" s="248"/>
      <c r="G1" s="248"/>
      <c r="H1" s="248"/>
      <c r="I1" s="248"/>
      <c r="J1" s="249"/>
      <c r="K1" s="40"/>
    </row>
    <row r="2" spans="1:11">
      <c r="A2" s="40"/>
      <c r="B2" s="250" t="s">
        <v>113</v>
      </c>
      <c r="C2" s="252" t="s">
        <v>204</v>
      </c>
      <c r="D2" s="245"/>
      <c r="E2" s="245"/>
      <c r="F2" s="245"/>
      <c r="G2" s="245"/>
      <c r="H2" s="245"/>
      <c r="I2" s="245"/>
      <c r="J2" s="246"/>
      <c r="K2" s="40"/>
    </row>
    <row r="3" spans="1:11" ht="33">
      <c r="A3" s="40"/>
      <c r="B3" s="251"/>
      <c r="C3" s="253"/>
      <c r="D3" s="42" t="s">
        <v>114</v>
      </c>
      <c r="E3" s="42" t="s">
        <v>205</v>
      </c>
      <c r="F3" s="42" t="s">
        <v>115</v>
      </c>
      <c r="G3" s="42" t="s">
        <v>165</v>
      </c>
      <c r="H3" s="42" t="s">
        <v>166</v>
      </c>
      <c r="I3" s="42" t="s">
        <v>116</v>
      </c>
      <c r="J3" s="41" t="s">
        <v>234</v>
      </c>
      <c r="K3" s="40"/>
    </row>
    <row r="4" spans="1:11" ht="18" thickBot="1">
      <c r="A4" s="40"/>
      <c r="B4" s="47">
        <v>175</v>
      </c>
      <c r="C4" s="45">
        <v>45</v>
      </c>
      <c r="D4" s="46">
        <v>2</v>
      </c>
      <c r="E4" s="43">
        <v>13</v>
      </c>
      <c r="F4" s="43">
        <v>21</v>
      </c>
      <c r="G4" s="43">
        <v>7</v>
      </c>
      <c r="H4" s="43">
        <v>13</v>
      </c>
      <c r="I4" s="43">
        <v>21</v>
      </c>
      <c r="J4" s="44">
        <f>SUM(J5:J29)</f>
        <v>122</v>
      </c>
      <c r="K4" s="44">
        <f>SUM(K5:K29)</f>
        <v>62</v>
      </c>
    </row>
    <row r="5" spans="1:11" ht="17.25">
      <c r="A5" s="61" t="s">
        <v>24</v>
      </c>
      <c r="B5" s="51">
        <v>16</v>
      </c>
      <c r="C5" s="48">
        <v>1</v>
      </c>
      <c r="D5" s="49">
        <v>2</v>
      </c>
      <c r="E5" s="50">
        <v>0</v>
      </c>
      <c r="F5" s="50">
        <v>4</v>
      </c>
      <c r="G5" s="50">
        <v>0</v>
      </c>
      <c r="H5" s="50">
        <v>0</v>
      </c>
      <c r="I5" s="50">
        <v>0</v>
      </c>
      <c r="J5" s="52">
        <v>7</v>
      </c>
      <c r="K5" s="66">
        <v>4</v>
      </c>
    </row>
    <row r="6" spans="1:11" ht="17.25">
      <c r="A6" s="62" t="s">
        <v>27</v>
      </c>
      <c r="B6" s="56">
        <v>8</v>
      </c>
      <c r="C6" s="53">
        <v>1</v>
      </c>
      <c r="D6" s="54">
        <v>0</v>
      </c>
      <c r="E6" s="55">
        <v>1</v>
      </c>
      <c r="F6" s="55">
        <v>1</v>
      </c>
      <c r="G6" s="55">
        <v>0</v>
      </c>
      <c r="H6" s="55">
        <v>0</v>
      </c>
      <c r="I6" s="55">
        <v>3</v>
      </c>
      <c r="J6" s="52">
        <v>6</v>
      </c>
      <c r="K6" s="66">
        <v>4</v>
      </c>
    </row>
    <row r="7" spans="1:11" ht="17.25">
      <c r="A7" s="62" t="s">
        <v>29</v>
      </c>
      <c r="B7" s="56">
        <v>3</v>
      </c>
      <c r="C7" s="53">
        <v>0</v>
      </c>
      <c r="D7" s="54">
        <v>0</v>
      </c>
      <c r="E7" s="55">
        <v>0</v>
      </c>
      <c r="F7" s="55">
        <v>0</v>
      </c>
      <c r="G7" s="55">
        <v>0</v>
      </c>
      <c r="H7" s="55">
        <v>0</v>
      </c>
      <c r="I7" s="55">
        <v>1</v>
      </c>
      <c r="J7" s="52">
        <v>1</v>
      </c>
      <c r="K7" s="66">
        <v>1</v>
      </c>
    </row>
    <row r="8" spans="1:11" ht="17.25">
      <c r="A8" s="62" t="s">
        <v>28</v>
      </c>
      <c r="B8" s="56">
        <v>29</v>
      </c>
      <c r="C8" s="53">
        <v>19</v>
      </c>
      <c r="D8" s="54">
        <v>0</v>
      </c>
      <c r="E8" s="55">
        <v>2</v>
      </c>
      <c r="F8" s="55">
        <v>1</v>
      </c>
      <c r="G8" s="55">
        <v>0</v>
      </c>
      <c r="H8" s="55">
        <v>0</v>
      </c>
      <c r="I8" s="55">
        <v>1</v>
      </c>
      <c r="J8" s="52">
        <v>23</v>
      </c>
      <c r="K8" s="66">
        <v>2</v>
      </c>
    </row>
    <row r="9" spans="1:11" ht="17.25">
      <c r="A9" s="62" t="s">
        <v>30</v>
      </c>
      <c r="B9" s="56">
        <v>43</v>
      </c>
      <c r="C9" s="53">
        <v>16</v>
      </c>
      <c r="D9" s="54">
        <v>0</v>
      </c>
      <c r="E9" s="55">
        <v>3</v>
      </c>
      <c r="F9" s="55">
        <v>5</v>
      </c>
      <c r="G9" s="55">
        <v>2</v>
      </c>
      <c r="H9" s="55">
        <v>3</v>
      </c>
      <c r="I9" s="55">
        <v>9</v>
      </c>
      <c r="J9" s="52">
        <v>38</v>
      </c>
      <c r="K9" s="66">
        <v>19</v>
      </c>
    </row>
    <row r="10" spans="1:11" ht="17.25">
      <c r="A10" s="62" t="s">
        <v>43</v>
      </c>
      <c r="B10" s="56">
        <v>17</v>
      </c>
      <c r="C10" s="53">
        <v>1</v>
      </c>
      <c r="D10" s="54">
        <v>0</v>
      </c>
      <c r="E10" s="55">
        <v>1</v>
      </c>
      <c r="F10" s="55">
        <v>2</v>
      </c>
      <c r="G10" s="55">
        <v>1</v>
      </c>
      <c r="H10" s="55">
        <v>3</v>
      </c>
      <c r="I10" s="55">
        <v>2</v>
      </c>
      <c r="J10" s="52">
        <v>10</v>
      </c>
      <c r="K10" s="66">
        <v>8</v>
      </c>
    </row>
    <row r="11" spans="1:11" ht="17.25">
      <c r="A11" s="62" t="s">
        <v>44</v>
      </c>
      <c r="B11" s="56">
        <v>1</v>
      </c>
      <c r="C11" s="53">
        <v>0</v>
      </c>
      <c r="D11" s="54">
        <v>0</v>
      </c>
      <c r="E11" s="55">
        <v>1</v>
      </c>
      <c r="F11" s="55">
        <v>0</v>
      </c>
      <c r="G11" s="55">
        <v>0</v>
      </c>
      <c r="H11" s="55">
        <v>0</v>
      </c>
      <c r="I11" s="55">
        <v>0</v>
      </c>
      <c r="J11" s="52">
        <v>1</v>
      </c>
      <c r="K11" s="66">
        <v>0</v>
      </c>
    </row>
    <row r="12" spans="1:11" ht="17.25">
      <c r="A12" s="63" t="s">
        <v>73</v>
      </c>
      <c r="B12" s="56">
        <v>7</v>
      </c>
      <c r="C12" s="53">
        <v>0</v>
      </c>
      <c r="D12" s="54">
        <v>0</v>
      </c>
      <c r="E12" s="55">
        <v>0</v>
      </c>
      <c r="F12" s="55">
        <v>1</v>
      </c>
      <c r="G12" s="55">
        <v>2</v>
      </c>
      <c r="H12" s="55">
        <v>0</v>
      </c>
      <c r="I12" s="55">
        <v>0</v>
      </c>
      <c r="J12" s="52">
        <v>3</v>
      </c>
      <c r="K12" s="66">
        <v>3</v>
      </c>
    </row>
    <row r="13" spans="1:11" ht="17.25">
      <c r="A13" s="64" t="s">
        <v>45</v>
      </c>
      <c r="B13" s="56">
        <v>3</v>
      </c>
      <c r="C13" s="53">
        <v>2</v>
      </c>
      <c r="D13" s="54">
        <v>0</v>
      </c>
      <c r="E13" s="55">
        <v>0</v>
      </c>
      <c r="F13" s="55">
        <v>1</v>
      </c>
      <c r="G13" s="55">
        <v>0</v>
      </c>
      <c r="H13" s="55">
        <v>0</v>
      </c>
      <c r="I13" s="55">
        <v>0</v>
      </c>
      <c r="J13" s="52">
        <v>3</v>
      </c>
      <c r="K13" s="66">
        <v>1</v>
      </c>
    </row>
    <row r="14" spans="1:11" ht="17.25">
      <c r="A14" s="67" t="s">
        <v>206</v>
      </c>
      <c r="B14" s="56">
        <v>0</v>
      </c>
      <c r="C14" s="53">
        <v>0</v>
      </c>
      <c r="D14" s="54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2">
        <v>0</v>
      </c>
      <c r="K14" s="66">
        <v>0</v>
      </c>
    </row>
    <row r="15" spans="1:11" ht="17.25">
      <c r="A15" s="63" t="s">
        <v>72</v>
      </c>
      <c r="B15" s="56">
        <v>10</v>
      </c>
      <c r="C15" s="53">
        <v>0</v>
      </c>
      <c r="D15" s="54">
        <v>0</v>
      </c>
      <c r="E15" s="55">
        <v>0</v>
      </c>
      <c r="F15" s="55">
        <v>2</v>
      </c>
      <c r="G15" s="55">
        <v>0</v>
      </c>
      <c r="H15" s="55">
        <v>1</v>
      </c>
      <c r="I15" s="55">
        <v>1</v>
      </c>
      <c r="J15" s="52">
        <v>4</v>
      </c>
      <c r="K15" s="66">
        <v>4</v>
      </c>
    </row>
    <row r="16" spans="1:11" ht="17.25">
      <c r="A16" s="63" t="s">
        <v>57</v>
      </c>
      <c r="B16" s="56">
        <v>1</v>
      </c>
      <c r="C16" s="53">
        <v>0</v>
      </c>
      <c r="D16" s="54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2">
        <v>0</v>
      </c>
      <c r="K16" s="66">
        <v>0</v>
      </c>
    </row>
    <row r="17" spans="1:11" ht="17.25">
      <c r="A17" s="63" t="s">
        <v>60</v>
      </c>
      <c r="B17" s="56">
        <v>0</v>
      </c>
      <c r="C17" s="53">
        <v>0</v>
      </c>
      <c r="D17" s="54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2">
        <v>0</v>
      </c>
      <c r="K17" s="66">
        <v>0</v>
      </c>
    </row>
    <row r="18" spans="1:11" ht="17.25">
      <c r="A18" s="63" t="s">
        <v>58</v>
      </c>
      <c r="B18" s="56">
        <v>0</v>
      </c>
      <c r="C18" s="53">
        <v>0</v>
      </c>
      <c r="D18" s="54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2">
        <v>0</v>
      </c>
      <c r="K18" s="66">
        <v>0</v>
      </c>
    </row>
    <row r="19" spans="1:11" ht="17.25">
      <c r="A19" s="63" t="s">
        <v>59</v>
      </c>
      <c r="B19" s="56">
        <v>0</v>
      </c>
      <c r="C19" s="53">
        <v>0</v>
      </c>
      <c r="D19" s="54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2">
        <v>0</v>
      </c>
      <c r="K19" s="66">
        <v>0</v>
      </c>
    </row>
    <row r="20" spans="1:11" ht="17.25">
      <c r="A20" s="64" t="s">
        <v>46</v>
      </c>
      <c r="B20" s="56">
        <v>6</v>
      </c>
      <c r="C20" s="53">
        <v>1</v>
      </c>
      <c r="D20" s="54">
        <v>0</v>
      </c>
      <c r="E20" s="55">
        <v>0</v>
      </c>
      <c r="F20" s="55">
        <v>0</v>
      </c>
      <c r="G20" s="55">
        <v>0</v>
      </c>
      <c r="H20" s="55">
        <v>0</v>
      </c>
      <c r="I20" s="55">
        <v>1</v>
      </c>
      <c r="J20" s="52">
        <v>2</v>
      </c>
      <c r="K20" s="66">
        <v>1</v>
      </c>
    </row>
    <row r="21" spans="1:11" ht="17.25">
      <c r="A21" s="64" t="s">
        <v>52</v>
      </c>
      <c r="B21" s="56">
        <v>0</v>
      </c>
      <c r="C21" s="53">
        <v>0</v>
      </c>
      <c r="D21" s="54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2">
        <v>0</v>
      </c>
      <c r="K21" s="66">
        <v>0</v>
      </c>
    </row>
    <row r="22" spans="1:11" ht="17.25">
      <c r="A22" s="64" t="s">
        <v>47</v>
      </c>
      <c r="B22" s="56">
        <v>9</v>
      </c>
      <c r="C22" s="53">
        <v>1</v>
      </c>
      <c r="D22" s="54">
        <v>0</v>
      </c>
      <c r="E22" s="55">
        <v>2</v>
      </c>
      <c r="F22" s="55">
        <v>1</v>
      </c>
      <c r="G22" s="55">
        <v>0</v>
      </c>
      <c r="H22" s="55">
        <v>1</v>
      </c>
      <c r="I22" s="55">
        <v>3</v>
      </c>
      <c r="J22" s="52">
        <v>8</v>
      </c>
      <c r="K22" s="66">
        <v>5</v>
      </c>
    </row>
    <row r="23" spans="1:11" ht="17.25">
      <c r="A23" s="62" t="s">
        <v>48</v>
      </c>
      <c r="B23" s="56">
        <v>6</v>
      </c>
      <c r="C23" s="53">
        <v>1</v>
      </c>
      <c r="D23" s="54">
        <v>0</v>
      </c>
      <c r="E23" s="55">
        <v>0</v>
      </c>
      <c r="F23" s="55">
        <v>1</v>
      </c>
      <c r="G23" s="55">
        <v>0</v>
      </c>
      <c r="H23" s="55">
        <v>1</v>
      </c>
      <c r="I23" s="55">
        <v>0</v>
      </c>
      <c r="J23" s="52">
        <v>3</v>
      </c>
      <c r="K23" s="66">
        <v>2</v>
      </c>
    </row>
    <row r="24" spans="1:11" ht="17.25">
      <c r="A24" s="62" t="s">
        <v>49</v>
      </c>
      <c r="B24" s="56">
        <v>10</v>
      </c>
      <c r="C24" s="53">
        <v>2</v>
      </c>
      <c r="D24" s="54">
        <v>0</v>
      </c>
      <c r="E24" s="55">
        <v>2</v>
      </c>
      <c r="F24" s="55">
        <v>1</v>
      </c>
      <c r="G24" s="55">
        <v>0</v>
      </c>
      <c r="H24" s="55">
        <v>2</v>
      </c>
      <c r="I24" s="55">
        <v>0</v>
      </c>
      <c r="J24" s="52">
        <v>7</v>
      </c>
      <c r="K24" s="66">
        <v>3</v>
      </c>
    </row>
    <row r="25" spans="1:11" ht="17.25">
      <c r="A25" s="64" t="s">
        <v>61</v>
      </c>
      <c r="B25" s="56">
        <v>1</v>
      </c>
      <c r="C25" s="53">
        <v>0</v>
      </c>
      <c r="D25" s="54">
        <v>0</v>
      </c>
      <c r="E25" s="55">
        <v>0</v>
      </c>
      <c r="F25" s="55">
        <v>0</v>
      </c>
      <c r="G25" s="55">
        <v>0</v>
      </c>
      <c r="H25" s="55">
        <v>1</v>
      </c>
      <c r="I25" s="55">
        <v>0</v>
      </c>
      <c r="J25" s="52">
        <v>1</v>
      </c>
      <c r="K25" s="66">
        <v>1</v>
      </c>
    </row>
    <row r="26" spans="1:11" ht="17.25">
      <c r="A26" s="64" t="s">
        <v>50</v>
      </c>
      <c r="B26" s="56">
        <v>0</v>
      </c>
      <c r="C26" s="53">
        <v>0</v>
      </c>
      <c r="D26" s="54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2">
        <v>0</v>
      </c>
      <c r="K26" s="66">
        <v>0</v>
      </c>
    </row>
    <row r="27" spans="1:11" ht="17.25">
      <c r="A27" s="64" t="s">
        <v>51</v>
      </c>
      <c r="B27" s="56">
        <v>0</v>
      </c>
      <c r="C27" s="53">
        <v>0</v>
      </c>
      <c r="D27" s="54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2">
        <v>0</v>
      </c>
      <c r="K27" s="66">
        <v>0</v>
      </c>
    </row>
    <row r="28" spans="1:11" ht="17.25">
      <c r="A28" s="63" t="s">
        <v>62</v>
      </c>
      <c r="B28" s="56">
        <v>3</v>
      </c>
      <c r="C28" s="53">
        <v>0</v>
      </c>
      <c r="D28" s="54">
        <v>0</v>
      </c>
      <c r="E28" s="55">
        <v>0</v>
      </c>
      <c r="F28" s="55">
        <v>0</v>
      </c>
      <c r="G28" s="55">
        <v>2</v>
      </c>
      <c r="H28" s="55">
        <v>1</v>
      </c>
      <c r="I28" s="55">
        <v>0</v>
      </c>
      <c r="J28" s="52">
        <v>3</v>
      </c>
      <c r="K28" s="66">
        <v>3</v>
      </c>
    </row>
    <row r="29" spans="1:11" ht="18" thickBot="1">
      <c r="A29" s="65" t="s">
        <v>53</v>
      </c>
      <c r="B29" s="60">
        <v>2</v>
      </c>
      <c r="C29" s="57">
        <v>0</v>
      </c>
      <c r="D29" s="58">
        <v>0</v>
      </c>
      <c r="E29" s="59">
        <v>1</v>
      </c>
      <c r="F29" s="59">
        <v>1</v>
      </c>
      <c r="G29" s="59">
        <v>0</v>
      </c>
      <c r="H29" s="59">
        <v>0</v>
      </c>
      <c r="I29" s="59">
        <v>0</v>
      </c>
      <c r="J29" s="52">
        <v>2</v>
      </c>
      <c r="K29" s="66">
        <v>1</v>
      </c>
    </row>
  </sheetData>
  <mergeCells count="4">
    <mergeCell ref="D2:J2"/>
    <mergeCell ref="B1:J1"/>
    <mergeCell ref="B2:B3"/>
    <mergeCell ref="C2:C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50</vt:i4>
      </vt:variant>
    </vt:vector>
  </HeadingPairs>
  <TitlesOfParts>
    <vt:vector size="54" baseType="lpstr">
      <vt:lpstr>1.기본-일반정비구역</vt:lpstr>
      <vt:lpstr>Sheet2</vt:lpstr>
      <vt:lpstr>Sheet3</vt:lpstr>
      <vt:lpstr>Sheet4</vt:lpstr>
      <vt:lpstr>관리처분인가</vt:lpstr>
      <vt:lpstr>구역면적</vt:lpstr>
      <vt:lpstr>기본계획수립</vt:lpstr>
      <vt:lpstr>기존용적률</vt:lpstr>
      <vt:lpstr>기존주택135</vt:lpstr>
      <vt:lpstr>기존주택40</vt:lpstr>
      <vt:lpstr>기존주택60</vt:lpstr>
      <vt:lpstr>기존주택85</vt:lpstr>
      <vt:lpstr>기존주택계</vt:lpstr>
      <vt:lpstr>기존주택동수</vt:lpstr>
      <vt:lpstr>기존주택준공연도</vt:lpstr>
      <vt:lpstr>기존주택초과</vt:lpstr>
      <vt:lpstr>담당자</vt:lpstr>
      <vt:lpstr>비고</vt:lpstr>
      <vt:lpstr>사업단계</vt:lpstr>
      <vt:lpstr>사업시작</vt:lpstr>
      <vt:lpstr>사업시행인가</vt:lpstr>
      <vt:lpstr>사업완료</vt:lpstr>
      <vt:lpstr>사업유형</vt:lpstr>
      <vt:lpstr>시군</vt:lpstr>
      <vt:lpstr>시행자</vt:lpstr>
      <vt:lpstr>신축분양135</vt:lpstr>
      <vt:lpstr>신축분양40</vt:lpstr>
      <vt:lpstr>신축분양60</vt:lpstr>
      <vt:lpstr>신축분양85</vt:lpstr>
      <vt:lpstr>신축분양계</vt:lpstr>
      <vt:lpstr>신축분양초과</vt:lpstr>
      <vt:lpstr>신축용적률</vt:lpstr>
      <vt:lpstr>신축임대40</vt:lpstr>
      <vt:lpstr>신축임대60</vt:lpstr>
      <vt:lpstr>신축임대85</vt:lpstr>
      <vt:lpstr>신축임대계</vt:lpstr>
      <vt:lpstr>안전진단</vt:lpstr>
      <vt:lpstr>연번</vt:lpstr>
      <vt:lpstr>예비평가</vt:lpstr>
      <vt:lpstr>위치</vt:lpstr>
      <vt:lpstr>이전고시</vt:lpstr>
      <vt:lpstr>일반분양</vt:lpstr>
      <vt:lpstr>정비계획수립</vt:lpstr>
      <vt:lpstr>정비구역명</vt:lpstr>
      <vt:lpstr>정비구역변경지정</vt:lpstr>
      <vt:lpstr>정비구역지정예정</vt:lpstr>
      <vt:lpstr>정비구역최초지정</vt:lpstr>
      <vt:lpstr>조합설립인가</vt:lpstr>
      <vt:lpstr>조합원</vt:lpstr>
      <vt:lpstr>준공</vt:lpstr>
      <vt:lpstr>착공</vt:lpstr>
      <vt:lpstr>추진위승인</vt:lpstr>
      <vt:lpstr>토지등소유자</vt:lpstr>
      <vt:lpstr>현재상황</vt:lpstr>
    </vt:vector>
  </TitlesOfParts>
  <Company>경기도청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2020-04-14T01:36:07Z</cp:lastPrinted>
  <dcterms:created xsi:type="dcterms:W3CDTF">2015-09-09T02:11:04Z</dcterms:created>
  <dcterms:modified xsi:type="dcterms:W3CDTF">2023-02-02T00:35:24Z</dcterms:modified>
</cp:coreProperties>
</file>