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C:\Users\arjun\Downloads\"/>
    </mc:Choice>
  </mc:AlternateContent>
  <xr:revisionPtr revIDLastSave="1535" documentId="13_ncr:1_{2A2C3949-B16D-4FFF-8EE3-9317D6AACBE9}" xr6:coauthVersionLast="47" xr6:coauthVersionMax="47" xr10:uidLastSave="{A81EC106-F8F5-478F-8884-592F0DB068A5}"/>
  <bookViews>
    <workbookView xWindow="-108" yWindow="-108" windowWidth="23256" windowHeight="12456" firstSheet="4" activeTab="4" xr2:uid="{00000000-000D-0000-FFFF-FFFF00000000}"/>
  </bookViews>
  <sheets>
    <sheet name="Assignment" sheetId="14" r:id="rId1"/>
    <sheet name="Data" sheetId="2" r:id="rId2"/>
    <sheet name="Customized_Input Data" sheetId="19" state="hidden" r:id="rId3"/>
    <sheet name="DropDowns" sheetId="18" state="hidden" r:id="rId4"/>
    <sheet name="Dashboard" sheetId="17" r:id="rId5"/>
  </sheets>
  <definedNames>
    <definedName name="_xlnm._FilterDatabase" localSheetId="1" hidden="1">Data!$A$2:$DG$102</definedName>
    <definedName name="Apple">DropDowns!$D$3:$D$5</definedName>
    <definedName name="Guava">DropDowns!$E$3:$E$3</definedName>
    <definedName name="Lemon">DropDowns!$F$3:$F$5</definedName>
    <definedName name="Mango">DropDowns!$G$3:$G$5</definedName>
    <definedName name="Orange">DropDowns!$H$3:$H$5</definedName>
    <definedName name="Sour">DropDowns!$E$2:$E$2</definedName>
    <definedName name="Z_01481C5D_5D0F_4C04_BD26_D68098B09128_.wvu.FilterData" localSheetId="1" hidden="1">Data!$B$2:$BM$102</definedName>
    <definedName name="Z_05FEC557_51C6_47D8_BF78_A3B430D054CA_.wvu.FilterData" localSheetId="1" hidden="1">Data!$A$2:$BM$102</definedName>
    <definedName name="Z_15AEABDB_A837_41B9_87B0_87E0EC95D325_.wvu.FilterData" localSheetId="1" hidden="1">Data!$B$2:$BM$102</definedName>
    <definedName name="Z_166FB914_6C96_4847_9DCB_9A24E9C2439F_.wvu.FilterData" localSheetId="1" hidden="1">Data!$B$2:$BM$102</definedName>
    <definedName name="Z_47B0368A_7138_4DA4_961E_E0B35ED1F9FC_.wvu.FilterData" localSheetId="1" hidden="1">Data!$B$2:$BM$102</definedName>
    <definedName name="Z_4C11E22A_DF8D_4566_A640_6FDC26D8E2A4_.wvu.FilterData" localSheetId="1" hidden="1">Data!$A$2:$BM$102</definedName>
    <definedName name="Z_537FFA52_A3BC_40D5_B9C3_ED8339040504_.wvu.FilterData" localSheetId="1" hidden="1">Data!$A$2:$BM$102</definedName>
    <definedName name="Z_7C6B15BF_FB64_4AF5_93B6_1B78D07926F3_.wvu.FilterData" localSheetId="1" hidden="1">Data!$B$2:$BM$102</definedName>
    <definedName name="Z_7E302A77_6612_4525_8C85_9E3855AAECE3_.wvu.FilterData" localSheetId="1" hidden="1">Data!$E$2:$U$102</definedName>
    <definedName name="Z_915EA89E_6C07_4DC4_A028_58EE2F9387D0_.wvu.FilterData" localSheetId="1" hidden="1">Data!$B$2:$BM$102</definedName>
    <definedName name="Z_989A2583_BCFB_4C97_A56A_031BFAAEB87F_.wvu.FilterData" localSheetId="1" hidden="1">Data!$A$2:$BM$102</definedName>
    <definedName name="Z_9DAF5878_4DFA_4BFA_863D_E9C2CC650CD6_.wvu.FilterData" localSheetId="1" hidden="1">Data!$B$2:$BM$102</definedName>
    <definedName name="Z_9EC96D60_79EB_45DE_8605_7B9E67A0C4FE_.wvu.FilterData" localSheetId="1" hidden="1">Data!$A$2:$BM$102</definedName>
    <definedName name="Z_9F7AC949_7395_43A1_BE8C_5A168D1AD54B_.wvu.FilterData" localSheetId="1" hidden="1">Data!$B$2:$BM$102</definedName>
    <definedName name="Z_A9FAD067_E94B_4918_AB21_13AD52EED6B3_.wvu.FilterData" localSheetId="1" hidden="1">Data!$A$2:$BM$102</definedName>
    <definedName name="Z_ABB4C9FF_FC17_498A_962F_019931F4E75D_.wvu.FilterData" localSheetId="1" hidden="1">Data!$B$2:$BM$102</definedName>
    <definedName name="Z_B6902326_709F_426B_877D_60989469FA9B_.wvu.FilterData" localSheetId="1" hidden="1">Data!$B$2:$BM$102</definedName>
    <definedName name="Z_E4DA3BB9_C2E0_4509_ABDF_F53E2B8E8C07_.wvu.FilterData" localSheetId="1" hidden="1">Data!$B$2:$BM$102</definedName>
    <definedName name="Z_E59A2530_F6D5_4A42_8955_8AC7E6EA0B71_.wvu.FilterData" localSheetId="1" hidden="1">Data!$B$2:$BM$102</definedName>
    <definedName name="Z_E9D49E64_4288_4A4D_ABE0_221BFB49DA21_.wvu.FilterData" localSheetId="1" hidden="1">Data!$A$2:$BM$102</definedName>
    <definedName name="Z_F31FD0FE_72E9_4553_AFE9_797E5DBAFB89_.wvu.FilterData" localSheetId="1" hidden="1">Data!$B$2:$BM$102</definedName>
    <definedName name="Z_FA4975FA_0FFA_420E_AA82_8CFA50C43CCD_.wvu.FilterData" localSheetId="1" hidden="1">Data!$B$2:$BM$102</definedName>
  </definedNames>
  <calcPr calcId="191028"/>
  <customWorkbookViews>
    <customWorkbookView name="BECLINA" guid="{7C6B15BF-FB64-4AF5-93B6-1B78D07926F3}" maximized="1" windowWidth="0" windowHeight="0" activeSheetId="0"/>
    <customWorkbookView name="Filter 19" guid="{9DAF5878-4DFA-4BFA-863D-E9C2CC650CD6}" maximized="1" windowWidth="0" windowHeight="0" activeSheetId="0"/>
    <customWorkbookView name="Filter 1" guid="{E59A2530-F6D5-4A42-8955-8AC7E6EA0B71}" maximized="1" windowWidth="0" windowHeight="0" activeSheetId="0"/>
    <customWorkbookView name="Filter 3" guid="{15AEABDB-A837-41B9-87B0-87E0EC95D325}" maximized="1" windowWidth="0" windowHeight="0" activeSheetId="0"/>
    <customWorkbookView name="Filter 2" guid="{01481C5D-5D0F-4C04-BD26-D68098B09128}" maximized="1" windowWidth="0" windowHeight="0" activeSheetId="0"/>
    <customWorkbookView name="Filter 5" guid="{E9D49E64-4288-4A4D-ABE0-221BFB49DA21}" maximized="1" windowWidth="0" windowHeight="0" activeSheetId="0"/>
    <customWorkbookView name="Filter 4" guid="{9EC96D60-79EB-45DE-8605-7B9E67A0C4FE}" maximized="1" windowWidth="0" windowHeight="0" activeSheetId="0"/>
    <customWorkbookView name="Filter 7" guid="{47B0368A-7138-4DA4-961E-E0B35ED1F9FC}" maximized="1" windowWidth="0" windowHeight="0" activeSheetId="0"/>
    <customWorkbookView name="Filter 6" guid="{4C11E22A-DF8D-4566-A640-6FDC26D8E2A4}" maximized="1" windowWidth="0" windowHeight="0" activeSheetId="0"/>
    <customWorkbookView name="Filter 21" guid="{A9FAD067-E94B-4918-AB21-13AD52EED6B3}" maximized="1" windowWidth="0" windowHeight="0" activeSheetId="0"/>
    <customWorkbookView name="Filter 10" guid="{FA4975FA-0FFA-420E-AA82-8CFA50C43CCD}" maximized="1" windowWidth="0" windowHeight="0" activeSheetId="0"/>
    <customWorkbookView name="Filter 9" guid="{537FFA52-A3BC-40D5-B9C3-ED8339040504}" maximized="1" windowWidth="0" windowHeight="0" activeSheetId="0"/>
    <customWorkbookView name="Shubham" guid="{EA6FE8EF-9F8D-4CC5-8CC0-79AD23356E77}" maximized="1" windowWidth="0" windowHeight="0" activeSheetId="0"/>
    <customWorkbookView name="Filter 8" guid="{166FB914-6C96-4847-9DCB-9A24E9C2439F}" maximized="1" windowWidth="0" windowHeight="0" activeSheetId="0"/>
    <customWorkbookView name="Filter 20" guid="{B6902326-709F-426B-877D-60989469FA9B}" maximized="1" windowWidth="0" windowHeight="0" activeSheetId="0"/>
    <customWorkbookView name="Filter 18" guid="{E4DA3BB9-C2E0-4509-ABDF-F53E2B8E8C07}" maximized="1" windowWidth="0" windowHeight="0" activeSheetId="0"/>
    <customWorkbookView name="Filter 17" guid="{915EA89E-6C07-4DC4-A028-58EE2F9387D0}" maximized="1" windowWidth="0" windowHeight="0" activeSheetId="0"/>
    <customWorkbookView name="Filter 16" guid="{ABB4C9FF-FC17-498A-962F-019931F4E75D}" maximized="1" windowWidth="0" windowHeight="0" activeSheetId="0"/>
    <customWorkbookView name="Filter 15" guid="{989A2583-BCFB-4C97-A56A-031BFAAEB87F}" maximized="1" windowWidth="0" windowHeight="0" activeSheetId="0"/>
    <customWorkbookView name="Filter 14" guid="{F31FD0FE-72E9-4553-AFE9-797E5DBAFB89}" maximized="1" windowWidth="0" windowHeight="0" activeSheetId="0"/>
    <customWorkbookView name="Filter 13" guid="{7E302A77-6612-4525-8C85-9E3855AAECE3}" maximized="1" windowWidth="0" windowHeight="0" activeSheetId="0"/>
    <customWorkbookView name="Filter 12" guid="{05FEC557-51C6-47D8-BF78-A3B430D054CA}" maximized="1" windowWidth="0" windowHeight="0" activeSheetId="0"/>
    <customWorkbookView name="Filter 11" guid="{9F7AC949-7395-43A1-BE8C-5A168D1AD54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16" i="19" l="1"/>
  <c r="BM7" i="19"/>
  <c r="BM6" i="19"/>
  <c r="AL21" i="19"/>
  <c r="J2" i="19" a="1"/>
  <c r="J2" i="19"/>
  <c r="H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H339" i="19"/>
  <c r="H340" i="19"/>
  <c r="H341" i="19"/>
  <c r="H342" i="19"/>
  <c r="H343" i="19"/>
  <c r="H344" i="19"/>
  <c r="H345" i="19"/>
  <c r="H346" i="19"/>
  <c r="H347" i="19"/>
  <c r="H348" i="19"/>
  <c r="H349" i="19"/>
  <c r="H350" i="19"/>
  <c r="H351" i="19"/>
  <c r="H352" i="19"/>
  <c r="H353" i="19"/>
  <c r="H354" i="19"/>
  <c r="H355" i="19"/>
  <c r="H356" i="19"/>
  <c r="H357" i="19"/>
  <c r="H358" i="19"/>
  <c r="H359" i="19"/>
  <c r="H360" i="19"/>
  <c r="H361" i="19"/>
  <c r="H362" i="19"/>
  <c r="H363" i="19"/>
  <c r="H364" i="19"/>
  <c r="H365" i="19"/>
  <c r="H366" i="19"/>
  <c r="H367" i="19"/>
  <c r="H368" i="19"/>
  <c r="H369" i="19"/>
  <c r="H370" i="19"/>
  <c r="H371" i="19"/>
  <c r="H372" i="19"/>
  <c r="H373" i="19"/>
  <c r="H374" i="19"/>
  <c r="H375" i="19"/>
  <c r="H376" i="19"/>
  <c r="H377" i="19"/>
  <c r="H378" i="19"/>
  <c r="H379" i="19"/>
  <c r="H380" i="19"/>
  <c r="H381" i="19"/>
  <c r="H382" i="19"/>
  <c r="H383" i="19"/>
  <c r="H384" i="19"/>
  <c r="H385" i="19"/>
  <c r="H386" i="19"/>
  <c r="H387" i="19"/>
  <c r="H388" i="19"/>
  <c r="H389" i="19"/>
  <c r="H390" i="19"/>
  <c r="H391" i="19"/>
  <c r="H392" i="19"/>
  <c r="H393" i="19"/>
  <c r="H394" i="19"/>
  <c r="H395" i="19"/>
  <c r="H396" i="19"/>
  <c r="H397" i="19"/>
  <c r="H398" i="19"/>
  <c r="H399" i="19"/>
  <c r="H400" i="19"/>
  <c r="H401" i="19"/>
  <c r="H402" i="19"/>
  <c r="H403" i="19"/>
  <c r="H404" i="19"/>
  <c r="H405" i="19"/>
  <c r="H406" i="19"/>
  <c r="H407" i="19"/>
  <c r="H408" i="19"/>
  <c r="H409" i="19"/>
  <c r="H410" i="19"/>
  <c r="H411" i="19"/>
  <c r="H412" i="19"/>
  <c r="H413" i="19"/>
  <c r="H414" i="19"/>
  <c r="H415" i="19"/>
  <c r="H416" i="19"/>
  <c r="H417" i="19"/>
  <c r="H418" i="19"/>
  <c r="H419" i="19"/>
  <c r="H420" i="19"/>
  <c r="H421" i="19"/>
  <c r="H422" i="19"/>
  <c r="H423" i="19"/>
  <c r="H424" i="19"/>
  <c r="H425" i="19"/>
  <c r="H426" i="19"/>
  <c r="H427" i="19"/>
  <c r="H428" i="19"/>
  <c r="H429" i="19"/>
  <c r="H430" i="19"/>
  <c r="H431" i="19"/>
  <c r="H432" i="19"/>
  <c r="H433" i="19"/>
  <c r="H434" i="19"/>
  <c r="H435" i="19"/>
  <c r="H436" i="19"/>
  <c r="H437" i="19"/>
  <c r="H438" i="19"/>
  <c r="H439" i="19"/>
  <c r="H440" i="19"/>
  <c r="H441" i="19"/>
  <c r="H442" i="19"/>
  <c r="H443" i="19"/>
  <c r="H444" i="19"/>
  <c r="H445" i="19"/>
  <c r="H446" i="19"/>
  <c r="H447" i="19"/>
  <c r="H448" i="19"/>
  <c r="H449" i="19"/>
  <c r="H450" i="19"/>
  <c r="H451" i="19"/>
  <c r="H452" i="19"/>
  <c r="H453" i="19"/>
  <c r="H454" i="19"/>
  <c r="H455" i="19"/>
  <c r="H456" i="19"/>
  <c r="H457" i="19"/>
  <c r="H458" i="19"/>
  <c r="H459" i="19"/>
  <c r="H460" i="19"/>
  <c r="H461" i="19"/>
  <c r="H462" i="19"/>
  <c r="H463" i="19"/>
  <c r="H464" i="19"/>
  <c r="H465" i="19"/>
  <c r="H466" i="19"/>
  <c r="H467" i="19"/>
  <c r="H468" i="19"/>
  <c r="H469" i="19"/>
  <c r="H470" i="19"/>
  <c r="H471" i="19"/>
  <c r="H472" i="19"/>
  <c r="H473" i="19"/>
  <c r="H474" i="19"/>
  <c r="H475" i="19"/>
  <c r="H476" i="19"/>
  <c r="H477" i="19"/>
  <c r="H478" i="19"/>
  <c r="H479" i="19"/>
  <c r="H480" i="19"/>
  <c r="H481" i="19"/>
  <c r="H482" i="19"/>
  <c r="H483" i="19"/>
  <c r="H484" i="19"/>
  <c r="H485" i="19"/>
  <c r="H486" i="19"/>
  <c r="H487" i="19"/>
  <c r="H488" i="19"/>
  <c r="H489" i="19"/>
  <c r="H490" i="19"/>
  <c r="H491" i="19"/>
  <c r="H492" i="19"/>
  <c r="H493" i="19"/>
  <c r="H494" i="19"/>
  <c r="H495" i="19"/>
  <c r="H496" i="19"/>
  <c r="H497" i="19"/>
  <c r="H498" i="19"/>
  <c r="H499" i="19"/>
  <c r="H500" i="19"/>
  <c r="H501" i="19"/>
  <c r="H502" i="19"/>
  <c r="H503" i="19"/>
  <c r="H504" i="19"/>
  <c r="H505" i="19"/>
  <c r="H506" i="19"/>
  <c r="H507" i="19"/>
  <c r="H508" i="19"/>
  <c r="H509" i="19"/>
  <c r="H510" i="19"/>
  <c r="H511" i="19"/>
  <c r="H512" i="19"/>
  <c r="H513" i="19"/>
  <c r="H514" i="19"/>
  <c r="H515" i="19"/>
  <c r="H516" i="19"/>
  <c r="H517" i="19"/>
  <c r="H518" i="19"/>
  <c r="H519" i="19"/>
  <c r="H520" i="19"/>
  <c r="H521" i="19"/>
  <c r="H522" i="19"/>
  <c r="H523" i="19"/>
  <c r="H524" i="19"/>
  <c r="H525" i="19"/>
  <c r="H526" i="19"/>
  <c r="H527" i="19"/>
  <c r="H528" i="19"/>
  <c r="H529" i="19"/>
  <c r="H530" i="19"/>
  <c r="H531" i="19"/>
  <c r="H532" i="19"/>
  <c r="H533" i="19"/>
  <c r="H534" i="19"/>
  <c r="H535" i="19"/>
  <c r="H536" i="19"/>
  <c r="H537" i="19"/>
  <c r="H538" i="19"/>
  <c r="H539" i="19"/>
  <c r="H540" i="19"/>
  <c r="H541" i="19"/>
  <c r="H542" i="19"/>
  <c r="H543" i="19"/>
  <c r="H544" i="19"/>
  <c r="H545" i="19"/>
  <c r="H546" i="19"/>
  <c r="H547" i="19"/>
  <c r="H548" i="19"/>
  <c r="H549" i="19"/>
  <c r="H550" i="19"/>
  <c r="H551" i="19"/>
  <c r="H552" i="19"/>
  <c r="H553" i="19"/>
  <c r="H554" i="19"/>
  <c r="H555" i="19"/>
  <c r="H556" i="19"/>
  <c r="H557" i="19"/>
  <c r="H558" i="19"/>
  <c r="H559" i="19"/>
  <c r="H560" i="19"/>
  <c r="H561" i="19"/>
  <c r="H562" i="19"/>
  <c r="H563" i="19"/>
  <c r="H564" i="19"/>
  <c r="H565" i="19"/>
  <c r="H566" i="19"/>
  <c r="H567" i="19"/>
  <c r="H568" i="19"/>
  <c r="H569" i="19"/>
  <c r="H570" i="19"/>
  <c r="H571" i="19"/>
  <c r="H572" i="19"/>
  <c r="H573" i="19"/>
  <c r="H574" i="19"/>
  <c r="H575" i="19"/>
  <c r="H576" i="19"/>
  <c r="H577" i="19"/>
  <c r="H578" i="19"/>
  <c r="H579" i="19"/>
  <c r="H580" i="19"/>
  <c r="H581" i="19"/>
  <c r="H582" i="19"/>
  <c r="H583" i="19"/>
  <c r="H584" i="19"/>
  <c r="H585" i="19"/>
  <c r="H586" i="19"/>
  <c r="H587" i="19"/>
  <c r="H588" i="19"/>
  <c r="H589" i="19"/>
  <c r="H590" i="19"/>
  <c r="H591" i="19"/>
  <c r="H592" i="19"/>
  <c r="H593" i="19"/>
  <c r="H594" i="19"/>
  <c r="H595" i="19"/>
  <c r="H596" i="19"/>
  <c r="H597" i="19"/>
  <c r="H598" i="19"/>
  <c r="H599" i="19"/>
  <c r="H600" i="19"/>
  <c r="H601" i="19"/>
  <c r="H602" i="19"/>
  <c r="H603" i="19"/>
  <c r="H604" i="19"/>
  <c r="H605" i="19"/>
  <c r="H606" i="19"/>
  <c r="H607" i="19"/>
  <c r="H608" i="19"/>
  <c r="H609" i="19"/>
  <c r="H610" i="19"/>
  <c r="H611" i="19"/>
  <c r="H612" i="19"/>
  <c r="H613" i="19"/>
  <c r="H614" i="19"/>
  <c r="H615" i="19"/>
  <c r="H616" i="19"/>
  <c r="H617" i="19"/>
  <c r="H618" i="19"/>
  <c r="H619" i="19"/>
  <c r="H620" i="19"/>
  <c r="H621" i="19"/>
  <c r="H622" i="19"/>
  <c r="H623" i="19"/>
  <c r="H624" i="19"/>
  <c r="H625" i="19"/>
  <c r="H626" i="19"/>
  <c r="H627" i="19"/>
  <c r="H628" i="19"/>
  <c r="H629" i="19"/>
  <c r="H630" i="19"/>
  <c r="H631" i="19"/>
  <c r="H632" i="19"/>
  <c r="H633" i="19"/>
  <c r="H634" i="19"/>
  <c r="H635" i="19"/>
  <c r="H636" i="19"/>
  <c r="H637" i="19"/>
  <c r="H638" i="19"/>
  <c r="H639" i="19"/>
  <c r="H640" i="19"/>
  <c r="H641" i="19"/>
  <c r="H642" i="19"/>
  <c r="H643" i="19"/>
  <c r="H644" i="19"/>
  <c r="H645" i="19"/>
  <c r="H646" i="19"/>
  <c r="H647" i="19"/>
  <c r="H648" i="19"/>
  <c r="H649" i="19"/>
  <c r="H650" i="19"/>
  <c r="H651" i="19"/>
  <c r="H652" i="19"/>
  <c r="H653" i="19"/>
  <c r="H654" i="19"/>
  <c r="H655" i="19"/>
  <c r="H656" i="19"/>
  <c r="H657" i="19"/>
  <c r="H658" i="19"/>
  <c r="H659" i="19"/>
  <c r="H660" i="19"/>
  <c r="H661" i="19"/>
  <c r="H662" i="19"/>
  <c r="H663" i="19"/>
  <c r="H664" i="19"/>
  <c r="H665" i="19"/>
  <c r="H666" i="19"/>
  <c r="H667" i="19"/>
  <c r="H668" i="19"/>
  <c r="H669" i="19"/>
  <c r="H670" i="19"/>
  <c r="H671" i="19"/>
  <c r="H672" i="19"/>
  <c r="H673" i="19"/>
  <c r="H674" i="19"/>
  <c r="H675" i="19"/>
  <c r="H676" i="19"/>
  <c r="H677" i="19"/>
  <c r="H678" i="19"/>
  <c r="H679" i="19"/>
  <c r="H680" i="19"/>
  <c r="H681" i="19"/>
  <c r="H682" i="19"/>
  <c r="H683" i="19"/>
  <c r="H684" i="19"/>
  <c r="H685" i="19"/>
  <c r="H686" i="19"/>
  <c r="H687" i="19"/>
  <c r="H688" i="19"/>
  <c r="H689" i="19"/>
  <c r="H690" i="19"/>
  <c r="H691" i="19"/>
  <c r="H692" i="19"/>
  <c r="H693" i="19"/>
  <c r="H694" i="19"/>
  <c r="H695" i="19"/>
  <c r="H696" i="19"/>
  <c r="H697" i="19"/>
  <c r="H698" i="19"/>
  <c r="H699" i="19"/>
  <c r="H700" i="19"/>
  <c r="H701" i="19"/>
  <c r="H702" i="19"/>
  <c r="H703" i="19"/>
  <c r="H704" i="19"/>
  <c r="H705" i="19"/>
  <c r="H706" i="19"/>
  <c r="H707" i="19"/>
  <c r="H708" i="19"/>
  <c r="H709" i="19"/>
  <c r="H710" i="19"/>
  <c r="H711" i="19"/>
  <c r="H712" i="19"/>
  <c r="H713" i="19"/>
  <c r="H714" i="19"/>
  <c r="H715" i="19"/>
  <c r="H716" i="19"/>
  <c r="H717" i="19"/>
  <c r="H718" i="19"/>
  <c r="H719" i="19"/>
  <c r="H720" i="19"/>
  <c r="H721" i="19"/>
  <c r="H722" i="19"/>
  <c r="H723" i="19"/>
  <c r="H724" i="19"/>
  <c r="H725" i="19"/>
  <c r="H726" i="19"/>
  <c r="H727" i="19"/>
  <c r="H728" i="19"/>
  <c r="H729" i="19"/>
  <c r="H730" i="19"/>
  <c r="H731" i="19"/>
  <c r="H732" i="19"/>
  <c r="H733" i="19"/>
  <c r="H734" i="19"/>
  <c r="H735" i="19"/>
  <c r="H736" i="19"/>
  <c r="H737" i="19"/>
  <c r="H738" i="19"/>
  <c r="H739" i="19"/>
  <c r="H740" i="19"/>
  <c r="H741" i="19"/>
  <c r="H742" i="19"/>
  <c r="H743" i="19"/>
  <c r="H744" i="19"/>
  <c r="H745" i="19"/>
  <c r="H746" i="19"/>
  <c r="H747" i="19"/>
  <c r="H748" i="19"/>
  <c r="H749" i="19"/>
  <c r="H750" i="19"/>
  <c r="H751" i="19"/>
  <c r="H752" i="19"/>
  <c r="H753" i="19"/>
  <c r="H754" i="19"/>
  <c r="H755" i="19"/>
  <c r="H756" i="19"/>
  <c r="H757" i="19"/>
  <c r="H758" i="19"/>
  <c r="H759" i="19"/>
  <c r="H760" i="19"/>
  <c r="H761" i="19"/>
  <c r="H762" i="19"/>
  <c r="H763" i="19"/>
  <c r="H764" i="19"/>
  <c r="H765" i="19"/>
  <c r="H766" i="19"/>
  <c r="H767" i="19"/>
  <c r="H768" i="19"/>
  <c r="H769" i="19"/>
  <c r="H770" i="19"/>
  <c r="H771" i="19"/>
  <c r="H772" i="19"/>
  <c r="H773" i="19"/>
  <c r="H774" i="19"/>
  <c r="H775" i="19"/>
  <c r="H776" i="19"/>
  <c r="H777" i="19"/>
  <c r="H778" i="19"/>
  <c r="H779" i="19"/>
  <c r="H780" i="19"/>
  <c r="H781" i="19"/>
  <c r="H782" i="19"/>
  <c r="H783" i="19"/>
  <c r="H784" i="19"/>
  <c r="H785" i="19"/>
  <c r="H786" i="19"/>
  <c r="H787" i="19"/>
  <c r="H788" i="19"/>
  <c r="H789" i="19"/>
  <c r="H790" i="19"/>
  <c r="H791" i="19"/>
  <c r="H792" i="19"/>
  <c r="H793" i="19"/>
  <c r="H794" i="19"/>
  <c r="H795" i="19"/>
  <c r="H796" i="19"/>
  <c r="H797" i="19"/>
  <c r="H798" i="19"/>
  <c r="H799" i="19"/>
  <c r="H800" i="19"/>
  <c r="H801" i="19"/>
  <c r="H802" i="19"/>
  <c r="H803" i="19"/>
  <c r="H804" i="19"/>
  <c r="H805" i="19"/>
  <c r="H806" i="19"/>
  <c r="H807" i="19"/>
  <c r="H808" i="19"/>
  <c r="H809" i="19"/>
  <c r="H810" i="19"/>
  <c r="H811" i="19"/>
  <c r="H812" i="19"/>
  <c r="H813" i="19"/>
  <c r="H814" i="19"/>
  <c r="H815" i="19"/>
  <c r="H816" i="19"/>
  <c r="H817" i="19"/>
  <c r="H818" i="19"/>
  <c r="H819" i="19"/>
  <c r="H820" i="19"/>
  <c r="H821" i="19"/>
  <c r="H822" i="19"/>
  <c r="H823" i="19"/>
  <c r="H824" i="19"/>
  <c r="H825" i="19"/>
  <c r="H826" i="19"/>
  <c r="H827" i="19"/>
  <c r="H828" i="19"/>
  <c r="H829" i="19"/>
  <c r="H830" i="19"/>
  <c r="H831" i="19"/>
  <c r="H832" i="19"/>
  <c r="H833" i="19"/>
  <c r="H834" i="19"/>
  <c r="H835" i="19"/>
  <c r="H836" i="19"/>
  <c r="H837" i="19"/>
  <c r="H838" i="19"/>
  <c r="H839" i="19"/>
  <c r="H840" i="19"/>
  <c r="H841" i="19"/>
  <c r="H842" i="19"/>
  <c r="H843" i="19"/>
  <c r="H844" i="19"/>
  <c r="H845" i="19"/>
  <c r="H846" i="19"/>
  <c r="H847" i="19"/>
  <c r="H848" i="19"/>
  <c r="H849" i="19"/>
  <c r="H850" i="19"/>
  <c r="H851" i="19"/>
  <c r="H852" i="19"/>
  <c r="H853" i="19"/>
  <c r="H854" i="19"/>
  <c r="H855" i="19"/>
  <c r="H856" i="19"/>
  <c r="H857" i="19"/>
  <c r="H858" i="19"/>
  <c r="H859" i="19"/>
  <c r="H860" i="19"/>
  <c r="H861" i="19"/>
  <c r="H862" i="19"/>
  <c r="H863" i="19"/>
  <c r="H864" i="19"/>
  <c r="H865" i="19"/>
  <c r="H866" i="19"/>
  <c r="H867" i="19"/>
  <c r="H868" i="19"/>
  <c r="H869" i="19"/>
  <c r="H870" i="19"/>
  <c r="H871" i="19"/>
  <c r="H872" i="19"/>
  <c r="H873" i="19"/>
  <c r="H874" i="19"/>
  <c r="H875" i="19"/>
  <c r="H876" i="19"/>
  <c r="H877" i="19"/>
  <c r="H878" i="19"/>
  <c r="H879" i="19"/>
  <c r="H880" i="19"/>
  <c r="H881" i="19"/>
  <c r="H882" i="19"/>
  <c r="H883" i="19"/>
  <c r="H884" i="19"/>
  <c r="H885" i="19"/>
  <c r="H886" i="19"/>
  <c r="H887" i="19"/>
  <c r="H888" i="19"/>
  <c r="H889" i="19"/>
  <c r="H890" i="19"/>
  <c r="H891" i="19"/>
  <c r="H892" i="19"/>
  <c r="H893" i="19"/>
  <c r="H894" i="19"/>
  <c r="H895" i="19"/>
  <c r="H896" i="19"/>
  <c r="H897" i="19"/>
  <c r="H898" i="19"/>
  <c r="H899" i="19"/>
  <c r="H900" i="19"/>
  <c r="H901" i="19"/>
  <c r="H902" i="19"/>
  <c r="H903" i="19"/>
  <c r="H904" i="19"/>
  <c r="H905" i="19"/>
  <c r="H906" i="19"/>
  <c r="H907" i="19"/>
  <c r="H908" i="19"/>
  <c r="H909" i="19"/>
  <c r="H910" i="19"/>
  <c r="H911" i="19"/>
  <c r="H912" i="19"/>
  <c r="H913" i="19"/>
  <c r="H914" i="19"/>
  <c r="H915" i="19"/>
  <c r="H916" i="19"/>
  <c r="H917" i="19"/>
  <c r="H918" i="19"/>
  <c r="H919" i="19"/>
  <c r="H920" i="19"/>
  <c r="H921" i="19"/>
  <c r="H922" i="19"/>
  <c r="H923" i="19"/>
  <c r="H924" i="19"/>
  <c r="H925" i="19"/>
  <c r="H926" i="19"/>
  <c r="H927" i="19"/>
  <c r="H928" i="19"/>
  <c r="H929" i="19"/>
  <c r="H930" i="19"/>
  <c r="H931" i="19"/>
  <c r="H932" i="19"/>
  <c r="H933" i="19"/>
  <c r="H934" i="19"/>
  <c r="H935" i="19"/>
  <c r="H936" i="19"/>
  <c r="H937" i="19"/>
  <c r="H938" i="19"/>
  <c r="H939" i="19"/>
  <c r="H940" i="19"/>
  <c r="H941" i="19"/>
  <c r="H942" i="19"/>
  <c r="H943" i="19"/>
  <c r="H944" i="19"/>
  <c r="H945" i="19"/>
  <c r="H946" i="19"/>
  <c r="H947" i="19"/>
  <c r="H948" i="19"/>
  <c r="H949" i="19"/>
  <c r="H950" i="19"/>
  <c r="H951" i="19"/>
  <c r="H952" i="19"/>
  <c r="H953" i="19"/>
  <c r="H954" i="19"/>
  <c r="H955" i="19"/>
  <c r="H956" i="19"/>
  <c r="H957" i="19"/>
  <c r="H958" i="19"/>
  <c r="H959" i="19"/>
  <c r="H960" i="19"/>
  <c r="H961" i="19"/>
  <c r="H962" i="19"/>
  <c r="H963" i="19"/>
  <c r="H964" i="19"/>
  <c r="H965" i="19"/>
  <c r="H966" i="19"/>
  <c r="H967" i="19"/>
  <c r="H968" i="19"/>
  <c r="H969" i="19"/>
  <c r="H970" i="19"/>
  <c r="H971" i="19"/>
  <c r="H972" i="19"/>
  <c r="H973" i="19"/>
  <c r="H974" i="19"/>
  <c r="H975" i="19"/>
  <c r="H976" i="19"/>
  <c r="H977" i="19"/>
  <c r="H978" i="19"/>
  <c r="H979" i="19"/>
  <c r="H980" i="19"/>
  <c r="H981" i="19"/>
  <c r="H982" i="19"/>
  <c r="H983" i="19"/>
  <c r="H984" i="19"/>
  <c r="H985" i="19"/>
  <c r="H986" i="19"/>
  <c r="H987" i="19"/>
  <c r="H988" i="19"/>
  <c r="H989" i="19"/>
  <c r="H990" i="19"/>
  <c r="H991" i="19"/>
  <c r="H992" i="19"/>
  <c r="H993" i="19"/>
  <c r="H994" i="19"/>
  <c r="H995" i="19"/>
  <c r="H996" i="19"/>
  <c r="H997" i="19"/>
  <c r="H998" i="19"/>
  <c r="H999" i="19"/>
  <c r="H1000" i="19"/>
  <c r="H1001" i="19"/>
  <c r="H1002" i="19"/>
  <c r="H1003" i="19"/>
  <c r="H1004" i="19"/>
  <c r="H1005" i="19"/>
  <c r="H1006" i="19"/>
  <c r="H1007" i="19"/>
  <c r="H1008" i="19"/>
  <c r="H1009" i="19"/>
  <c r="H1010" i="19"/>
  <c r="H1011" i="19"/>
  <c r="H1012" i="19"/>
  <c r="H1013" i="19"/>
  <c r="H1014" i="19"/>
  <c r="H1015" i="19"/>
  <c r="H1016" i="19"/>
  <c r="H1017" i="19"/>
  <c r="H1018" i="19"/>
  <c r="H1019" i="19"/>
  <c r="H1020" i="19"/>
  <c r="H1021" i="19"/>
  <c r="H1022" i="19"/>
  <c r="H1023" i="19"/>
  <c r="H1024" i="19"/>
  <c r="H1025" i="19"/>
  <c r="H1026" i="19"/>
  <c r="H1027" i="19"/>
  <c r="H1028" i="19"/>
  <c r="H1029" i="19"/>
  <c r="H1030" i="19"/>
  <c r="H1031" i="19"/>
  <c r="H1032" i="19"/>
  <c r="H1033" i="19"/>
  <c r="H1034" i="19"/>
  <c r="H1035" i="19"/>
  <c r="H1036" i="19"/>
  <c r="H1037" i="19"/>
  <c r="H1038" i="19"/>
  <c r="H1039" i="19"/>
  <c r="H1040" i="19"/>
  <c r="H1041" i="19"/>
  <c r="H1042" i="19"/>
  <c r="H1043" i="19"/>
  <c r="H1044" i="19"/>
  <c r="H1045" i="19"/>
  <c r="H1046" i="19"/>
  <c r="H1047" i="19"/>
  <c r="H1048" i="19"/>
  <c r="H1049" i="19"/>
  <c r="H1050" i="19"/>
  <c r="H1051" i="19"/>
  <c r="H1052" i="19"/>
  <c r="H1053" i="19"/>
  <c r="H1054" i="19"/>
  <c r="H1055" i="19"/>
  <c r="H1056" i="19"/>
  <c r="H1057" i="19"/>
  <c r="H1058" i="19"/>
  <c r="H1059" i="19"/>
  <c r="H1060" i="19"/>
  <c r="H1061" i="19"/>
  <c r="H1062" i="19"/>
  <c r="H1063" i="19"/>
  <c r="H1064" i="19"/>
  <c r="H1065" i="19"/>
  <c r="H1066" i="19"/>
  <c r="H1067" i="19"/>
  <c r="H1068" i="19"/>
  <c r="H1069" i="19"/>
  <c r="H1070" i="19"/>
  <c r="H1071" i="19"/>
  <c r="H1072" i="19"/>
  <c r="H1073" i="19"/>
  <c r="H1074" i="19"/>
  <c r="H1075" i="19"/>
  <c r="H1076" i="19"/>
  <c r="H1077" i="19"/>
  <c r="H1078" i="19"/>
  <c r="H1079" i="19"/>
  <c r="H1080" i="19"/>
  <c r="H1081" i="19"/>
  <c r="H1082" i="19"/>
  <c r="H1083" i="19"/>
  <c r="H1084" i="19"/>
  <c r="H1085" i="19"/>
  <c r="H1086" i="19"/>
  <c r="H1087" i="19"/>
  <c r="H1088" i="19"/>
  <c r="H1089" i="19"/>
  <c r="H1090" i="19"/>
  <c r="H1091" i="19"/>
  <c r="H1092" i="19"/>
  <c r="H1093" i="19"/>
  <c r="H1094" i="19"/>
  <c r="H1095" i="19"/>
  <c r="H1096" i="19"/>
  <c r="H1097" i="19"/>
  <c r="H1098" i="19"/>
  <c r="H1099" i="19"/>
  <c r="H1100" i="19"/>
  <c r="H1101" i="19"/>
  <c r="H1102" i="19"/>
  <c r="H1103" i="19"/>
  <c r="H1104" i="19"/>
  <c r="H1105" i="19"/>
  <c r="H1106" i="19"/>
  <c r="H1107" i="19"/>
  <c r="H1108" i="19"/>
  <c r="H1109" i="19"/>
  <c r="H1110" i="19"/>
  <c r="H1111" i="19"/>
  <c r="H1112" i="19"/>
  <c r="H1113" i="19"/>
  <c r="H1114" i="19"/>
  <c r="H1115" i="19"/>
  <c r="H1116" i="19"/>
  <c r="H1117" i="19"/>
  <c r="H1118" i="19"/>
  <c r="H1119" i="19"/>
  <c r="H1120" i="19"/>
  <c r="H1121" i="19"/>
  <c r="H1122" i="19"/>
  <c r="H1123" i="19"/>
  <c r="H1124" i="19"/>
  <c r="H1125" i="19"/>
  <c r="H1126" i="19"/>
  <c r="H1127" i="19"/>
  <c r="H1128" i="19"/>
  <c r="H1129" i="19"/>
  <c r="H1130" i="19"/>
  <c r="H1131" i="19"/>
  <c r="H1132" i="19"/>
  <c r="H1133" i="19"/>
  <c r="H1134" i="19"/>
  <c r="H1135" i="19"/>
  <c r="H1136" i="19"/>
  <c r="H1137" i="19"/>
  <c r="H1138" i="19"/>
  <c r="H1139" i="19"/>
  <c r="H1140" i="19"/>
  <c r="H1141" i="19"/>
  <c r="H1142" i="19"/>
  <c r="H1143" i="19"/>
  <c r="H1144" i="19"/>
  <c r="H1145" i="19"/>
  <c r="H1146" i="19"/>
  <c r="H1147" i="19"/>
  <c r="H1148" i="19"/>
  <c r="H1149" i="19"/>
  <c r="H1150" i="19"/>
  <c r="H1151" i="19"/>
  <c r="H1152" i="19"/>
  <c r="H1153" i="19"/>
  <c r="H1154" i="19"/>
  <c r="H1155" i="19"/>
  <c r="H1156" i="19"/>
  <c r="H1157" i="19"/>
  <c r="H1158" i="19"/>
  <c r="H1159" i="19"/>
  <c r="H1160" i="19"/>
  <c r="H1161" i="19"/>
  <c r="H1162" i="19"/>
  <c r="H1163" i="19"/>
  <c r="H1164" i="19"/>
  <c r="H1165" i="19"/>
  <c r="H1166" i="19"/>
  <c r="H1167" i="19"/>
  <c r="H1168" i="19"/>
  <c r="H1169" i="19"/>
  <c r="H1170" i="19"/>
  <c r="H1171" i="19"/>
  <c r="H1172" i="19"/>
  <c r="H1173" i="19"/>
  <c r="H1174" i="19"/>
  <c r="H1175" i="19"/>
  <c r="H1176" i="19"/>
  <c r="H1177" i="19"/>
  <c r="H1178" i="19"/>
  <c r="H1179" i="19"/>
  <c r="H1180" i="19"/>
  <c r="H1181" i="19"/>
  <c r="H1182" i="19"/>
  <c r="H1183" i="19"/>
  <c r="H1184" i="19"/>
  <c r="H1185" i="19"/>
  <c r="H1186" i="19"/>
  <c r="H1187" i="19"/>
  <c r="H1188" i="19"/>
  <c r="H1189" i="19"/>
  <c r="H1190" i="19"/>
  <c r="H1191" i="19"/>
  <c r="H1192" i="19"/>
  <c r="H1193" i="19"/>
  <c r="H1194" i="19"/>
  <c r="H1195" i="19"/>
  <c r="H1196" i="19"/>
  <c r="H1197" i="19"/>
  <c r="H1198" i="19"/>
  <c r="H1199" i="19"/>
  <c r="H1200" i="19"/>
  <c r="H1201" i="19"/>
  <c r="H1202" i="19"/>
  <c r="H1203" i="19"/>
  <c r="H1204" i="19"/>
  <c r="H1205" i="19"/>
  <c r="H1206" i="19"/>
  <c r="H1207" i="19"/>
  <c r="H1208" i="19"/>
  <c r="H1209" i="19"/>
  <c r="H1210" i="19"/>
  <c r="H1211" i="19"/>
  <c r="H1212" i="19"/>
  <c r="H1213" i="19"/>
  <c r="H1214" i="19"/>
  <c r="H1215" i="19"/>
  <c r="H1216" i="19"/>
  <c r="H1217" i="19"/>
  <c r="H1218" i="19"/>
  <c r="H1219" i="19"/>
  <c r="H1220" i="19"/>
  <c r="H1221" i="19"/>
  <c r="H1222" i="19"/>
  <c r="H1223" i="19"/>
  <c r="H1224" i="19"/>
  <c r="H1225" i="19"/>
  <c r="H1226" i="19"/>
  <c r="H1227" i="19"/>
  <c r="H1228" i="19"/>
  <c r="H1229" i="19"/>
  <c r="H1230" i="19"/>
  <c r="H1231" i="19"/>
  <c r="H1232" i="19"/>
  <c r="H1233" i="19"/>
  <c r="H1234" i="19"/>
  <c r="H1235" i="19"/>
  <c r="H1236" i="19"/>
  <c r="H1237" i="19"/>
  <c r="H1238" i="19"/>
  <c r="H1239" i="19"/>
  <c r="H1240" i="19"/>
  <c r="H1241" i="19"/>
  <c r="H1242" i="19"/>
  <c r="H1243" i="19"/>
  <c r="H1244" i="19"/>
  <c r="H1245" i="19"/>
  <c r="H1246" i="19"/>
  <c r="H1247" i="19"/>
  <c r="H1248" i="19"/>
  <c r="H1249" i="19"/>
  <c r="H1250" i="19"/>
  <c r="H1251" i="19"/>
  <c r="H1252" i="19"/>
  <c r="H1253" i="19"/>
  <c r="H1254" i="19"/>
  <c r="H1255" i="19"/>
  <c r="H1256" i="19"/>
  <c r="H1257" i="19"/>
  <c r="H1258" i="19"/>
  <c r="H1259" i="19"/>
  <c r="H1260" i="19"/>
  <c r="H1261" i="19"/>
  <c r="H1262" i="19"/>
  <c r="H1263" i="19"/>
  <c r="H1264" i="19"/>
  <c r="H1265" i="19"/>
  <c r="H1266" i="19"/>
  <c r="H1267" i="19"/>
  <c r="H1268" i="19"/>
  <c r="H1269" i="19"/>
  <c r="H1270" i="19"/>
  <c r="H1271" i="19"/>
  <c r="H1272" i="19"/>
  <c r="H1273" i="19"/>
  <c r="H1274" i="19"/>
  <c r="H1275" i="19"/>
  <c r="H1276" i="19"/>
  <c r="H1277" i="19"/>
  <c r="H1278" i="19"/>
  <c r="H1279" i="19"/>
  <c r="H1280" i="19"/>
  <c r="H1281" i="19"/>
  <c r="H1282" i="19"/>
  <c r="H1283" i="19"/>
  <c r="H1284" i="19"/>
  <c r="H1285" i="19"/>
  <c r="H1286" i="19"/>
  <c r="H1287" i="19"/>
  <c r="H1288" i="19"/>
  <c r="H1289" i="19"/>
  <c r="H1290" i="19"/>
  <c r="H1291" i="19"/>
  <c r="H1292" i="19"/>
  <c r="H1293" i="19"/>
  <c r="H1294" i="19"/>
  <c r="H1295" i="19"/>
  <c r="H1296" i="19"/>
  <c r="H1297" i="19"/>
  <c r="H1298" i="19"/>
  <c r="H1299" i="19"/>
  <c r="H1300" i="19"/>
  <c r="H1301" i="19"/>
  <c r="H1302" i="19"/>
  <c r="H1303" i="19"/>
  <c r="H1304" i="19"/>
  <c r="H1305" i="19"/>
  <c r="H1306" i="19"/>
  <c r="H1307" i="19"/>
  <c r="H1308" i="19"/>
  <c r="H1309" i="19"/>
  <c r="H1310" i="19"/>
  <c r="H1311" i="19"/>
  <c r="H1312" i="19"/>
  <c r="H1313" i="19"/>
  <c r="H1314" i="19"/>
  <c r="H1315" i="19"/>
  <c r="H1316" i="19"/>
  <c r="H1317" i="19"/>
  <c r="H1318" i="19"/>
  <c r="H1319" i="19"/>
  <c r="H1320" i="19"/>
  <c r="H1321" i="19"/>
  <c r="H1322" i="19"/>
  <c r="H1323" i="19"/>
  <c r="H1324" i="19"/>
  <c r="H1325" i="19"/>
  <c r="H1326" i="19"/>
  <c r="H1327" i="19"/>
  <c r="H1328" i="19"/>
  <c r="H1329" i="19"/>
  <c r="H1330" i="19"/>
  <c r="H1331" i="19"/>
  <c r="H1332" i="19"/>
  <c r="H1333" i="19"/>
  <c r="H1334" i="19"/>
  <c r="H1335" i="19"/>
  <c r="H1336" i="19"/>
  <c r="H1337" i="19"/>
  <c r="H1338" i="19"/>
  <c r="H1339" i="19"/>
  <c r="H1340" i="19"/>
  <c r="H1341" i="19"/>
  <c r="H1342" i="19"/>
  <c r="H1343" i="19"/>
  <c r="H1344" i="19"/>
  <c r="H1345" i="19"/>
  <c r="H1346" i="19"/>
  <c r="H1347" i="19"/>
  <c r="H1348" i="19"/>
  <c r="H1349" i="19"/>
  <c r="H1350" i="19"/>
  <c r="H1351" i="19"/>
  <c r="H1352" i="19"/>
  <c r="H1353" i="19"/>
  <c r="H1354" i="19"/>
  <c r="H1355" i="19"/>
  <c r="H1356" i="19"/>
  <c r="H1357" i="19"/>
  <c r="H1358" i="19"/>
  <c r="H1359" i="19"/>
  <c r="H1360" i="19"/>
  <c r="H1361" i="19"/>
  <c r="H1362" i="19"/>
  <c r="H1363" i="19"/>
  <c r="H1364" i="19"/>
  <c r="H1365" i="19"/>
  <c r="H1366" i="19"/>
  <c r="H1367" i="19"/>
  <c r="H1368" i="19"/>
  <c r="H1369" i="19"/>
  <c r="H1370" i="19"/>
  <c r="H1371" i="19"/>
  <c r="H1372" i="19"/>
  <c r="H1373" i="19"/>
  <c r="H1374" i="19"/>
  <c r="H1375" i="19"/>
  <c r="H1376" i="19"/>
  <c r="H1377" i="19"/>
  <c r="H1378" i="19"/>
  <c r="H1379" i="19"/>
  <c r="H1380" i="19"/>
  <c r="H1381" i="19"/>
  <c r="H1382" i="19"/>
  <c r="H1383" i="19"/>
  <c r="H1384" i="19"/>
  <c r="H1385" i="19"/>
  <c r="H1386" i="19"/>
  <c r="H1387" i="19"/>
  <c r="H1388" i="19"/>
  <c r="H1389" i="19"/>
  <c r="H1390" i="19"/>
  <c r="H1391" i="19"/>
  <c r="H1392" i="19"/>
  <c r="H1393" i="19"/>
  <c r="H1394" i="19"/>
  <c r="H1395" i="19"/>
  <c r="H1396" i="19"/>
  <c r="H1397" i="19"/>
  <c r="H1398" i="19"/>
  <c r="H1399" i="19"/>
  <c r="H1400" i="19"/>
  <c r="H1401" i="19"/>
  <c r="H1402" i="19"/>
  <c r="H1403" i="19"/>
  <c r="H1404" i="19"/>
  <c r="H1405" i="19"/>
  <c r="H1406" i="19"/>
  <c r="H1407" i="19"/>
  <c r="H1408" i="19"/>
  <c r="H1409" i="19"/>
  <c r="H1410" i="19"/>
  <c r="H1411" i="19"/>
  <c r="H1412" i="19"/>
  <c r="H1413" i="19"/>
  <c r="H1414" i="19"/>
  <c r="H1415" i="19"/>
  <c r="H1416" i="19"/>
  <c r="H1417" i="19"/>
  <c r="H1418" i="19"/>
  <c r="H1419" i="19"/>
  <c r="H1420" i="19"/>
  <c r="H1421" i="19"/>
  <c r="H1422" i="19"/>
  <c r="H1423" i="19"/>
  <c r="H1424" i="19"/>
  <c r="H1425" i="19"/>
  <c r="H1426" i="19"/>
  <c r="H1427" i="19"/>
  <c r="H1428" i="19"/>
  <c r="H1429" i="19"/>
  <c r="H1430" i="19"/>
  <c r="H1431" i="19"/>
  <c r="H1432" i="19"/>
  <c r="H1433" i="19"/>
  <c r="H1434" i="19"/>
  <c r="H1435" i="19"/>
  <c r="H1436" i="19"/>
  <c r="H1437" i="19"/>
  <c r="H1438" i="19"/>
  <c r="H1439" i="19"/>
  <c r="H1440" i="19"/>
  <c r="H1441" i="19"/>
  <c r="H1442" i="19"/>
  <c r="H1443" i="19"/>
  <c r="H1444" i="19"/>
  <c r="H1445" i="19"/>
  <c r="H1446" i="19"/>
  <c r="H1447" i="19"/>
  <c r="H1448" i="19"/>
  <c r="H1449" i="19"/>
  <c r="H1450" i="19"/>
  <c r="H1451" i="19"/>
  <c r="H1452" i="19"/>
  <c r="H1453" i="19"/>
  <c r="H1454" i="19"/>
  <c r="H1455" i="19"/>
  <c r="H1456" i="19"/>
  <c r="H1457" i="19"/>
  <c r="H1458" i="19"/>
  <c r="H1459" i="19"/>
  <c r="H1460" i="19"/>
  <c r="H1461" i="19"/>
  <c r="H1462" i="19"/>
  <c r="H1463" i="19"/>
  <c r="H1464" i="19"/>
  <c r="H1465" i="19"/>
  <c r="H1466" i="19"/>
  <c r="H1467" i="19"/>
  <c r="H1468" i="19"/>
  <c r="H1469" i="19"/>
  <c r="H1470" i="19"/>
  <c r="H1471" i="19"/>
  <c r="H1472" i="19"/>
  <c r="H1473" i="19"/>
  <c r="H1474" i="19"/>
  <c r="H1475" i="19"/>
  <c r="H1476" i="19"/>
  <c r="H1477" i="19"/>
  <c r="H1478" i="19"/>
  <c r="H1479" i="19"/>
  <c r="H1480" i="19"/>
  <c r="H1481" i="19"/>
  <c r="H1482" i="19"/>
  <c r="H1483" i="19"/>
  <c r="H1484" i="19"/>
  <c r="H1485" i="19"/>
  <c r="H1486" i="19"/>
  <c r="H1487" i="19"/>
  <c r="H1488" i="19"/>
  <c r="H1489" i="19"/>
  <c r="H1490" i="19"/>
  <c r="H1491" i="19"/>
  <c r="H1492" i="19"/>
  <c r="H1493" i="19"/>
  <c r="H1494" i="19"/>
  <c r="H1495" i="19"/>
  <c r="H1496" i="19"/>
  <c r="H1497" i="19"/>
  <c r="H1498" i="19"/>
  <c r="H1499" i="19"/>
  <c r="H1500" i="19"/>
  <c r="H1501" i="19"/>
  <c r="H1502" i="19"/>
  <c r="H1503" i="19"/>
  <c r="H1504" i="19"/>
  <c r="H1505" i="19"/>
  <c r="H1506" i="19"/>
  <c r="H1507" i="19"/>
  <c r="H1508" i="19"/>
  <c r="H1509" i="19"/>
  <c r="H1510" i="19"/>
  <c r="H1511" i="19"/>
  <c r="H1512" i="19"/>
  <c r="H1513" i="19"/>
  <c r="H1514" i="19"/>
  <c r="H1515" i="19"/>
  <c r="H1516" i="19"/>
  <c r="H1517" i="19"/>
  <c r="H1518" i="19"/>
  <c r="H1519" i="19"/>
  <c r="H1520" i="19"/>
  <c r="H1521" i="19"/>
  <c r="H1522" i="19"/>
  <c r="H1523" i="19"/>
  <c r="H1524" i="19"/>
  <c r="H1525" i="19"/>
  <c r="H1526" i="19"/>
  <c r="H1527" i="19"/>
  <c r="H1528" i="19"/>
  <c r="H1529" i="19"/>
  <c r="H1530" i="19"/>
  <c r="H1531" i="19"/>
  <c r="H1532" i="19"/>
  <c r="H1533" i="19"/>
  <c r="H1534" i="19"/>
  <c r="H1535" i="19"/>
  <c r="H1536" i="19"/>
  <c r="H1537" i="19"/>
  <c r="H1538" i="19"/>
  <c r="H1539" i="19"/>
  <c r="H1540" i="19"/>
  <c r="H1541" i="19"/>
  <c r="H1542" i="19"/>
  <c r="H1543" i="19"/>
  <c r="H1544" i="19"/>
  <c r="H1545" i="19"/>
  <c r="H1546" i="19"/>
  <c r="H1547" i="19"/>
  <c r="H1548" i="19"/>
  <c r="H1549" i="19"/>
  <c r="H1550" i="19"/>
  <c r="H1551" i="19"/>
  <c r="H1552" i="19"/>
  <c r="H1553" i="19"/>
  <c r="H1554" i="19"/>
  <c r="H1555" i="19"/>
  <c r="H1556" i="19"/>
  <c r="H1557" i="19"/>
  <c r="H1558" i="19"/>
  <c r="H1559" i="19"/>
  <c r="H1560" i="19"/>
  <c r="H1561" i="19"/>
  <c r="H1562" i="19"/>
  <c r="H1563" i="19"/>
  <c r="H1564" i="19"/>
  <c r="H1565" i="19"/>
  <c r="H1566" i="19"/>
  <c r="H1567" i="19"/>
  <c r="H1568" i="19"/>
  <c r="H1569" i="19"/>
  <c r="H1570" i="19"/>
  <c r="H1571" i="19"/>
  <c r="H1572" i="19"/>
  <c r="H1573" i="19"/>
  <c r="H1574" i="19"/>
  <c r="H1575" i="19"/>
  <c r="H1576" i="19"/>
  <c r="H1577" i="19"/>
  <c r="H1578" i="19"/>
  <c r="H1579" i="19"/>
  <c r="H1580" i="19"/>
  <c r="H1581" i="19"/>
  <c r="H1582" i="19"/>
  <c r="H1583" i="19"/>
  <c r="H1584" i="19"/>
  <c r="H1585" i="19"/>
  <c r="H1586" i="19"/>
  <c r="H1587" i="19"/>
  <c r="H1588" i="19"/>
  <c r="H1589" i="19"/>
  <c r="H1590" i="19"/>
  <c r="H1591" i="19"/>
  <c r="H1592" i="19"/>
  <c r="H1593" i="19"/>
  <c r="H1594" i="19"/>
  <c r="H1595" i="19"/>
  <c r="H1596" i="19"/>
  <c r="H1597" i="19"/>
  <c r="H1598" i="19"/>
  <c r="H1599" i="19"/>
  <c r="H1600" i="19"/>
  <c r="H1601" i="19"/>
  <c r="H1602" i="19"/>
  <c r="H1603" i="19"/>
  <c r="H1604" i="19"/>
  <c r="H1605" i="19"/>
  <c r="H1606" i="19"/>
  <c r="H1607" i="19"/>
  <c r="H1608" i="19"/>
  <c r="H1609" i="19"/>
  <c r="H1610" i="19"/>
  <c r="H1611" i="19"/>
  <c r="H1612" i="19"/>
  <c r="H1613" i="19"/>
  <c r="H1614" i="19"/>
  <c r="H1615" i="19"/>
  <c r="H1616" i="19"/>
  <c r="H1617" i="19"/>
  <c r="H1618" i="19"/>
  <c r="H1619" i="19"/>
  <c r="H1620" i="19"/>
  <c r="H1621" i="19"/>
  <c r="H1622" i="19"/>
  <c r="H1623" i="19"/>
  <c r="H1624" i="19"/>
  <c r="H1625" i="19"/>
  <c r="H1626" i="19"/>
  <c r="H1627" i="19"/>
  <c r="H1628" i="19"/>
  <c r="H1629" i="19"/>
  <c r="H1630" i="19"/>
  <c r="H1631" i="19"/>
  <c r="H1632" i="19"/>
  <c r="H1633" i="19"/>
  <c r="H1634" i="19"/>
  <c r="H1635" i="19"/>
  <c r="H1636" i="19"/>
  <c r="H1637" i="19"/>
  <c r="H1638" i="19"/>
  <c r="H1639" i="19"/>
  <c r="H1640" i="19"/>
  <c r="H1641" i="19"/>
  <c r="H1642" i="19"/>
  <c r="H1643" i="19"/>
  <c r="H1644" i="19"/>
  <c r="H1645" i="19"/>
  <c r="H1646" i="19"/>
  <c r="H1647" i="19"/>
  <c r="H1648" i="19"/>
  <c r="H1649" i="19"/>
  <c r="H1650" i="19"/>
  <c r="H1651" i="19"/>
  <c r="H1652" i="19"/>
  <c r="H1653" i="19"/>
  <c r="H1654" i="19"/>
  <c r="H1655" i="19"/>
  <c r="H1656" i="19"/>
  <c r="H1657" i="19"/>
  <c r="H1658" i="19"/>
  <c r="H1659" i="19"/>
  <c r="H1660" i="19"/>
  <c r="H1661" i="19"/>
  <c r="H1662" i="19"/>
  <c r="H1663" i="19"/>
  <c r="H1664" i="19"/>
  <c r="H1665" i="19"/>
  <c r="H1666" i="19"/>
  <c r="H1667" i="19"/>
  <c r="H1668" i="19"/>
  <c r="H1669" i="19"/>
  <c r="H1670" i="19"/>
  <c r="H1671" i="19"/>
  <c r="H1672" i="19"/>
  <c r="H1673" i="19"/>
  <c r="H1674" i="19"/>
  <c r="H1675" i="19"/>
  <c r="H1676" i="19"/>
  <c r="H1677" i="19"/>
  <c r="H1678" i="19"/>
  <c r="H1679" i="19"/>
  <c r="H1680" i="19"/>
  <c r="H1681" i="19"/>
  <c r="H1682" i="19"/>
  <c r="H1683" i="19"/>
  <c r="H1684" i="19"/>
  <c r="H1685" i="19"/>
  <c r="H1686" i="19"/>
  <c r="H1687" i="19"/>
  <c r="H1688" i="19"/>
  <c r="H1689" i="19"/>
  <c r="H1690" i="19"/>
  <c r="H1691" i="19"/>
  <c r="H1692" i="19"/>
  <c r="H1693" i="19"/>
  <c r="H1694" i="19"/>
  <c r="H1695" i="19"/>
  <c r="H1696" i="19"/>
  <c r="H1697" i="19"/>
  <c r="H1698" i="19"/>
  <c r="H1699" i="19"/>
  <c r="H1700" i="19"/>
  <c r="H1701" i="19"/>
  <c r="H1702" i="19"/>
  <c r="H1703" i="19"/>
  <c r="H1704" i="19"/>
  <c r="H1705" i="19"/>
  <c r="H1706" i="19"/>
  <c r="H1707" i="19"/>
  <c r="H1708" i="19"/>
  <c r="H1709" i="19"/>
  <c r="H1710" i="19"/>
  <c r="H1711" i="19"/>
  <c r="H1712" i="19"/>
  <c r="H1713" i="19"/>
  <c r="H1714" i="19"/>
  <c r="H1715" i="19"/>
  <c r="H1716" i="19"/>
  <c r="H1717" i="19"/>
  <c r="H1718" i="19"/>
  <c r="H1719" i="19"/>
  <c r="H1720" i="19"/>
  <c r="H1721" i="19"/>
  <c r="H1722" i="19"/>
  <c r="H1723" i="19"/>
  <c r="H1724" i="19"/>
  <c r="H1725" i="19"/>
  <c r="H1726" i="19"/>
  <c r="H1727" i="19"/>
  <c r="H1728" i="19"/>
  <c r="H1729" i="19"/>
  <c r="H1730" i="19"/>
  <c r="H1731" i="19"/>
  <c r="H1732" i="19"/>
  <c r="H1733" i="19"/>
  <c r="H1734" i="19"/>
  <c r="H1735" i="19"/>
  <c r="H1736" i="19"/>
  <c r="H1737" i="19"/>
  <c r="H1738" i="19"/>
  <c r="H1739" i="19"/>
  <c r="H1740" i="19"/>
  <c r="H1741" i="19"/>
  <c r="H1742" i="19"/>
  <c r="H1743" i="19"/>
  <c r="H1744" i="19"/>
  <c r="H1745" i="19"/>
  <c r="H1746" i="19"/>
  <c r="H1747" i="19"/>
  <c r="H1748" i="19"/>
  <c r="H1749" i="19"/>
  <c r="H1750" i="19"/>
  <c r="H1751" i="19"/>
  <c r="H1752" i="19"/>
  <c r="H1753" i="19"/>
  <c r="H1754" i="19"/>
  <c r="H1755" i="19"/>
  <c r="H1756" i="19"/>
  <c r="H1757" i="19"/>
  <c r="H1758" i="19"/>
  <c r="H1759" i="19"/>
  <c r="H1760" i="19"/>
  <c r="H1761" i="19"/>
  <c r="H1762" i="19"/>
  <c r="H1763" i="19"/>
  <c r="H1764" i="19"/>
  <c r="H1765" i="19"/>
  <c r="H1766" i="19"/>
  <c r="H1767" i="19"/>
  <c r="H1768" i="19"/>
  <c r="H1769" i="19"/>
  <c r="H1770" i="19"/>
  <c r="H1771" i="19"/>
  <c r="H1772" i="19"/>
  <c r="H1773" i="19"/>
  <c r="H1774" i="19"/>
  <c r="H1775" i="19"/>
  <c r="H1776" i="19"/>
  <c r="H1777" i="19"/>
  <c r="H1778" i="19"/>
  <c r="H1779" i="19"/>
  <c r="H1780" i="19"/>
  <c r="H1781" i="19"/>
  <c r="H1782" i="19"/>
  <c r="H1783" i="19"/>
  <c r="H1784" i="19"/>
  <c r="H1785" i="19"/>
  <c r="H1786" i="19"/>
  <c r="H1787" i="19"/>
  <c r="H1788" i="19"/>
  <c r="H1789" i="19"/>
  <c r="H1790" i="19"/>
  <c r="H1791" i="19"/>
  <c r="H1792" i="19"/>
  <c r="H1793" i="19"/>
  <c r="H1794" i="19"/>
  <c r="H1795" i="19"/>
  <c r="H1796" i="19"/>
  <c r="H1797" i="19"/>
  <c r="H1798" i="19"/>
  <c r="H1799" i="19"/>
  <c r="H1800" i="19"/>
  <c r="H1801" i="19"/>
  <c r="H1802" i="19"/>
  <c r="H1803" i="19"/>
  <c r="H1804" i="19"/>
  <c r="H1805" i="19"/>
  <c r="H1806" i="19"/>
  <c r="H1807" i="19"/>
  <c r="H1808" i="19"/>
  <c r="H1809" i="19"/>
  <c r="H1810" i="19"/>
  <c r="H1811" i="19"/>
  <c r="H1812" i="19"/>
  <c r="H1813" i="19"/>
  <c r="H1814" i="19"/>
  <c r="H1815" i="19"/>
  <c r="H1816" i="19"/>
  <c r="H1817" i="19"/>
  <c r="H1818" i="19"/>
  <c r="H1819" i="19"/>
  <c r="H1820" i="19"/>
  <c r="H1821" i="19"/>
  <c r="H1822" i="19"/>
  <c r="H1823" i="19"/>
  <c r="H1824" i="19"/>
  <c r="H1825" i="19"/>
  <c r="H1826" i="19"/>
  <c r="H1827" i="19"/>
  <c r="H1828" i="19"/>
  <c r="H1829" i="19"/>
  <c r="H1830" i="19"/>
  <c r="H1831" i="19"/>
  <c r="H1832" i="19"/>
  <c r="H1833" i="19"/>
  <c r="H1834" i="19"/>
  <c r="H1835" i="19"/>
  <c r="H1836" i="19"/>
  <c r="H1837" i="19"/>
  <c r="H1838" i="19"/>
  <c r="H1839" i="19"/>
  <c r="H1840" i="19"/>
  <c r="H1841" i="19"/>
  <c r="H1842" i="19"/>
  <c r="H1843" i="19"/>
  <c r="H1844" i="19"/>
  <c r="H1845" i="19"/>
  <c r="H1846" i="19"/>
  <c r="H1847" i="19"/>
  <c r="H1848" i="19"/>
  <c r="H1849" i="19"/>
  <c r="H1850" i="19"/>
  <c r="H1851" i="19"/>
  <c r="H1852" i="19"/>
  <c r="H1853" i="19"/>
  <c r="H1854" i="19"/>
  <c r="H1855" i="19"/>
  <c r="H1856" i="19"/>
  <c r="H1857" i="19"/>
  <c r="H1858" i="19"/>
  <c r="H1859" i="19"/>
  <c r="H1860" i="19"/>
  <c r="H1861" i="19"/>
  <c r="H1862" i="19"/>
  <c r="H1863" i="19"/>
  <c r="H1864" i="19"/>
  <c r="H1865" i="19"/>
  <c r="H1866" i="19"/>
  <c r="H1867" i="19"/>
  <c r="H1868" i="19"/>
  <c r="H1869" i="19"/>
  <c r="H1870" i="19"/>
  <c r="H1871" i="19"/>
  <c r="H1872" i="19"/>
  <c r="H1873" i="19"/>
  <c r="H1874" i="19"/>
  <c r="H1875" i="19"/>
  <c r="H1876" i="19"/>
  <c r="H1877" i="19"/>
  <c r="H1878" i="19"/>
  <c r="H1879" i="19"/>
  <c r="H1880" i="19"/>
  <c r="H1881" i="19"/>
  <c r="H1882" i="19"/>
  <c r="H1883" i="19"/>
  <c r="H1884" i="19"/>
  <c r="H1885" i="19"/>
  <c r="H1886" i="19"/>
  <c r="H1887" i="19"/>
  <c r="H1888" i="19"/>
  <c r="H1889" i="19"/>
  <c r="H1890" i="19"/>
  <c r="H1891" i="19"/>
  <c r="H1892" i="19"/>
  <c r="H1893" i="19"/>
  <c r="H1894" i="19"/>
  <c r="H1895" i="19"/>
  <c r="H1896" i="19"/>
  <c r="H1897" i="19"/>
  <c r="H1898" i="19"/>
  <c r="H1899" i="19"/>
  <c r="H1900" i="19"/>
  <c r="H1901" i="19"/>
  <c r="H1902" i="19"/>
  <c r="H1903" i="19"/>
  <c r="H1904" i="19"/>
  <c r="H1905" i="19"/>
  <c r="H1906" i="19"/>
  <c r="H1907" i="19"/>
  <c r="H1908" i="19"/>
  <c r="H1909" i="19"/>
  <c r="H1910" i="19"/>
  <c r="H1911" i="19"/>
  <c r="H1912" i="19"/>
  <c r="H1913" i="19"/>
  <c r="H1914" i="19"/>
  <c r="H1915" i="19"/>
  <c r="H1916" i="19"/>
  <c r="H1917" i="19"/>
  <c r="H1918" i="19"/>
  <c r="H1919" i="19"/>
  <c r="H1920" i="19"/>
  <c r="H1921" i="19"/>
  <c r="H1922" i="19"/>
  <c r="H1923" i="19"/>
  <c r="H1924" i="19"/>
  <c r="H1925" i="19"/>
  <c r="H1926" i="19"/>
  <c r="H1927" i="19"/>
  <c r="H1928" i="19"/>
  <c r="H1929" i="19"/>
  <c r="H1930" i="19"/>
  <c r="H1931" i="19"/>
  <c r="H1932" i="19"/>
  <c r="H1933" i="19"/>
  <c r="H1934" i="19"/>
  <c r="H1935" i="19"/>
  <c r="H1936" i="19"/>
  <c r="H1937" i="19"/>
  <c r="H1938" i="19"/>
  <c r="H1939" i="19"/>
  <c r="H1940" i="19"/>
  <c r="H1941" i="19"/>
  <c r="H1942" i="19"/>
  <c r="H1943" i="19"/>
  <c r="H1944" i="19"/>
  <c r="H1945" i="19"/>
  <c r="H1946" i="19"/>
  <c r="H1947" i="19"/>
  <c r="H1948" i="19"/>
  <c r="H1949" i="19"/>
  <c r="H1950" i="19"/>
  <c r="H1951" i="19"/>
  <c r="H1952" i="19"/>
  <c r="H1953" i="19"/>
  <c r="H1954" i="19"/>
  <c r="H1955" i="19"/>
  <c r="H1956" i="19"/>
  <c r="H1957" i="19"/>
  <c r="H1958" i="19"/>
  <c r="H1959" i="19"/>
  <c r="H1960" i="19"/>
  <c r="H1961" i="19"/>
  <c r="H1962" i="19"/>
  <c r="H1963" i="19"/>
  <c r="H1964" i="19"/>
  <c r="H1965" i="19"/>
  <c r="H1966" i="19"/>
  <c r="H1967" i="19"/>
  <c r="H1968" i="19"/>
  <c r="H1969" i="19"/>
  <c r="H1970" i="19"/>
  <c r="H1971" i="19"/>
  <c r="H1972" i="19"/>
  <c r="H1973" i="19"/>
  <c r="H1974" i="19"/>
  <c r="H1975" i="19"/>
  <c r="H1976" i="19"/>
  <c r="H1977" i="19"/>
  <c r="H1978" i="19"/>
  <c r="H1979" i="19"/>
  <c r="H1980" i="19"/>
  <c r="H1981" i="19"/>
  <c r="H1982" i="19"/>
  <c r="H1983" i="19"/>
  <c r="H1984" i="19"/>
  <c r="H1985" i="19"/>
  <c r="H1986" i="19"/>
  <c r="H1987" i="19"/>
  <c r="H1988" i="19"/>
  <c r="H1989" i="19"/>
  <c r="H1990" i="19"/>
  <c r="H1991" i="19"/>
  <c r="H1992" i="19"/>
  <c r="H1993" i="19"/>
  <c r="H1994" i="19"/>
  <c r="H1995" i="19"/>
  <c r="H1996" i="19"/>
  <c r="H1997" i="19"/>
  <c r="H1998" i="19"/>
  <c r="H1999" i="19"/>
  <c r="H2000" i="19"/>
  <c r="H2001" i="19"/>
  <c r="H2002" i="19"/>
  <c r="H2003" i="19"/>
  <c r="H2004" i="19"/>
  <c r="H2005" i="19"/>
  <c r="H2006" i="19"/>
  <c r="H2007" i="19"/>
  <c r="H2008" i="19"/>
  <c r="H2009" i="19"/>
  <c r="H2010" i="19"/>
  <c r="H2011" i="19"/>
  <c r="H2012" i="19"/>
  <c r="H2013" i="19"/>
  <c r="H2014" i="19"/>
  <c r="H2015" i="19"/>
  <c r="H2016" i="19"/>
  <c r="H2017" i="19"/>
  <c r="H2018" i="19"/>
  <c r="H2019" i="19"/>
  <c r="H2020" i="19"/>
  <c r="H2021" i="19"/>
  <c r="H2022" i="19"/>
  <c r="H2023" i="19"/>
  <c r="H2024" i="19"/>
  <c r="H2025" i="19"/>
  <c r="H2026" i="19"/>
  <c r="H2027" i="19"/>
  <c r="H2028" i="19"/>
  <c r="H2029" i="19"/>
  <c r="H2030" i="19"/>
  <c r="H2031" i="19"/>
  <c r="H2032" i="19"/>
  <c r="H2033" i="19"/>
  <c r="H2034" i="19"/>
  <c r="H2035" i="19"/>
  <c r="H2036" i="19"/>
  <c r="H2037" i="19"/>
  <c r="H2038" i="19"/>
  <c r="H2039" i="19"/>
  <c r="H2040" i="19"/>
  <c r="H2041" i="19"/>
  <c r="H2042" i="19"/>
  <c r="H2043" i="19"/>
  <c r="H2044" i="19"/>
  <c r="H2045" i="19"/>
  <c r="H2046" i="19"/>
  <c r="H2047" i="19"/>
  <c r="H2048" i="19"/>
  <c r="H2049" i="19"/>
  <c r="H2050" i="19"/>
  <c r="H2051" i="19"/>
  <c r="H2052" i="19"/>
  <c r="H2053" i="19"/>
  <c r="H2054" i="19"/>
  <c r="H2055" i="19"/>
  <c r="H2056" i="19"/>
  <c r="H2057" i="19"/>
  <c r="H2058" i="19"/>
  <c r="H2059" i="19"/>
  <c r="H2060" i="19"/>
  <c r="H2061" i="19"/>
  <c r="H2062" i="19"/>
  <c r="H2063" i="19"/>
  <c r="H2064" i="19"/>
  <c r="H2065" i="19"/>
  <c r="H2066" i="19"/>
  <c r="H2067" i="19"/>
  <c r="H2068" i="19"/>
  <c r="H2069" i="19"/>
  <c r="H2070" i="19"/>
  <c r="H2071" i="19"/>
  <c r="H2072" i="19"/>
  <c r="H2073" i="19"/>
  <c r="H2074" i="19"/>
  <c r="H2075" i="19"/>
  <c r="H2076" i="19"/>
  <c r="H2077" i="19"/>
  <c r="H2078" i="19"/>
  <c r="H2079" i="19"/>
  <c r="H2080" i="19"/>
  <c r="H2081" i="19"/>
  <c r="H2082" i="19"/>
  <c r="H2083" i="19"/>
  <c r="H2084" i="19"/>
  <c r="H2085" i="19"/>
  <c r="H2086" i="19"/>
  <c r="H2087" i="19"/>
  <c r="H2088" i="19"/>
  <c r="H2089" i="19"/>
  <c r="H2090" i="19"/>
  <c r="H2091" i="19"/>
  <c r="H2092" i="19"/>
  <c r="H2093" i="19"/>
  <c r="H2094" i="19"/>
  <c r="H2095" i="19"/>
  <c r="H2096" i="19"/>
  <c r="H2097" i="19"/>
  <c r="H2098" i="19"/>
  <c r="H2099" i="19"/>
  <c r="H2100" i="19"/>
  <c r="H2101" i="19"/>
  <c r="H2102" i="19"/>
  <c r="H2103" i="19"/>
  <c r="H2104" i="19"/>
  <c r="H2105" i="19"/>
  <c r="H2106" i="19"/>
  <c r="H2107" i="19"/>
  <c r="H2108" i="19"/>
  <c r="H2109" i="19"/>
  <c r="H2110" i="19"/>
  <c r="H2111" i="19"/>
  <c r="H2112" i="19"/>
  <c r="H2113" i="19"/>
  <c r="H2114" i="19"/>
  <c r="H2115" i="19"/>
  <c r="H2116" i="19"/>
  <c r="H2117" i="19"/>
  <c r="H2118" i="19"/>
  <c r="H2119" i="19"/>
  <c r="H2120" i="19"/>
  <c r="H2121" i="19"/>
  <c r="H2122" i="19"/>
  <c r="H2123" i="19"/>
  <c r="H2124" i="19"/>
  <c r="H2125" i="19"/>
  <c r="H2126" i="19"/>
  <c r="H2127" i="19"/>
  <c r="H2128" i="19"/>
  <c r="H2129" i="19"/>
  <c r="H2130" i="19"/>
  <c r="H2131" i="19"/>
  <c r="H2132" i="19"/>
  <c r="H2133" i="19"/>
  <c r="H2134" i="19"/>
  <c r="H2135" i="19"/>
  <c r="H2136" i="19"/>
  <c r="H2137" i="19"/>
  <c r="H2138" i="19"/>
  <c r="H2139" i="19"/>
  <c r="H2140" i="19"/>
  <c r="H2141" i="19"/>
  <c r="H2142" i="19"/>
  <c r="H2143" i="19"/>
  <c r="H2144" i="19"/>
  <c r="H2145" i="19"/>
  <c r="H2146" i="19"/>
  <c r="H2147" i="19"/>
  <c r="H2148" i="19"/>
  <c r="H2149" i="19"/>
  <c r="H2150" i="19"/>
  <c r="H2151" i="19"/>
  <c r="H2152" i="19"/>
  <c r="H2153" i="19"/>
  <c r="H2154" i="19"/>
  <c r="H2155" i="19"/>
  <c r="H2156" i="19"/>
  <c r="H2157" i="19"/>
  <c r="H2158" i="19"/>
  <c r="H2159" i="19"/>
  <c r="H2160" i="19"/>
  <c r="H2161" i="19"/>
  <c r="H2162" i="19"/>
  <c r="H2163" i="19"/>
  <c r="H2164" i="19"/>
  <c r="H2165" i="19"/>
  <c r="H2166" i="19"/>
  <c r="H2167" i="19"/>
  <c r="H2168" i="19"/>
  <c r="H2169" i="19"/>
  <c r="H2170" i="19"/>
  <c r="H2171" i="19"/>
  <c r="H2172" i="19"/>
  <c r="H2173" i="19"/>
  <c r="H2174" i="19"/>
  <c r="H2175" i="19"/>
  <c r="H2176" i="19"/>
  <c r="H2177" i="19"/>
  <c r="H2178" i="19"/>
  <c r="H2179" i="19"/>
  <c r="H2180" i="19"/>
  <c r="H2181" i="19"/>
  <c r="H2182" i="19"/>
  <c r="H2183" i="19"/>
  <c r="H2184" i="19"/>
  <c r="H2185" i="19"/>
  <c r="H2186" i="19"/>
  <c r="H2187" i="19"/>
  <c r="H2188" i="19"/>
  <c r="H2189" i="19"/>
  <c r="H2190" i="19"/>
  <c r="H2191" i="19"/>
  <c r="H2192" i="19"/>
  <c r="H2193" i="19"/>
  <c r="H2194" i="19"/>
  <c r="H2195" i="19"/>
  <c r="H2196" i="19"/>
  <c r="H2197" i="19"/>
  <c r="H2198" i="19"/>
  <c r="H2199" i="19"/>
  <c r="H2200" i="19"/>
  <c r="H2201" i="19"/>
  <c r="H2202" i="19"/>
  <c r="H2203" i="19"/>
  <c r="H2204" i="19"/>
  <c r="H2205" i="19"/>
  <c r="H2206" i="19"/>
  <c r="H2207" i="19"/>
  <c r="H2208" i="19"/>
  <c r="H2209" i="19"/>
  <c r="H2210" i="19"/>
  <c r="H2211" i="19"/>
  <c r="H2212" i="19"/>
  <c r="H2213" i="19"/>
  <c r="H2214" i="19"/>
  <c r="H2215" i="19"/>
  <c r="H2216" i="19"/>
  <c r="H2217" i="19"/>
  <c r="H2218" i="19"/>
  <c r="H2219" i="19"/>
  <c r="H2220" i="19"/>
  <c r="H2221" i="19"/>
  <c r="H2222" i="19"/>
  <c r="H2223" i="19"/>
  <c r="H2224" i="19"/>
  <c r="H2225" i="19"/>
  <c r="H2226" i="19"/>
  <c r="H2227" i="19"/>
  <c r="H2228" i="19"/>
  <c r="H2229" i="19"/>
  <c r="H2230" i="19"/>
  <c r="H2231" i="19"/>
  <c r="H2232" i="19"/>
  <c r="H2233" i="19"/>
  <c r="H2234" i="19"/>
  <c r="H2235" i="19"/>
  <c r="H2236" i="19"/>
  <c r="H2237" i="19"/>
  <c r="H2238" i="19"/>
  <c r="H2239" i="19"/>
  <c r="H2240" i="19"/>
  <c r="H2241" i="19"/>
  <c r="H2242" i="19"/>
  <c r="H2243" i="19"/>
  <c r="H2244" i="19"/>
  <c r="H2245" i="19"/>
  <c r="H2246" i="19"/>
  <c r="H2247" i="19"/>
  <c r="H2248" i="19"/>
  <c r="H2249" i="19"/>
  <c r="H2250" i="19"/>
  <c r="H2251" i="19"/>
  <c r="H2252" i="19"/>
  <c r="H2253" i="19"/>
  <c r="H2254" i="19"/>
  <c r="H2255" i="19"/>
  <c r="H2256" i="19"/>
  <c r="H2257" i="19"/>
  <c r="H2258" i="19"/>
  <c r="H2259" i="19"/>
  <c r="H2260" i="19"/>
  <c r="H2261" i="19"/>
  <c r="H2262" i="19"/>
  <c r="H2263" i="19"/>
  <c r="H2264" i="19"/>
  <c r="H2265" i="19"/>
  <c r="H2266" i="19"/>
  <c r="H2267" i="19"/>
  <c r="H2268" i="19"/>
  <c r="H2269" i="19"/>
  <c r="H2270" i="19"/>
  <c r="H2271" i="19"/>
  <c r="H2272" i="19"/>
  <c r="H2273" i="19"/>
  <c r="H2274" i="19"/>
  <c r="H2275" i="19"/>
  <c r="H2276" i="19"/>
  <c r="H2277" i="19"/>
  <c r="H2278" i="19"/>
  <c r="H2279" i="19"/>
  <c r="H2280" i="19"/>
  <c r="H2281" i="19"/>
  <c r="H2282" i="19"/>
  <c r="H2283" i="19"/>
  <c r="H2284" i="19"/>
  <c r="H2285" i="19"/>
  <c r="H2286" i="19"/>
  <c r="H2287" i="19"/>
  <c r="H2288" i="19"/>
  <c r="H2289" i="19"/>
  <c r="H2290" i="19"/>
  <c r="H2291" i="19"/>
  <c r="H2292" i="19"/>
  <c r="H2293" i="19"/>
  <c r="H2294" i="19"/>
  <c r="H2295" i="19"/>
  <c r="H2296" i="19"/>
  <c r="H2297" i="19"/>
  <c r="H2298" i="19"/>
  <c r="H2299" i="19"/>
  <c r="H2300" i="19"/>
  <c r="H2301" i="19"/>
  <c r="H2302" i="19"/>
  <c r="H2303" i="19"/>
  <c r="H2304" i="19"/>
  <c r="H2305" i="19"/>
  <c r="H2306" i="19"/>
  <c r="H2307" i="19"/>
  <c r="H2308" i="19"/>
  <c r="H2309" i="19"/>
  <c r="H2310" i="19"/>
  <c r="H2311" i="19"/>
  <c r="H2312" i="19"/>
  <c r="H2313" i="19"/>
  <c r="H2314" i="19"/>
  <c r="H2315" i="19"/>
  <c r="H2316" i="19"/>
  <c r="H2317" i="19"/>
  <c r="H2318" i="19"/>
  <c r="H2319" i="19"/>
  <c r="H2320" i="19"/>
  <c r="H2321" i="19"/>
  <c r="H2322" i="19"/>
  <c r="H2323" i="19"/>
  <c r="H2324" i="19"/>
  <c r="H2325" i="19"/>
  <c r="H2326" i="19"/>
  <c r="H2327" i="19"/>
  <c r="H2328" i="19"/>
  <c r="H2329" i="19"/>
  <c r="H2330" i="19"/>
  <c r="H2331" i="19"/>
  <c r="H2332" i="19"/>
  <c r="H2333" i="19"/>
  <c r="H2334" i="19"/>
  <c r="H2335" i="19"/>
  <c r="H2336" i="19"/>
  <c r="H2337" i="19"/>
  <c r="H2338" i="19"/>
  <c r="H2339" i="19"/>
  <c r="H2340" i="19"/>
  <c r="H2341" i="19"/>
  <c r="H2342" i="19"/>
  <c r="H2343" i="19"/>
  <c r="H2344" i="19"/>
  <c r="H2345" i="19"/>
  <c r="H2346" i="19"/>
  <c r="H2347" i="19"/>
  <c r="H2348" i="19"/>
  <c r="H2349" i="19"/>
  <c r="H2350" i="19"/>
  <c r="H2351" i="19"/>
  <c r="H2352" i="19"/>
  <c r="H2353" i="19"/>
  <c r="H2354" i="19"/>
  <c r="H2355" i="19"/>
  <c r="H2356" i="19"/>
  <c r="H2357" i="19"/>
  <c r="H2358" i="19"/>
  <c r="H2359" i="19"/>
  <c r="H2360" i="19"/>
  <c r="H2361" i="19"/>
  <c r="H2362" i="19"/>
  <c r="H2363" i="19"/>
  <c r="H2364" i="19"/>
  <c r="H2365" i="19"/>
  <c r="H2366" i="19"/>
  <c r="H2367" i="19"/>
  <c r="H2368" i="19"/>
  <c r="H2369" i="19"/>
  <c r="H2370" i="19"/>
  <c r="H2371" i="19"/>
  <c r="H2372" i="19"/>
  <c r="H2373" i="19"/>
  <c r="H2374" i="19"/>
  <c r="H2375" i="19"/>
  <c r="H2376" i="19"/>
  <c r="H2377" i="19"/>
  <c r="H2378" i="19"/>
  <c r="H2379" i="19"/>
  <c r="H2380" i="19"/>
  <c r="H2381" i="19"/>
  <c r="H2382" i="19"/>
  <c r="H2383" i="19"/>
  <c r="H2384" i="19"/>
  <c r="H2385" i="19"/>
  <c r="H2386" i="19"/>
  <c r="H2387" i="19"/>
  <c r="H2388" i="19"/>
  <c r="H2389" i="19"/>
  <c r="H2390" i="19"/>
  <c r="H2391" i="19"/>
  <c r="H2392" i="19"/>
  <c r="H2393" i="19"/>
  <c r="H2394" i="19"/>
  <c r="H2395" i="19"/>
  <c r="H2396" i="19"/>
  <c r="H2397" i="19"/>
  <c r="H2398" i="19"/>
  <c r="H2399" i="19"/>
  <c r="H2400" i="19"/>
  <c r="H2401" i="19"/>
  <c r="H2402" i="19"/>
  <c r="H2403" i="19"/>
  <c r="H2404" i="19"/>
  <c r="H2405" i="19"/>
  <c r="H2406" i="19"/>
  <c r="H2407" i="19"/>
  <c r="H2408" i="19"/>
  <c r="H2409" i="19"/>
  <c r="H2410" i="19"/>
  <c r="H2411" i="19"/>
  <c r="H2412" i="19"/>
  <c r="H2413" i="19"/>
  <c r="H2414" i="19"/>
  <c r="H2415" i="19"/>
  <c r="H2416" i="19"/>
  <c r="H2417" i="19"/>
  <c r="H2418" i="19"/>
  <c r="H2419" i="19"/>
  <c r="H2420" i="19"/>
  <c r="H2421" i="19"/>
  <c r="H2422" i="19"/>
  <c r="H2423" i="19"/>
  <c r="H2424" i="19"/>
  <c r="H2425" i="19"/>
  <c r="H2426" i="19"/>
  <c r="H2427" i="19"/>
  <c r="H2428" i="19"/>
  <c r="H2429" i="19"/>
  <c r="H2430" i="19"/>
  <c r="H2431" i="19"/>
  <c r="H2432" i="19"/>
  <c r="H2433" i="19"/>
  <c r="H2434" i="19"/>
  <c r="H2435" i="19"/>
  <c r="H2436" i="19"/>
  <c r="H2437" i="19"/>
  <c r="H2438" i="19"/>
  <c r="H2439" i="19"/>
  <c r="H2440" i="19"/>
  <c r="H2441" i="19"/>
  <c r="H2442" i="19"/>
  <c r="H2443" i="19"/>
  <c r="H2444" i="19"/>
  <c r="H2445" i="19"/>
  <c r="H2446" i="19"/>
  <c r="H2447" i="19"/>
  <c r="H2448" i="19"/>
  <c r="H2449" i="19"/>
  <c r="H2450" i="19"/>
  <c r="H2451" i="19"/>
  <c r="H2452" i="19"/>
  <c r="H2453" i="19"/>
  <c r="H2454" i="19"/>
  <c r="H2455" i="19"/>
  <c r="H2456" i="19"/>
  <c r="H2457" i="19"/>
  <c r="H2458" i="19"/>
  <c r="H2459" i="19"/>
  <c r="H2460" i="19"/>
  <c r="H2461" i="19"/>
  <c r="H2462" i="19"/>
  <c r="H2463" i="19"/>
  <c r="H2464" i="19"/>
  <c r="H2465" i="19"/>
  <c r="H2466" i="19"/>
  <c r="H2467" i="19"/>
  <c r="H2468" i="19"/>
  <c r="H2469" i="19"/>
  <c r="H2470" i="19"/>
  <c r="H2471" i="19"/>
  <c r="H2472" i="19"/>
  <c r="H2473" i="19"/>
  <c r="H2474" i="19"/>
  <c r="H2475" i="19"/>
  <c r="H2476" i="19"/>
  <c r="H2477" i="19"/>
  <c r="H2478" i="19"/>
  <c r="H2479" i="19"/>
  <c r="H2480" i="19"/>
  <c r="H2481" i="19"/>
  <c r="H2482" i="19"/>
  <c r="H2483" i="19"/>
  <c r="H2484" i="19"/>
  <c r="H2485" i="19"/>
  <c r="H2486" i="19"/>
  <c r="H2487" i="19"/>
  <c r="H2488" i="19"/>
  <c r="H2489" i="19"/>
  <c r="H2490" i="19"/>
  <c r="H2491" i="19"/>
  <c r="H2492" i="19"/>
  <c r="H2493" i="19"/>
  <c r="H2494" i="19"/>
  <c r="H2495" i="19"/>
  <c r="H2496" i="19"/>
  <c r="H2497" i="19"/>
  <c r="H2498" i="19"/>
  <c r="H2499" i="19"/>
  <c r="H2500" i="19"/>
  <c r="H2501" i="19"/>
  <c r="H2502" i="19"/>
  <c r="H2503" i="19"/>
  <c r="H2504" i="19"/>
  <c r="H2505" i="19"/>
  <c r="H2506" i="19"/>
  <c r="H2507" i="19"/>
  <c r="H2508" i="19"/>
  <c r="H2509" i="19"/>
  <c r="H2510" i="19"/>
  <c r="H2511" i="19"/>
  <c r="H2512" i="19"/>
  <c r="H2513" i="19"/>
  <c r="H2514" i="19"/>
  <c r="H2515" i="19"/>
  <c r="H2516" i="19"/>
  <c r="H2517" i="19"/>
  <c r="H2518" i="19"/>
  <c r="H2519" i="19"/>
  <c r="H2520" i="19"/>
  <c r="H2521" i="19"/>
  <c r="H2522" i="19"/>
  <c r="H2523" i="19"/>
  <c r="H2524" i="19"/>
  <c r="H2525" i="19"/>
  <c r="H2526" i="19"/>
  <c r="H2527" i="19"/>
  <c r="H2528" i="19"/>
  <c r="H2529" i="19"/>
  <c r="H2530" i="19"/>
  <c r="H2531" i="19"/>
  <c r="H2532" i="19"/>
  <c r="H2533" i="19"/>
  <c r="H2534" i="19"/>
  <c r="H2535" i="19"/>
  <c r="H2536" i="19"/>
  <c r="H2537" i="19"/>
  <c r="H2538" i="19"/>
  <c r="H2539" i="19"/>
  <c r="H2540" i="19"/>
  <c r="H2541" i="19"/>
  <c r="H2542" i="19"/>
  <c r="H2543" i="19"/>
  <c r="H2544" i="19"/>
  <c r="H2545" i="19"/>
  <c r="H2546" i="19"/>
  <c r="H2547" i="19"/>
  <c r="H2548" i="19"/>
  <c r="H2549" i="19"/>
  <c r="H2550" i="19"/>
  <c r="H2551" i="19"/>
  <c r="H2552" i="19"/>
  <c r="H2553" i="19"/>
  <c r="H2554" i="19"/>
  <c r="H2555" i="19"/>
  <c r="H2556" i="19"/>
  <c r="H2557" i="19"/>
  <c r="H2558" i="19"/>
  <c r="H2559" i="19"/>
  <c r="H2560" i="19"/>
  <c r="H2561" i="19"/>
  <c r="H2562" i="19"/>
  <c r="H2563" i="19"/>
  <c r="H2564" i="19"/>
  <c r="H2565" i="19"/>
  <c r="H2566" i="19"/>
  <c r="H2567" i="19"/>
  <c r="H2568" i="19"/>
  <c r="H2569" i="19"/>
  <c r="H2570" i="19"/>
  <c r="H2571" i="19"/>
  <c r="H2572" i="19"/>
  <c r="H2573" i="19"/>
  <c r="H2574" i="19"/>
  <c r="H2575" i="19"/>
  <c r="H2576" i="19"/>
  <c r="H2577" i="19"/>
  <c r="H2578" i="19"/>
  <c r="H2579" i="19"/>
  <c r="H2580" i="19"/>
  <c r="H2581" i="19"/>
  <c r="H2582" i="19"/>
  <c r="H2583" i="19"/>
  <c r="H2584" i="19"/>
  <c r="H2585" i="19"/>
  <c r="H2586" i="19"/>
  <c r="H2587" i="19"/>
  <c r="H2588" i="19"/>
  <c r="H2589" i="19"/>
  <c r="H2590" i="19"/>
  <c r="H2591" i="19"/>
  <c r="H2592" i="19"/>
  <c r="H2593" i="19"/>
  <c r="H2594" i="19"/>
  <c r="H2595" i="19"/>
  <c r="H2596" i="19"/>
  <c r="H2597" i="19"/>
  <c r="H2598" i="19"/>
  <c r="H2599" i="19"/>
  <c r="H2600" i="19"/>
  <c r="H2601" i="19"/>
  <c r="H2602" i="19"/>
  <c r="H2603" i="19"/>
  <c r="H2604" i="19"/>
  <c r="H2605" i="19"/>
  <c r="H2606" i="19"/>
  <c r="H2607" i="19"/>
  <c r="H2608" i="19"/>
  <c r="H2609" i="19"/>
  <c r="H2610" i="19"/>
  <c r="H2611" i="19"/>
  <c r="H2612" i="19"/>
  <c r="H2613" i="19"/>
  <c r="H2614" i="19"/>
  <c r="H2615" i="19"/>
  <c r="H2616" i="19"/>
  <c r="H2617" i="19"/>
  <c r="H2618" i="19"/>
  <c r="H2619" i="19"/>
  <c r="H2620" i="19"/>
  <c r="H2621" i="19"/>
  <c r="H2622" i="19"/>
  <c r="H2623" i="19"/>
  <c r="H2624" i="19"/>
  <c r="H2625" i="19"/>
  <c r="H2626" i="19"/>
  <c r="H2627" i="19"/>
  <c r="H2628" i="19"/>
  <c r="H2629" i="19"/>
  <c r="H2630" i="19"/>
  <c r="H2631" i="19"/>
  <c r="H2632" i="19"/>
  <c r="H2633" i="19"/>
  <c r="H2634" i="19"/>
  <c r="H2635" i="19"/>
  <c r="H2636" i="19"/>
  <c r="H2637" i="19"/>
  <c r="H2638" i="19"/>
  <c r="H2639" i="19"/>
  <c r="H2640" i="19"/>
  <c r="H2641" i="19"/>
  <c r="H2642" i="19"/>
  <c r="H2643" i="19"/>
  <c r="H2644" i="19"/>
  <c r="H2645" i="19"/>
  <c r="H2646" i="19"/>
  <c r="H2647" i="19"/>
  <c r="H2648" i="19"/>
  <c r="H2649" i="19"/>
  <c r="H2650" i="19"/>
  <c r="H2651" i="19"/>
  <c r="H2652" i="19"/>
  <c r="H2653" i="19"/>
  <c r="H2654" i="19"/>
  <c r="H2655" i="19"/>
  <c r="H2656" i="19"/>
  <c r="H2657" i="19"/>
  <c r="H2658" i="19"/>
  <c r="H2659" i="19"/>
  <c r="H2660" i="19"/>
  <c r="H2661" i="19"/>
  <c r="H2662" i="19"/>
  <c r="H2663" i="19"/>
  <c r="H2664" i="19"/>
  <c r="H2665" i="19"/>
  <c r="H2666" i="19"/>
  <c r="H2667" i="19"/>
  <c r="H2668" i="19"/>
  <c r="H2669" i="19"/>
  <c r="H2670" i="19"/>
  <c r="H2671" i="19"/>
  <c r="H2672" i="19"/>
  <c r="H2673" i="19"/>
  <c r="H2674" i="19"/>
  <c r="H2675" i="19"/>
  <c r="H2676" i="19"/>
  <c r="H2677" i="19"/>
  <c r="H2678" i="19"/>
  <c r="H2679" i="19"/>
  <c r="H2680" i="19"/>
  <c r="H2681" i="19"/>
  <c r="H2682" i="19"/>
  <c r="H2683" i="19"/>
  <c r="H2684" i="19"/>
  <c r="H2685" i="19"/>
  <c r="H2686" i="19"/>
  <c r="H2687" i="19"/>
  <c r="H2688" i="19"/>
  <c r="H2689" i="19"/>
  <c r="H2690" i="19"/>
  <c r="H2691" i="19"/>
  <c r="H2692" i="19"/>
  <c r="H2693" i="19"/>
  <c r="H2694" i="19"/>
  <c r="H2695" i="19"/>
  <c r="H2696" i="19"/>
  <c r="H2697" i="19"/>
  <c r="H2698" i="19"/>
  <c r="H2699" i="19"/>
  <c r="H2700" i="19"/>
  <c r="H2701" i="19"/>
  <c r="H2702" i="19"/>
  <c r="H2703" i="19"/>
  <c r="H2704" i="19"/>
  <c r="H2705" i="19"/>
  <c r="H2706" i="19"/>
  <c r="H2707" i="19"/>
  <c r="H2708" i="19"/>
  <c r="H2709" i="19"/>
  <c r="H2710" i="19"/>
  <c r="H2711" i="19"/>
  <c r="H2712" i="19"/>
  <c r="H2713" i="19"/>
  <c r="H2714" i="19"/>
  <c r="H2715" i="19"/>
  <c r="H2716" i="19"/>
  <c r="H2717" i="19"/>
  <c r="H2718" i="19"/>
  <c r="H2719" i="19"/>
  <c r="H2720" i="19"/>
  <c r="H2721" i="19"/>
  <c r="H2722" i="19"/>
  <c r="H2723" i="19"/>
  <c r="H2724" i="19"/>
  <c r="H2725" i="19"/>
  <c r="H2726" i="19"/>
  <c r="H2727" i="19"/>
  <c r="H2728" i="19"/>
  <c r="H2729" i="19"/>
  <c r="H2730" i="19"/>
  <c r="H2731" i="19"/>
  <c r="H2732" i="19"/>
  <c r="H2733" i="19"/>
  <c r="H2734" i="19"/>
  <c r="H2735" i="19"/>
  <c r="H2736" i="19"/>
  <c r="H2737" i="19"/>
  <c r="H2738" i="19"/>
  <c r="H2739" i="19"/>
  <c r="H2740" i="19"/>
  <c r="H2741" i="19"/>
  <c r="H2742" i="19"/>
  <c r="H2743" i="19"/>
  <c r="H2744" i="19"/>
  <c r="H2745" i="19"/>
  <c r="H2746" i="19"/>
  <c r="H2747" i="19"/>
  <c r="H2748" i="19"/>
  <c r="H2749" i="19"/>
  <c r="H2750" i="19"/>
  <c r="H2751" i="19"/>
  <c r="H2752" i="19"/>
  <c r="H2753" i="19"/>
  <c r="H2754" i="19"/>
  <c r="H2755" i="19"/>
  <c r="H2756" i="19"/>
  <c r="H2757" i="19"/>
  <c r="H2758" i="19"/>
  <c r="H2759" i="19"/>
  <c r="H2760" i="19"/>
  <c r="H2761" i="19"/>
  <c r="H2762" i="19"/>
  <c r="H2763" i="19"/>
  <c r="H2764" i="19"/>
  <c r="H2765" i="19"/>
  <c r="H2766" i="19"/>
  <c r="H2767" i="19"/>
  <c r="H2768" i="19"/>
  <c r="H2769" i="19"/>
  <c r="H2770" i="19"/>
  <c r="H2771" i="19"/>
  <c r="H2772" i="19"/>
  <c r="H2773" i="19"/>
  <c r="H2774" i="19"/>
  <c r="H2775" i="19"/>
  <c r="H2776" i="19"/>
  <c r="H2777" i="19"/>
  <c r="H2778" i="19"/>
  <c r="H2779" i="19"/>
  <c r="H2780" i="19"/>
  <c r="H2781" i="19"/>
  <c r="H2782" i="19"/>
  <c r="H2783" i="19"/>
  <c r="H2784" i="19"/>
  <c r="H2785" i="19"/>
  <c r="H2786" i="19"/>
  <c r="H2787" i="19"/>
  <c r="H2788" i="19"/>
  <c r="H2789" i="19"/>
  <c r="H2790" i="19"/>
  <c r="H2791" i="19"/>
  <c r="H2792" i="19"/>
  <c r="H2793" i="19"/>
  <c r="H2794" i="19"/>
  <c r="H2795" i="19"/>
  <c r="H2796" i="19"/>
  <c r="H2797" i="19"/>
  <c r="H2798" i="19"/>
  <c r="H2799" i="19"/>
  <c r="H2800" i="19"/>
  <c r="H2801" i="19"/>
  <c r="H2802" i="19"/>
  <c r="H2803" i="19"/>
  <c r="H2804" i="19"/>
  <c r="H2805" i="19"/>
  <c r="H2806" i="19"/>
  <c r="H2807" i="19"/>
  <c r="H2808" i="19"/>
  <c r="H2809" i="19"/>
  <c r="H2810" i="19"/>
  <c r="H2811" i="19"/>
  <c r="H2812" i="19"/>
  <c r="H2813" i="19"/>
  <c r="H2814" i="19"/>
  <c r="H2815" i="19"/>
  <c r="H2816" i="19"/>
  <c r="H2817" i="19"/>
  <c r="H2818" i="19"/>
  <c r="H2819" i="19"/>
  <c r="H2820" i="19"/>
  <c r="H2821" i="19"/>
  <c r="H2822" i="19"/>
  <c r="H2823" i="19"/>
  <c r="H2824" i="19"/>
  <c r="H2825" i="19"/>
  <c r="H2826" i="19"/>
  <c r="H2827" i="19"/>
  <c r="H2828" i="19"/>
  <c r="H2829" i="19"/>
  <c r="H2830" i="19"/>
  <c r="H2831" i="19"/>
  <c r="H2832" i="19"/>
  <c r="H2833" i="19"/>
  <c r="H2834" i="19"/>
  <c r="H2835" i="19"/>
  <c r="H2836" i="19"/>
  <c r="H2837" i="19"/>
  <c r="H2838" i="19"/>
  <c r="H2839" i="19"/>
  <c r="H2840" i="19"/>
  <c r="H2841" i="19"/>
  <c r="H2842" i="19"/>
  <c r="H2843" i="19"/>
  <c r="H2844" i="19"/>
  <c r="H2845" i="19"/>
  <c r="H2846" i="19"/>
  <c r="H2847" i="19"/>
  <c r="H2848" i="19"/>
  <c r="H2849" i="19"/>
  <c r="H2850" i="19"/>
  <c r="H2851" i="19"/>
  <c r="H2852" i="19"/>
  <c r="H2853" i="19"/>
  <c r="H2854" i="19"/>
  <c r="H2855" i="19"/>
  <c r="H2856" i="19"/>
  <c r="H2857" i="19"/>
  <c r="H2858" i="19"/>
  <c r="H2859" i="19"/>
  <c r="H2860" i="19"/>
  <c r="H2861" i="19"/>
  <c r="H2862" i="19"/>
  <c r="H2863" i="19"/>
  <c r="H2864" i="19"/>
  <c r="H2865" i="19"/>
  <c r="H2866" i="19"/>
  <c r="H2867" i="19"/>
  <c r="H2868" i="19"/>
  <c r="H2869" i="19"/>
  <c r="H2870" i="19"/>
  <c r="H2871" i="19"/>
  <c r="H2872" i="19"/>
  <c r="H2873" i="19"/>
  <c r="H2874" i="19"/>
  <c r="H2875" i="19"/>
  <c r="H2876" i="19"/>
  <c r="H2877" i="19"/>
  <c r="H2878" i="19"/>
  <c r="H2879" i="19"/>
  <c r="H2880" i="19"/>
  <c r="H2881" i="19"/>
  <c r="H2882" i="19"/>
  <c r="H2883" i="19"/>
  <c r="H2884" i="19"/>
  <c r="H2885" i="19"/>
  <c r="H2886" i="19"/>
  <c r="H2887" i="19"/>
  <c r="H2888" i="19"/>
  <c r="H2889" i="19"/>
  <c r="H2890" i="19"/>
  <c r="H2891" i="19"/>
  <c r="H2892" i="19"/>
  <c r="H2893" i="19"/>
  <c r="H2894" i="19"/>
  <c r="H2895" i="19"/>
  <c r="H2896" i="19"/>
  <c r="H2897" i="19"/>
  <c r="H2898" i="19"/>
  <c r="H2899" i="19"/>
  <c r="H2900" i="19"/>
  <c r="H2901" i="19"/>
  <c r="H2902" i="19"/>
  <c r="H2903" i="19"/>
  <c r="H2904" i="19"/>
  <c r="H2905" i="19"/>
  <c r="H2906" i="19"/>
  <c r="H2907" i="19"/>
  <c r="H2908" i="19"/>
  <c r="H2909" i="19"/>
  <c r="H2910" i="19"/>
  <c r="H2911" i="19"/>
  <c r="H2912" i="19"/>
  <c r="H2913" i="19"/>
  <c r="H2914" i="19"/>
  <c r="H2915" i="19"/>
  <c r="H2916" i="19"/>
  <c r="H2917" i="19"/>
  <c r="H2918" i="19"/>
  <c r="H2919" i="19"/>
  <c r="H2920" i="19"/>
  <c r="H2921" i="19"/>
  <c r="H2922" i="19"/>
  <c r="H2923" i="19"/>
  <c r="H2924" i="19"/>
  <c r="H2925" i="19"/>
  <c r="H2926" i="19"/>
  <c r="H2927" i="19"/>
  <c r="H2928" i="19"/>
  <c r="H2929" i="19"/>
  <c r="H2930" i="19"/>
  <c r="H2931" i="19"/>
  <c r="H2932" i="19"/>
  <c r="H2933" i="19"/>
  <c r="H2934" i="19"/>
  <c r="H2935" i="19"/>
  <c r="H2936" i="19"/>
  <c r="H2937" i="19"/>
  <c r="H2938" i="19"/>
  <c r="H2939" i="19"/>
  <c r="H2940" i="19"/>
  <c r="H2941" i="19"/>
  <c r="H2942" i="19"/>
  <c r="H2943" i="19"/>
  <c r="H2944" i="19"/>
  <c r="H2945" i="19"/>
  <c r="H2946" i="19"/>
  <c r="H2947" i="19"/>
  <c r="H2948" i="19"/>
  <c r="H2949" i="19"/>
  <c r="H2950" i="19"/>
  <c r="H2951" i="19"/>
  <c r="H2952" i="19"/>
  <c r="H2953" i="19"/>
  <c r="H2954" i="19"/>
  <c r="H2955" i="19"/>
  <c r="H2956" i="19"/>
  <c r="H2957" i="19"/>
  <c r="H2958" i="19"/>
  <c r="H2959" i="19"/>
  <c r="H2960" i="19"/>
  <c r="H2961" i="19"/>
  <c r="H2962" i="19"/>
  <c r="H2963" i="19"/>
  <c r="H2964" i="19"/>
  <c r="H2965" i="19"/>
  <c r="H2966" i="19"/>
  <c r="H2967" i="19"/>
  <c r="H2968" i="19"/>
  <c r="H2969" i="19"/>
  <c r="H2970" i="19"/>
  <c r="H2971" i="19"/>
  <c r="H2972" i="19"/>
  <c r="H2973" i="19"/>
  <c r="H2974" i="19"/>
  <c r="H2975" i="19"/>
  <c r="H2976" i="19"/>
  <c r="H2977" i="19"/>
  <c r="H2978" i="19"/>
  <c r="H2979" i="19"/>
  <c r="H2980" i="19"/>
  <c r="H2981" i="19"/>
  <c r="H2982" i="19"/>
  <c r="H2983" i="19"/>
  <c r="H2984" i="19"/>
  <c r="H2985" i="19"/>
  <c r="H2986" i="19"/>
  <c r="H2987" i="19"/>
  <c r="H2988" i="19"/>
  <c r="H2989" i="19"/>
  <c r="H2990" i="19"/>
  <c r="H2991" i="19"/>
  <c r="H2992" i="19"/>
  <c r="H2993" i="19"/>
  <c r="H2994" i="19"/>
  <c r="H2995" i="19"/>
  <c r="H2996" i="19"/>
  <c r="H2997" i="19"/>
  <c r="H2998" i="19"/>
  <c r="H2999" i="19"/>
  <c r="H3000" i="19"/>
  <c r="H3001" i="19"/>
  <c r="H3002" i="19"/>
  <c r="H3003" i="19"/>
  <c r="H3004" i="19"/>
  <c r="H3005" i="19"/>
  <c r="H3006" i="19"/>
  <c r="H3007" i="19"/>
  <c r="H3008" i="19"/>
  <c r="H3009" i="19"/>
  <c r="H3010" i="19"/>
  <c r="H3011" i="19"/>
  <c r="H3012" i="19"/>
  <c r="H3013" i="19"/>
  <c r="H3014" i="19"/>
  <c r="H3015" i="19"/>
  <c r="H3016" i="19"/>
  <c r="H3017" i="19"/>
  <c r="H3018" i="19"/>
  <c r="H3019" i="19"/>
  <c r="H3020" i="19"/>
  <c r="H3021" i="19"/>
  <c r="H3022" i="19"/>
  <c r="H3023" i="19"/>
  <c r="H3024" i="19"/>
  <c r="H3025" i="19"/>
  <c r="H3026" i="19"/>
  <c r="H3027" i="19"/>
  <c r="H3028" i="19"/>
  <c r="H3029" i="19"/>
  <c r="H3030" i="19"/>
  <c r="H3031" i="19"/>
  <c r="H3032" i="19"/>
  <c r="H3033" i="19"/>
  <c r="H3034" i="19"/>
  <c r="H3035" i="19"/>
  <c r="H3036" i="19"/>
  <c r="H3037" i="19"/>
  <c r="H3038" i="19"/>
  <c r="H3039" i="19"/>
  <c r="H3040" i="19"/>
  <c r="H3041" i="19"/>
  <c r="H3042" i="19"/>
  <c r="H3043" i="19"/>
  <c r="H3044" i="19"/>
  <c r="H3045" i="19"/>
  <c r="H3046" i="19"/>
  <c r="H3047" i="19"/>
  <c r="H3048" i="19"/>
  <c r="H3049" i="19"/>
  <c r="H3050" i="19"/>
  <c r="H3051" i="19"/>
  <c r="H3052" i="19"/>
  <c r="H3053" i="19"/>
  <c r="H3054" i="19"/>
  <c r="H3055" i="19"/>
  <c r="H3056" i="19"/>
  <c r="H3057" i="19"/>
  <c r="H3058" i="19"/>
  <c r="H3059" i="19"/>
  <c r="H3060" i="19"/>
  <c r="H3061" i="19"/>
  <c r="H3062" i="19"/>
  <c r="H3063" i="19"/>
  <c r="H3064" i="19"/>
  <c r="H3065" i="19"/>
  <c r="H3066" i="19"/>
  <c r="H3067" i="19"/>
  <c r="H3068" i="19"/>
  <c r="H3069" i="19"/>
  <c r="H3070" i="19"/>
  <c r="H3071" i="19"/>
  <c r="H3072" i="19"/>
  <c r="H3073" i="19"/>
  <c r="H3074" i="19"/>
  <c r="H3075" i="19"/>
  <c r="H3076" i="19"/>
  <c r="H3077" i="19"/>
  <c r="H3078" i="19"/>
  <c r="H3079" i="19"/>
  <c r="H3080" i="19"/>
  <c r="H3081" i="19"/>
  <c r="H3082" i="19"/>
  <c r="H3083" i="19"/>
  <c r="H3084" i="19"/>
  <c r="H3085" i="19"/>
  <c r="H3086" i="19"/>
  <c r="H3087" i="19"/>
  <c r="H3088" i="19"/>
  <c r="H3089" i="19"/>
  <c r="H3090" i="19"/>
  <c r="H3091" i="19"/>
  <c r="H3092" i="19"/>
  <c r="H3093" i="19"/>
  <c r="H3094" i="19"/>
  <c r="H3095" i="19"/>
  <c r="H3096" i="19"/>
  <c r="H3097" i="19"/>
  <c r="H3098" i="19"/>
  <c r="H3099" i="19"/>
  <c r="H3100" i="19"/>
  <c r="H3101" i="19"/>
  <c r="H2" i="19"/>
  <c r="K56" i="17" s="1" a="1"/>
  <c r="K56" i="17" s="1"/>
  <c r="B56" i="17" l="1" a="1"/>
  <c r="B56" i="17" s="1"/>
  <c r="F44" i="17" a="1"/>
  <c r="F44" i="17" s="1"/>
  <c r="F43" i="17" a="1"/>
  <c r="F43" i="17" s="1"/>
  <c r="F42" i="17" a="1"/>
  <c r="F42" i="17" s="1"/>
  <c r="F41" i="17" a="1"/>
  <c r="F41" i="17" s="1"/>
  <c r="F40" i="17" a="1"/>
  <c r="F40" i="17" s="1"/>
  <c r="F39" i="17" a="1"/>
  <c r="F39" i="17" s="1"/>
  <c r="F38" i="17" a="1"/>
  <c r="F38" i="17" s="1"/>
  <c r="F37" i="17" a="1"/>
  <c r="F37" i="17" s="1"/>
  <c r="F36" i="17" a="1"/>
  <c r="F36" i="17" s="1"/>
  <c r="C36" i="17" a="1"/>
  <c r="C36" i="17" s="1"/>
  <c r="F35" i="17" a="1"/>
  <c r="F35" i="17" s="1"/>
  <c r="C33" i="17" a="1"/>
  <c r="C33" i="17" s="1"/>
  <c r="F34" i="17" a="1"/>
  <c r="F34" i="17" s="1"/>
  <c r="C32" i="17" a="1"/>
  <c r="C32" i="17" s="1"/>
  <c r="F33" i="17" a="1"/>
  <c r="F33" i="17" s="1"/>
  <c r="C35" i="17" a="1"/>
  <c r="C35" i="17" s="1"/>
  <c r="F32" i="17" a="1"/>
  <c r="F32" i="17" s="1"/>
  <c r="C34" i="17" a="1"/>
  <c r="C34" i="17" s="1"/>
  <c r="BM4" i="19" a="1"/>
  <c r="BM4" i="19" s="1"/>
  <c r="BA4" i="19" a="1"/>
  <c r="J5" i="19" a="1"/>
  <c r="J5" i="19" s="1"/>
  <c r="AR5" i="19" a="1"/>
  <c r="AR5" i="19" s="1"/>
  <c r="AX7" i="19" s="1"/>
  <c r="AV5" i="19" a="1"/>
  <c r="AV5" i="19" s="1"/>
  <c r="AX11" i="19" s="1"/>
  <c r="AU5" i="19" a="1"/>
  <c r="AU5" i="19" s="1"/>
  <c r="AX10" i="19" s="1"/>
  <c r="AT5" i="19" a="1"/>
  <c r="AT5" i="19" s="1"/>
  <c r="AX9" i="19" s="1"/>
  <c r="AS5" i="19" a="1"/>
  <c r="AS5" i="19" s="1"/>
  <c r="AX8" i="19" s="1"/>
  <c r="U5" i="19" a="1"/>
  <c r="U5" i="19" s="1"/>
  <c r="V5" i="19" a="1"/>
  <c r="V5" i="19" s="1"/>
  <c r="T5" i="19" a="1"/>
  <c r="T5" i="19" s="1"/>
  <c r="S5" i="19" a="1"/>
  <c r="S5" i="19" s="1"/>
  <c r="R5" i="19" a="1"/>
  <c r="R5" i="19" s="1"/>
  <c r="Q5" i="19" a="1"/>
  <c r="Q5" i="19" s="1"/>
  <c r="P5" i="19" a="1"/>
  <c r="P5" i="19" s="1"/>
  <c r="O5" i="19" a="1"/>
  <c r="O5" i="19" s="1"/>
  <c r="N5" i="19" a="1"/>
  <c r="N5" i="19" s="1"/>
  <c r="Z9" i="19" s="1"/>
  <c r="AN21" i="19" s="1"/>
  <c r="M5" i="19" a="1"/>
  <c r="M5" i="19" s="1"/>
  <c r="Z8" i="19" s="1"/>
  <c r="AK21" i="19" s="1"/>
  <c r="AP22" i="19" s="1"/>
  <c r="L5" i="19" a="1"/>
  <c r="L5" i="19" s="1"/>
  <c r="Z7" i="19" s="1"/>
  <c r="K5" i="19" a="1"/>
  <c r="K5" i="19" s="1"/>
  <c r="Z6" i="19" s="1"/>
  <c r="AM21" i="19" s="1"/>
  <c r="B9" i="17" a="1"/>
  <c r="B9" i="17" s="1"/>
  <c r="BM5" i="19" l="1"/>
  <c r="BA4" i="19"/>
  <c r="BM8" i="19" s="1"/>
  <c r="BM15" i="19"/>
  <c r="BM14" i="19"/>
  <c r="BM13" i="19"/>
  <c r="BM12" i="19"/>
  <c r="BM11" i="19"/>
  <c r="BM10" i="19"/>
  <c r="BM9" i="19"/>
  <c r="AJ23" i="19"/>
  <c r="Z10" i="19"/>
  <c r="AM22" i="19" s="1"/>
  <c r="Z11" i="19"/>
  <c r="Z12" i="19"/>
  <c r="AL22" i="19" s="1"/>
  <c r="Z13" i="19"/>
  <c r="AJ21" i="19" s="1"/>
  <c r="Z14" i="19"/>
  <c r="AM23" i="19" s="1"/>
  <c r="Z16" i="19"/>
  <c r="AN22" i="19" s="1"/>
  <c r="Z17" i="19"/>
  <c r="AN23" i="19" s="1"/>
  <c r="Z15" i="19"/>
  <c r="AL23" i="19" s="1"/>
  <c r="AJ22" i="19" l="1"/>
  <c r="AP21" i="19" s="1"/>
  <c r="J9" i="17" a="1"/>
  <c r="J9" i="17" s="1"/>
  <c r="AP25" i="19"/>
  <c r="AP23" i="19"/>
  <c r="AP24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<sst xmlns="http://schemas.openxmlformats.org/spreadsheetml/2006/main" count="16183" uniqueCount="223">
  <si>
    <r>
      <rPr>
        <b/>
        <sz val="10"/>
        <color rgb="FF000000"/>
        <rFont val="Arial"/>
        <family val="2"/>
        <scheme val="minor"/>
      </rPr>
      <t>Q:</t>
    </r>
    <r>
      <rPr>
        <sz val="10"/>
        <color rgb="FF000000"/>
        <rFont val="Arial"/>
        <family val="2"/>
        <scheme val="minor"/>
      </rPr>
      <t xml:space="preserve"> In the 'Data tab', you will find sample daily sales data for the month of December</t>
    </r>
  </si>
  <si>
    <r>
      <t xml:space="preserve">Create a dynamic </t>
    </r>
    <r>
      <rPr>
        <b/>
        <sz val="10"/>
        <color rgb="FF000000"/>
        <rFont val="Arial"/>
        <family val="2"/>
        <scheme val="minor"/>
      </rPr>
      <t xml:space="preserve">Dashboard </t>
    </r>
    <r>
      <rPr>
        <sz val="10"/>
        <color rgb="FF000000"/>
        <rFont val="Arial"/>
        <family val="2"/>
        <scheme val="minor"/>
      </rPr>
      <t>in the</t>
    </r>
    <r>
      <rPr>
        <b/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2"/>
        <scheme val="minor"/>
      </rPr>
      <t>Dashboard' tab that generates insights from the data. (do not use Pivot)</t>
    </r>
  </si>
  <si>
    <t>The Dashboard should have information required to track Sales, Units and ASPs for a Growth Manager to look at everyday and understand business performance and take decisions.</t>
  </si>
  <si>
    <t>Build in the following functionalities:</t>
  </si>
  <si>
    <t>(a)</t>
  </si>
  <si>
    <t>Ability to toggle dates</t>
  </si>
  <si>
    <t>(b)</t>
  </si>
  <si>
    <t>Ability to toggle category</t>
  </si>
  <si>
    <t>(c)</t>
  </si>
  <si>
    <t>Ability to toggle sub category</t>
  </si>
  <si>
    <t>(d)</t>
  </si>
  <si>
    <t>Ability to toggle data points</t>
  </si>
  <si>
    <t>(e)</t>
  </si>
  <si>
    <t>Ability to have a WoW comparison of category</t>
  </si>
  <si>
    <t>(f)</t>
  </si>
  <si>
    <t>Ability to have a WoW comparison of sub category</t>
  </si>
  <si>
    <t>(g)</t>
  </si>
  <si>
    <t>Ability to have a WoW comparison of data points</t>
  </si>
  <si>
    <t>(h)</t>
  </si>
  <si>
    <t>Ability to have a custom date range vs custom date range comparison of category</t>
  </si>
  <si>
    <t>(i)</t>
  </si>
  <si>
    <t>Ability to have a custom date range vs custom date range WoW comparison of sub category</t>
  </si>
  <si>
    <t>(j)</t>
  </si>
  <si>
    <t>Ability to have a custom date range vs custom date range WoW comparison of data points</t>
  </si>
  <si>
    <t>(k)</t>
  </si>
  <si>
    <t>Ability to input desired Product IDs and retrieve relevant information</t>
  </si>
  <si>
    <t>Please build the dashboard in your own style so that all functionalities are incorporated amidst other features and views that your think are required</t>
  </si>
  <si>
    <t>Instructions:</t>
  </si>
  <si>
    <t>Build the Dashboard in the 'Dashboard' tab using formulas and not pivot tables / charts</t>
  </si>
  <si>
    <r>
      <t xml:space="preserve">Name the file </t>
    </r>
    <r>
      <rPr>
        <sz val="10"/>
        <color rgb="FFFF0000"/>
        <rFont val="Arial (Body)"/>
      </rPr>
      <t>FIRST NAME_LAST NAME_CMRCLPLANNING INTERN</t>
    </r>
  </si>
  <si>
    <t>Note: (1) ASP means Average Selling Price (=GMV/Units) (2) WoW - Week on Week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</si>
  <si>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</si>
  <si>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</si>
  <si>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</si>
  <si>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</si>
  <si>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</si>
  <si>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</si>
  <si>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</si>
  <si>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</si>
  <si>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</si>
  <si>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</si>
  <si>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</si>
  <si>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</si>
  <si>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</si>
  <si>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</si>
  <si>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</si>
  <si>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</si>
  <si>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</si>
  <si>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</si>
  <si>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</si>
  <si>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</si>
  <si>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</si>
  <si>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</si>
  <si>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</si>
  <si>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</si>
  <si>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</si>
  <si>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</si>
  <si>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</si>
  <si>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</si>
  <si>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</si>
  <si>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</si>
  <si>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</si>
  <si>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Product ID</t>
  </si>
  <si>
    <t>Category</t>
  </si>
  <si>
    <t>Sub-Category</t>
  </si>
  <si>
    <t>GMV</t>
  </si>
  <si>
    <t>Units</t>
  </si>
  <si>
    <t>ITEM5047</t>
  </si>
  <si>
    <t>Lemon</t>
  </si>
  <si>
    <t>Nimbu</t>
  </si>
  <si>
    <t>ITEM3062</t>
  </si>
  <si>
    <t>Mango</t>
  </si>
  <si>
    <t>Green</t>
  </si>
  <si>
    <t>ITEM8095</t>
  </si>
  <si>
    <t>ITEM8265</t>
  </si>
  <si>
    <t>Apple</t>
  </si>
  <si>
    <t>Robin</t>
  </si>
  <si>
    <t>ITEM8226</t>
  </si>
  <si>
    <t>Guava</t>
  </si>
  <si>
    <t>Sour</t>
  </si>
  <si>
    <t>ITEM3567</t>
  </si>
  <si>
    <t>Orange</t>
  </si>
  <si>
    <t>Tangerine</t>
  </si>
  <si>
    <t>ITEM5418</t>
  </si>
  <si>
    <t>Alphonso</t>
  </si>
  <si>
    <t>ITEM1785</t>
  </si>
  <si>
    <t>Golden</t>
  </si>
  <si>
    <t>ITEM7423</t>
  </si>
  <si>
    <t>ITEM8923</t>
  </si>
  <si>
    <t>Oblong</t>
  </si>
  <si>
    <t>ITEM3032</t>
  </si>
  <si>
    <t>Red</t>
  </si>
  <si>
    <t>ITEM3313</t>
  </si>
  <si>
    <t>ITEM8108</t>
  </si>
  <si>
    <t>Amrapalli</t>
  </si>
  <si>
    <t>ITEM3659</t>
  </si>
  <si>
    <t>ITEM2978</t>
  </si>
  <si>
    <t>ITEM9485</t>
  </si>
  <si>
    <t>ITEM5498</t>
  </si>
  <si>
    <t>Lisbon</t>
  </si>
  <si>
    <t>ITEM1945</t>
  </si>
  <si>
    <t>ITEM5204</t>
  </si>
  <si>
    <t>ITEM2513</t>
  </si>
  <si>
    <t>ITEM3731</t>
  </si>
  <si>
    <t>ITEM3632</t>
  </si>
  <si>
    <t>ITEM7636</t>
  </si>
  <si>
    <t>ITEM8061</t>
  </si>
  <si>
    <t>ITEM9891</t>
  </si>
  <si>
    <t>ITEM4894</t>
  </si>
  <si>
    <t>ITEM1375</t>
  </si>
  <si>
    <t>ITEM9640</t>
  </si>
  <si>
    <t>ITEM7902</t>
  </si>
  <si>
    <t>ITEM4459</t>
  </si>
  <si>
    <t>ITEM9894</t>
  </si>
  <si>
    <t>ITEM6251</t>
  </si>
  <si>
    <t>ITEM6307</t>
  </si>
  <si>
    <t>ITEM4609</t>
  </si>
  <si>
    <t>ITEM5747</t>
  </si>
  <si>
    <t>ITEM8090</t>
  </si>
  <si>
    <t>ITEM6199</t>
  </si>
  <si>
    <t>ITEM6544</t>
  </si>
  <si>
    <t>Mandarin</t>
  </si>
  <si>
    <t>ITEM1731</t>
  </si>
  <si>
    <t>Indie</t>
  </si>
  <si>
    <t>ITEM1406</t>
  </si>
  <si>
    <t>ITEM9717</t>
  </si>
  <si>
    <t>ITEM4838</t>
  </si>
  <si>
    <t>ITEM8277</t>
  </si>
  <si>
    <t>ITEM5806</t>
  </si>
  <si>
    <t>ITEM1791</t>
  </si>
  <si>
    <t>ITEM5665</t>
  </si>
  <si>
    <t>ITEM4188</t>
  </si>
  <si>
    <t>ITEM4685</t>
  </si>
  <si>
    <t>ITEM9480</t>
  </si>
  <si>
    <t>ITEM7516</t>
  </si>
  <si>
    <t>ITEM8963</t>
  </si>
  <si>
    <t>ITEM8186</t>
  </si>
  <si>
    <t>ITEM1064</t>
  </si>
  <si>
    <t>ITEM8401</t>
  </si>
  <si>
    <t>ITEM8920</t>
  </si>
  <si>
    <t>ITEM6857</t>
  </si>
  <si>
    <t>ITEM9671</t>
  </si>
  <si>
    <t>ITEM9924</t>
  </si>
  <si>
    <t>ITEM9090</t>
  </si>
  <si>
    <t>ITEM1283</t>
  </si>
  <si>
    <t>ITEM9564</t>
  </si>
  <si>
    <t>ITEM2260</t>
  </si>
  <si>
    <t>ITEM9882</t>
  </si>
  <si>
    <t>ITEM1813</t>
  </si>
  <si>
    <t>ITEM7519</t>
  </si>
  <si>
    <t>ITEM6204</t>
  </si>
  <si>
    <t>ITEM7622</t>
  </si>
  <si>
    <t>ITEM9161</t>
  </si>
  <si>
    <t>ITEM3306</t>
  </si>
  <si>
    <t>ITEM8789</t>
  </si>
  <si>
    <t>ITEM2360</t>
  </si>
  <si>
    <t>ITEM3301</t>
  </si>
  <si>
    <t>ITEM5899</t>
  </si>
  <si>
    <t>ITEM5049</t>
  </si>
  <si>
    <t>ITEM8897</t>
  </si>
  <si>
    <t>ITEM7663</t>
  </si>
  <si>
    <t>ITEM4672</t>
  </si>
  <si>
    <t>ITEM8886</t>
  </si>
  <si>
    <t>ITEM2329</t>
  </si>
  <si>
    <t>ITEM8933</t>
  </si>
  <si>
    <t>ITEM6354</t>
  </si>
  <si>
    <t>ITEM7861</t>
  </si>
  <si>
    <t>ITEM2852</t>
  </si>
  <si>
    <t>ITEM4931</t>
  </si>
  <si>
    <t>ITEM3252</t>
  </si>
  <si>
    <t>ITEM8353</t>
  </si>
  <si>
    <t>ITEM3405</t>
  </si>
  <si>
    <t>ITEM2248</t>
  </si>
  <si>
    <t>ITEM6460</t>
  </si>
  <si>
    <t>ITEM5159</t>
  </si>
  <si>
    <t>ITEM7691</t>
  </si>
  <si>
    <t>ITEM8733</t>
  </si>
  <si>
    <t>ITEM5211</t>
  </si>
  <si>
    <t>ITEM1965</t>
  </si>
  <si>
    <t>ITEM2083</t>
  </si>
  <si>
    <t>ITEM9903</t>
  </si>
  <si>
    <t>ITEM2624</t>
  </si>
  <si>
    <t>ITEM6480</t>
  </si>
  <si>
    <t>ITEM5846</t>
  </si>
  <si>
    <t>Date</t>
  </si>
  <si>
    <t>ASP</t>
  </si>
  <si>
    <t>Week</t>
  </si>
  <si>
    <t>Serach Results Date</t>
  </si>
  <si>
    <t>Week-1</t>
  </si>
  <si>
    <t>SUM of ASP</t>
  </si>
  <si>
    <t>Nimbu-ASP</t>
  </si>
  <si>
    <t>Green-Asp</t>
  </si>
  <si>
    <t>Robin-ASP</t>
  </si>
  <si>
    <t>Sour-ASP</t>
  </si>
  <si>
    <t>Tangerine-ASP</t>
  </si>
  <si>
    <t>Alphonso-ASP</t>
  </si>
  <si>
    <t>Golden-ASP</t>
  </si>
  <si>
    <t>Oblong-ASP</t>
  </si>
  <si>
    <t>Red-ASP</t>
  </si>
  <si>
    <t>Amrapalli-ASP</t>
  </si>
  <si>
    <t>Mandarin-ASP</t>
  </si>
  <si>
    <t>Lisbon-ASP</t>
  </si>
  <si>
    <t>Indie-ASP</t>
  </si>
  <si>
    <t>Week-2</t>
  </si>
  <si>
    <t>Week-3</t>
  </si>
  <si>
    <t>Week-4</t>
  </si>
  <si>
    <t>Week-5</t>
  </si>
  <si>
    <t>75819.05047</t>
  </si>
  <si>
    <t>Sum of ASP</t>
  </si>
  <si>
    <t>Total ASP</t>
  </si>
  <si>
    <t>Select the category</t>
  </si>
  <si>
    <t>Select the Sub-Category</t>
  </si>
  <si>
    <t>Select the Date</t>
  </si>
  <si>
    <t xml:space="preserve">     Select the category</t>
  </si>
  <si>
    <t xml:space="preserve">Overall Summary with respect to Categories </t>
  </si>
  <si>
    <t>dccccccccccccccccccccccccccccccccccccccccccccccccccccccccccccccccccccccccccccccccccccccccccccccccccccccccccccccccccccccccccccccnm0ljk/</t>
  </si>
  <si>
    <t>Weekly Report</t>
  </si>
  <si>
    <t>Select the Week</t>
  </si>
  <si>
    <t xml:space="preserve"> Overall Summary with respect to weeks </t>
  </si>
  <si>
    <t>Sum ASP</t>
  </si>
  <si>
    <t>lk</t>
  </si>
  <si>
    <t>Enter the Product_ID</t>
  </si>
  <si>
    <t>Enter the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</si>
</sst>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FF0000"/>
      <name val="Arial (Body)"/>
    </font>
    <font>
      <sz val="10"/>
      <color rgb="FF000000"/>
      <name val="Arial"/>
      <charset val="1"/>
    </font>
    <font>
      <sz val="11"/>
      <color rgb="FF242424"/>
      <name val="Calibri"/>
      <family val="2"/>
      <charset val="1"/>
    </font>
    <font>
      <b/>
      <sz val="10"/>
      <color theme="0"/>
      <name val="Arial"/>
      <scheme val="minor"/>
    </font>
    <font>
      <sz val="10"/>
      <color theme="1"/>
      <name val="Arial"/>
      <scheme val="minor"/>
    </font>
    <font>
      <sz val="14"/>
      <color rgb="FF000000"/>
      <name val="Arial"/>
      <scheme val="minor"/>
    </font>
    <font>
      <sz val="16"/>
      <color rgb="FF000000"/>
      <name val="Arial"/>
      <scheme val="minor"/>
    </font>
    <font>
      <sz val="18"/>
      <color rgb="FF000000"/>
      <name val="Arial"/>
      <scheme val="minor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sz val="18"/>
      <color theme="1"/>
      <name val="Calibri"/>
      <family val="2"/>
    </font>
    <font>
      <b/>
      <sz val="16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1EC4E6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1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0" xfId="0" applyFill="1"/>
    <xf numFmtId="0" fontId="12" fillId="0" borderId="0" xfId="0" applyFont="1"/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3" fillId="5" borderId="2" xfId="0" applyFont="1" applyFill="1" applyBorder="1"/>
    <xf numFmtId="0" fontId="13" fillId="5" borderId="3" xfId="0" applyFont="1" applyFill="1" applyBorder="1"/>
    <xf numFmtId="0" fontId="13" fillId="5" borderId="4" xfId="0" applyFont="1" applyFill="1" applyBorder="1"/>
    <xf numFmtId="14" fontId="3" fillId="5" borderId="3" xfId="0" applyNumberFormat="1" applyFont="1" applyFill="1" applyBorder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4" fillId="5" borderId="4" xfId="0" applyFont="1" applyFill="1" applyBorder="1"/>
    <xf numFmtId="0" fontId="14" fillId="5" borderId="5" xfId="0" applyFont="1" applyFill="1" applyBorder="1"/>
    <xf numFmtId="0" fontId="15" fillId="5" borderId="0" xfId="0" applyFont="1" applyFill="1" applyAlignment="1">
      <alignment horizontal="center" vertical="center"/>
    </xf>
    <xf numFmtId="14" fontId="15" fillId="5" borderId="0" xfId="0" applyNumberFormat="1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14" fontId="15" fillId="6" borderId="0" xfId="0" applyNumberFormat="1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14" fontId="16" fillId="6" borderId="0" xfId="0" applyNumberFormat="1" applyFont="1" applyFill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14" fontId="16" fillId="5" borderId="0" xfId="0" applyNumberFormat="1" applyFont="1" applyFill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14" fontId="16" fillId="5" borderId="7" xfId="0" applyNumberFormat="1" applyFont="1" applyFill="1" applyBorder="1" applyAlignment="1">
      <alignment horizontal="center" vertical="center"/>
    </xf>
    <xf numFmtId="14" fontId="21" fillId="2" borderId="7" xfId="0" applyNumberFormat="1" applyFont="1" applyFill="1" applyBorder="1" applyAlignment="1">
      <alignment horizontal="center" vertical="center"/>
    </xf>
    <xf numFmtId="14" fontId="21" fillId="2" borderId="3" xfId="0" applyNumberFormat="1" applyFont="1" applyFill="1" applyBorder="1" applyAlignment="1">
      <alignment horizontal="center" vertical="center"/>
    </xf>
    <xf numFmtId="14" fontId="19" fillId="5" borderId="7" xfId="0" applyNumberFormat="1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14" fontId="17" fillId="6" borderId="0" xfId="0" applyNumberFormat="1" applyFont="1" applyFill="1" applyAlignment="1">
      <alignment horizontal="center" vertical="center"/>
    </xf>
    <xf numFmtId="14" fontId="15" fillId="6" borderId="6" xfId="0" applyNumberFormat="1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/>
    </xf>
  </cellXfs>
  <cellStyles count="1">
    <cellStyle name="Normal" xfId="0" builtinId="0"/>
  </cellStyles>
  <dxfs count="19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EC4E6"/>
      <color rgb="FFA5D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Sub-Category vs SUM of ASP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Dashboard!$L$8</c:f>
              <c:strCache>
                <c:ptCount val="1"/>
                <c:pt idx="0">
                  <c:v>SUM of ASP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5C-4CA4-9C2F-45979A2374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5C-4CA4-9C2F-45979A23748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B5C-4CA4-9C2F-45979A237489}"/>
              </c:ext>
            </c:extLst>
          </c:dPt>
          <c:dLbls>
            <c:spPr>
              <a:noFill/>
              <a:ln w="2540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Dashboard!$K$9:$K$11</c:f>
              <c:strCache>
                <c:ptCount val="3"/>
                <c:pt idx="0">
                  <c:v>Tangerine</c:v>
                </c:pt>
                <c:pt idx="1">
                  <c:v>Mandarin</c:v>
                </c:pt>
                <c:pt idx="2">
                  <c:v>Indie</c:v>
                </c:pt>
              </c:strCache>
            </c:strRef>
          </c:cat>
          <c:val>
            <c:numRef>
              <c:f>Dashboard!$L$9:$L$11</c:f>
              <c:numCache>
                <c:formatCode>General</c:formatCode>
                <c:ptCount val="3"/>
                <c:pt idx="0">
                  <c:v>86403.143236433403</c:v>
                </c:pt>
                <c:pt idx="1">
                  <c:v>56819.175738683982</c:v>
                </c:pt>
                <c:pt idx="2">
                  <c:v>36442.388868825794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00-4069-AC65-0A85658DF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8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'Customized_Input Data'!$AP$20</c:f>
              <c:strCache>
                <c:ptCount val="1"/>
                <c:pt idx="0">
                  <c:v>Total ASP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'Customized_Input Data'!$AO$21:$AO$25</c:f>
              <c:strCache>
                <c:ptCount val="5"/>
                <c:pt idx="0">
                  <c:v>Apple</c:v>
                </c:pt>
                <c:pt idx="1">
                  <c:v>Guava</c:v>
                </c:pt>
                <c:pt idx="2">
                  <c:v>Lemon</c:v>
                </c:pt>
                <c:pt idx="3">
                  <c:v>Mango</c:v>
                </c:pt>
                <c:pt idx="4">
                  <c:v>Orange</c:v>
                </c:pt>
              </c:strCache>
            </c:strRef>
          </c:cat>
          <c:val>
            <c:numRef>
              <c:f>'Customized_Input Data'!$AP$21:$AP$25</c:f>
              <c:numCache>
                <c:formatCode>General</c:formatCode>
                <c:ptCount val="5"/>
                <c:pt idx="0">
                  <c:v>348649.94619323121</c:v>
                </c:pt>
                <c:pt idx="1">
                  <c:v>658</c:v>
                </c:pt>
                <c:pt idx="2">
                  <c:v>158856.94492344168</c:v>
                </c:pt>
                <c:pt idx="3">
                  <c:v>314474.06493505655</c:v>
                </c:pt>
                <c:pt idx="4">
                  <c:v>179664.70784394318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7AD-42DD-914E-9D7357A06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'Customized_Input Data'!$AX$6</c:f>
              <c:strCache>
                <c:ptCount val="1"/>
                <c:pt idx="0">
                  <c:v>Sum of 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'Customized_Input Data'!$AW$7:$AW$11</c:f>
              <c:strCache>
                <c:ptCount val="5"/>
                <c:pt idx="0">
                  <c:v>Week-1</c:v>
                </c:pt>
                <c:pt idx="1">
                  <c:v>Week-2</c:v>
                </c:pt>
                <c:pt idx="2">
                  <c:v>Week-3</c:v>
                </c:pt>
                <c:pt idx="3">
                  <c:v>Week-4</c:v>
                </c:pt>
                <c:pt idx="4">
                  <c:v>Week-5</c:v>
                </c:pt>
              </c:strCache>
            </c:strRef>
          </c:cat>
          <c:val>
            <c:numRef>
              <c:f>'Customized_Input Data'!$AX$7:$AX$11</c:f>
              <c:numCache>
                <c:formatCode>General</c:formatCode>
                <c:ptCount val="5"/>
                <c:pt idx="0">
                  <c:v>212249.99993812197</c:v>
                </c:pt>
                <c:pt idx="1">
                  <c:v>216016.28232519986</c:v>
                </c:pt>
                <c:pt idx="2">
                  <c:v>210341.38551513382</c:v>
                </c:pt>
                <c:pt idx="3">
                  <c:v>197996.17794090867</c:v>
                </c:pt>
                <c:pt idx="4">
                  <c:v>98133.384053967005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C-46BA-BB44-D3B9A8F0B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608520"/>
        <c:axId val="956610568"/>
      </c:barChart>
      <c:catAx>
        <c:axId val="9566085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610568"/>
        <c:crosses val="autoZero"/>
        <c:auto val="1"/>
        <c:lblAlgn val="ctr"/>
        <c:lblOffset val="100"/>
        <c:noMultiLvlLbl val="0"/>
      </c:catAx>
      <c:valAx>
        <c:axId val="95661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60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Product_ID vs ASP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2"/>
          <c:order val="0"/>
          <c:tx>
            <c:strRef>
              <c:f>Dashboard!$H$8</c:f>
              <c:strCache>
                <c:ptCount val="1"/>
                <c:pt idx="0">
                  <c:v>ASP</c:v>
                </c:pt>
              </c:strCache>
            </c:strRef>
          </c:tx>
          <c:spPr>
            <a:ln w="28575" cap="rnd">
              <a:solidFill>
                <a:srgbClr val="4285F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Dashboard!$B$9:$B$18</c:f>
              <c:strCache>
                <c:ptCount val="8"/>
                <c:pt idx="0">
                  <c:v>ITEM3032</c:v>
                </c:pt>
                <c:pt idx="1">
                  <c:v>ITEM9717</c:v>
                </c:pt>
                <c:pt idx="2">
                  <c:v>ITEM1791</c:v>
                </c:pt>
                <c:pt idx="3">
                  <c:v>ITEM9671</c:v>
                </c:pt>
                <c:pt idx="4">
                  <c:v>ITEM8897</c:v>
                </c:pt>
                <c:pt idx="5">
                  <c:v>ITEM8933</c:v>
                </c:pt>
                <c:pt idx="6">
                  <c:v>ITEM2248</c:v>
                </c:pt>
                <c:pt idx="7">
                  <c:v>ITEM6480</c:v>
                </c:pt>
              </c:strCache>
            </c:strRef>
          </c:cat>
          <c:val>
            <c:numRef>
              <c:f>Dashboard!$H$9:$H$18</c:f>
              <c:numCache>
                <c:formatCode>General</c:formatCode>
                <c:ptCount val="10"/>
                <c:pt idx="0">
                  <c:v>495.17777777777781</c:v>
                </c:pt>
                <c:pt idx="1">
                  <c:v>679</c:v>
                </c:pt>
                <c:pt idx="2">
                  <c:v>417.85</c:v>
                </c:pt>
                <c:pt idx="3">
                  <c:v>149</c:v>
                </c:pt>
                <c:pt idx="4">
                  <c:v>868.77777777777783</c:v>
                </c:pt>
                <c:pt idx="5">
                  <c:v>912</c:v>
                </c:pt>
                <c:pt idx="6">
                  <c:v>417.85</c:v>
                </c:pt>
                <c:pt idx="7">
                  <c:v>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06-471B-B08E-2C743D750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2276871"/>
        <c:axId val="278421000"/>
      </c:lineChart>
      <c:catAx>
        <c:axId val="1042276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421000"/>
        <c:crosses val="autoZero"/>
        <c:auto val="1"/>
        <c:lblAlgn val="ctr"/>
        <c:lblOffset val="100"/>
        <c:noMultiLvlLbl val="0"/>
      </c:catAx>
      <c:valAx>
        <c:axId val="27842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276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Dashboard!$F$31</c:f>
              <c:strCache>
                <c:ptCount val="1"/>
                <c:pt idx="0">
                  <c:v>Sum ASP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CD-4459-B61A-7ACD3570A7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CD-4459-B61A-7ACD3570A7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FCD-4459-B61A-7ACD3570A7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FCD-4459-B61A-7ACD3570A7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FCD-4459-B61A-7ACD3570A7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FCD-4459-B61A-7ACD3570A7C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FCD-4459-B61A-7ACD3570A7C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FCD-4459-B61A-7ACD3570A7C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FCD-4459-B61A-7ACD3570A7C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FCD-4459-B61A-7ACD3570A7C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FCD-4459-B61A-7ACD3570A7C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FCD-4459-B61A-7ACD3570A7C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FCD-4459-B61A-7ACD3570A7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Dashboard!$E$32:$E$44</c:f>
              <c:strCache>
                <c:ptCount val="13"/>
                <c:pt idx="0">
                  <c:v>Nimbu</c:v>
                </c:pt>
                <c:pt idx="1">
                  <c:v>Green</c:v>
                </c:pt>
                <c:pt idx="2">
                  <c:v>Robin</c:v>
                </c:pt>
                <c:pt idx="3">
                  <c:v>Sour</c:v>
                </c:pt>
                <c:pt idx="4">
                  <c:v>Tangerine</c:v>
                </c:pt>
                <c:pt idx="5">
                  <c:v>Alphonso</c:v>
                </c:pt>
                <c:pt idx="6">
                  <c:v>Golden</c:v>
                </c:pt>
                <c:pt idx="7">
                  <c:v>Oblong</c:v>
                </c:pt>
                <c:pt idx="8">
                  <c:v>Red</c:v>
                </c:pt>
                <c:pt idx="9">
                  <c:v>Amrapalli</c:v>
                </c:pt>
                <c:pt idx="10">
                  <c:v>Lisbon</c:v>
                </c:pt>
                <c:pt idx="11">
                  <c:v>Mandarin</c:v>
                </c:pt>
                <c:pt idx="12">
                  <c:v>Indie</c:v>
                </c:pt>
              </c:strCache>
            </c:strRef>
          </c:cat>
          <c:val>
            <c:numRef>
              <c:f>Dashboard!$F$32:$F$44</c:f>
              <c:numCache>
                <c:formatCode>General</c:formatCode>
                <c:ptCount val="13"/>
                <c:pt idx="0">
                  <c:v>18167.05983944302</c:v>
                </c:pt>
                <c:pt idx="1">
                  <c:v>43553.420983434822</c:v>
                </c:pt>
                <c:pt idx="2">
                  <c:v>27022.208767904322</c:v>
                </c:pt>
                <c:pt idx="3">
                  <c:v>0</c:v>
                </c:pt>
                <c:pt idx="4">
                  <c:v>20358.155387638231</c:v>
                </c:pt>
                <c:pt idx="5">
                  <c:v>13878.006238422142</c:v>
                </c:pt>
                <c:pt idx="6">
                  <c:v>25770.407055625532</c:v>
                </c:pt>
                <c:pt idx="7">
                  <c:v>17052.510867189936</c:v>
                </c:pt>
                <c:pt idx="8">
                  <c:v>28652.21486981093</c:v>
                </c:pt>
                <c:pt idx="9">
                  <c:v>16364.1081951549</c:v>
                </c:pt>
                <c:pt idx="10">
                  <c:v>18755.91384191528</c:v>
                </c:pt>
                <c:pt idx="11">
                  <c:v>12228.782101232098</c:v>
                </c:pt>
                <c:pt idx="12">
                  <c:v>8396.0089043747575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D4-44F1-9F6E-59F6C8266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Dashboard!$C$31</c:f>
              <c:strCache>
                <c:ptCount val="1"/>
                <c:pt idx="0">
                  <c:v>Sum 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Dashboard!$B$32:$B$36</c:f>
              <c:strCache>
                <c:ptCount val="5"/>
                <c:pt idx="0">
                  <c:v>Apple</c:v>
                </c:pt>
                <c:pt idx="1">
                  <c:v>Guava</c:v>
                </c:pt>
                <c:pt idx="2">
                  <c:v>Lemon</c:v>
                </c:pt>
                <c:pt idx="3">
                  <c:v>Mango</c:v>
                </c:pt>
                <c:pt idx="4">
                  <c:v>Orange</c:v>
                </c:pt>
              </c:strCache>
            </c:strRef>
          </c:cat>
          <c:val>
            <c:numRef>
              <c:f>Dashboard!$C$32:$C$36</c:f>
              <c:numCache>
                <c:formatCode>General</c:formatCode>
                <c:ptCount val="5"/>
                <c:pt idx="0">
                  <c:v>81444.830693340846</c:v>
                </c:pt>
                <c:pt idx="1">
                  <c:v>0</c:v>
                </c:pt>
                <c:pt idx="2">
                  <c:v>53975.484548548229</c:v>
                </c:pt>
                <c:pt idx="3">
                  <c:v>73795.535417011881</c:v>
                </c:pt>
                <c:pt idx="4">
                  <c:v>40982.946393245074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DC-43D7-91B4-1FF3D4AB9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29987847"/>
        <c:axId val="1196661767"/>
      </c:barChart>
      <c:catAx>
        <c:axId val="1029987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661767"/>
        <c:crosses val="autoZero"/>
        <c:auto val="1"/>
        <c:lblAlgn val="ctr"/>
        <c:lblOffset val="100"/>
        <c:noMultiLvlLbl val="0"/>
      </c:catAx>
      <c:valAx>
        <c:axId val="1196661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87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7</xdr:row>
      <xdr:rowOff>19050</xdr:rowOff>
    </xdr:from>
    <xdr:to>
      <xdr:col>13</xdr:col>
      <xdr:colOff>295275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103609-B7AE-4F58-8CA3-A665AD42D806}"/>
            </a:ext>
            <a:ext uri="{147F2762-F138-4A5C-976F-8EAC2B608ADB}">
              <a16:predDERef xmlns:a16="http://schemas.microsoft.com/office/drawing/2014/main" pred="{26B8A85C-0886-A169-6FD2-535C6ACE2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800100</xdr:colOff>
      <xdr:row>7</xdr:row>
      <xdr:rowOff>19050</xdr:rowOff>
    </xdr:from>
    <xdr:to>
      <xdr:col>19</xdr:col>
      <xdr:colOff>676275</xdr:colOff>
      <xdr:row>26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B47750-3392-EF11-ADA6-185BC5BCA7F5}"/>
            </a:ext>
            <a:ext uri="{147F2762-F138-4A5C-976F-8EAC2B608ADB}">
              <a16:predDERef xmlns:a16="http://schemas.microsoft.com/office/drawing/2014/main" pred="{5A103609-B7AE-4F58-8CA3-A665AD42D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533400</xdr:colOff>
      <xdr:row>28</xdr:row>
      <xdr:rowOff>247650</xdr:rowOff>
    </xdr:from>
    <xdr:to>
      <xdr:col>19</xdr:col>
      <xdr:colOff>428625</xdr:colOff>
      <xdr:row>48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2AC7-79D0-448B-A6C7-753236F3DACE}"/>
            </a:ext>
            <a:ext uri="{147F2762-F138-4A5C-976F-8EAC2B608ADB}">
              <a16:predDERef xmlns:a16="http://schemas.microsoft.com/office/drawing/2014/main" pred="{77B47750-3392-EF11-ADA6-185BC5BCA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247650</xdr:colOff>
      <xdr:row>7</xdr:row>
      <xdr:rowOff>19050</xdr:rowOff>
    </xdr:from>
    <xdr:to>
      <xdr:col>7</xdr:col>
      <xdr:colOff>276225</xdr:colOff>
      <xdr:row>26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B8A85C-0886-A169-6FD2-535C6ACE28FF}"/>
            </a:ext>
            <a:ext uri="{147F2762-F138-4A5C-976F-8EAC2B608ADB}">
              <a16:predDERef xmlns:a16="http://schemas.microsoft.com/office/drawing/2014/main" pred="{0ADE2AC7-79D0-448B-A6C7-753236F3D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571500</xdr:colOff>
      <xdr:row>29</xdr:row>
      <xdr:rowOff>19050</xdr:rowOff>
    </xdr:from>
    <xdr:to>
      <xdr:col>11</xdr:col>
      <xdr:colOff>552450</xdr:colOff>
      <xdr:row>49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A13A94E-B7FE-2D23-2200-D1C6C22F8737}"/>
            </a:ext>
            <a:ext uri="{147F2762-F138-4A5C-976F-8EAC2B608ADB}">
              <a16:predDERef xmlns:a16="http://schemas.microsoft.com/office/drawing/2014/main" pred="{26B8A85C-0886-A169-6FD2-535C6ACE2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0</xdr:row>
      <xdr:rowOff>19050</xdr:rowOff>
    </xdr:from>
    <xdr:to>
      <xdr:col>19</xdr:col>
      <xdr:colOff>476250</xdr:colOff>
      <xdr:row>4</xdr:row>
      <xdr:rowOff>133350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BB2EFEA8-DC8A-5903-73A1-0C97E6DBC822}"/>
            </a:ext>
            <a:ext uri="{147F2762-F138-4A5C-976F-8EAC2B608ADB}">
              <a16:predDERef xmlns:a16="http://schemas.microsoft.com/office/drawing/2014/main" pred="{BA13A94E-B7FE-2D23-2200-D1C6C22F8737}"/>
            </a:ext>
          </a:extLst>
        </xdr:cNvPr>
        <xdr:cNvSpPr/>
      </xdr:nvSpPr>
      <xdr:spPr>
        <a:xfrm>
          <a:off x="0" y="19050"/>
          <a:ext cx="20221575" cy="438150"/>
        </a:xfrm>
        <a:prstGeom prst="roundRect">
          <a:avLst/>
        </a:prstGeom>
        <a:solidFill>
          <a:srgbClr val="1EC4E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800" b="0" i="0" u="sng" strike="noStrike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Sales Dashboard</a:t>
          </a:r>
        </a:p>
      </xdr:txBody>
    </xdr:sp>
    <xdr:clientData/>
  </xdr:twoCellAnchor>
  <xdr:twoCellAnchor>
    <xdr:from>
      <xdr:col>0</xdr:col>
      <xdr:colOff>247650</xdr:colOff>
      <xdr:row>29</xdr:row>
      <xdr:rowOff>9525</xdr:rowOff>
    </xdr:from>
    <xdr:to>
      <xdr:col>4</xdr:col>
      <xdr:colOff>609600</xdr:colOff>
      <xdr:row>48</xdr:row>
      <xdr:rowOff>171450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5EA291-F184-5927-11F2-B99BA86A162B}"/>
            </a:ext>
            <a:ext uri="{147F2762-F138-4A5C-976F-8EAC2B608ADB}">
              <a16:predDERef xmlns:a16="http://schemas.microsoft.com/office/drawing/2014/main" pred="{BB2EFEA8-DC8A-5903-73A1-0C97E6DBC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647700</xdr:colOff>
      <xdr:row>0</xdr:row>
      <xdr:rowOff>85725</xdr:rowOff>
    </xdr:from>
    <xdr:to>
      <xdr:col>2</xdr:col>
      <xdr:colOff>57150</xdr:colOff>
      <xdr:row>4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7EBB0B-B892-B510-5A11-5C62EE7AF1A0}"/>
            </a:ext>
            <a:ext uri="{147F2762-F138-4A5C-976F-8EAC2B608ADB}">
              <a16:predDERef xmlns:a16="http://schemas.microsoft.com/office/drawing/2014/main" pred="{D05EA291-F184-5927-11F2-B99BA86A1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7700" y="85725"/>
          <a:ext cx="1971675" cy="6572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3A36FB-B8E8-4772-A1C2-4FA9857DF8F3}" name="Table2" displayName="Table2" ref="B1:I3101" totalsRowShown="0" headerRowDxfId="18">
  <autoFilter ref="B1:I3101" xr:uid="{7E3A36FB-B8E8-4772-A1C2-4FA9857DF8F3}"/>
  <tableColumns count="8">
    <tableColumn id="1" xr3:uid="{436E9949-25AF-4FCD-8828-A3B89EFF3294}" name="Product ID" dataDxfId="17"/>
    <tableColumn id="2" xr3:uid="{2A840F31-E969-4D24-A442-0DB849998905}" name="Category" dataDxfId="16"/>
    <tableColumn id="3" xr3:uid="{6E17CC66-4C50-4535-8279-BEDD0954F987}" name="Sub-Category" dataDxfId="15"/>
    <tableColumn id="4" xr3:uid="{BAE445D5-A39C-4F6B-9DB0-6A1E597AD88C}" name="Date" dataDxfId="14"/>
    <tableColumn id="5" xr3:uid="{09CDA928-34C7-4B6F-A533-763E09785586}" name="GMV" dataDxfId="13"/>
    <tableColumn id="6" xr3:uid="{E453E2CC-B1D7-4C29-BA55-B760BF9E065C}" name="Units" dataDxfId="12"/>
    <tableColumn id="7" xr3:uid="{397B830D-3C26-4A04-8A4E-D4F45585BB56}" name="ASP" dataDxfId="11">
      <calculatedColumnFormula>IF(F2&gt;0,F2/G2,0)</calculatedColumnFormula>
    </tableColumn>
    <tableColumn id="8" xr3:uid="{9D0DE8DE-F62D-4CA5-A7ED-8BCEFC24E51F}" name="Week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A11A77-01B6-4747-90EB-ADA1D7D1960C}" name="Table5" displayName="Table5" ref="X4:Z17" totalsRowShown="0">
  <autoFilter ref="X4:Z17" xr:uid="{04A11A77-01B6-4747-90EB-ADA1D7D1960C}">
    <filterColumn colId="0">
      <filters>
        <filter val="Orange"/>
      </filters>
    </filterColumn>
  </autoFilter>
  <tableColumns count="3">
    <tableColumn id="1" xr3:uid="{02B74EB2-D6DE-48F2-B021-8B60CDA3FE20}" name="Category"/>
    <tableColumn id="2" xr3:uid="{6554A241-3FCE-48D2-8BF9-B622CDA7B6A6}" name="Sub-Category"/>
    <tableColumn id="3" xr3:uid="{414A97DA-0292-4D9A-BE84-A68343F2A2E1}" name="SUM of AS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36A28A-74BC-4D8D-877B-9159637F14D7}" name="Table7" displayName="Table7" ref="AO20:AP25" totalsRowShown="0" headerRowDxfId="9" dataDxfId="8">
  <autoFilter ref="AO20:AP25" xr:uid="{8136A28A-74BC-4D8D-877B-9159637F14D7}"/>
  <tableColumns count="2">
    <tableColumn id="1" xr3:uid="{FCA16E9C-6B57-4133-9E00-CEA8EC5FF03B}" name="Category" dataDxfId="7"/>
    <tableColumn id="2" xr3:uid="{D7F56AE9-14B4-4683-AD84-FB24C63234E4}" name="Total ASP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15AE25-12BB-492D-9D0A-36667C84E178}" name="Table8" displayName="Table8" ref="AW6:AX11" totalsRowShown="0" headerRowDxfId="5" dataDxfId="4">
  <autoFilter ref="AW6:AX11" xr:uid="{1815AE25-12BB-492D-9D0A-36667C84E178}"/>
  <tableColumns count="2">
    <tableColumn id="1" xr3:uid="{8323D5A6-C4CC-48D2-BCCB-1AE92E49D2E6}" name="Week" dataDxfId="3"/>
    <tableColumn id="2" xr3:uid="{E8DCE332-0B55-4E1B-AC9D-76E4A44DCEF6}" name="Sum of ASP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B5454-D128-4F19-962D-77179AF2F7D5}" name="Table52" displayName="Table52" ref="BK3:BM16" totalsRowShown="0">
  <autoFilter ref="BK3:BM16" xr:uid="{E77B5454-D128-4F19-962D-77179AF2F7D5}"/>
  <tableColumns count="3">
    <tableColumn id="1" xr3:uid="{7D518132-7EA6-4557-96C4-6869FC5753C3}" name="Category"/>
    <tableColumn id="2" xr3:uid="{04831905-8908-43E9-BD03-5F85E26F6058}" name="Sub-Category"/>
    <tableColumn id="3" xr3:uid="{D5449924-A4EB-4430-9BDB-5BCDFD9B6CB3}" name="SUM of AS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B89C6C-821A-4B71-86C5-789FB67D1E8E}" name="Table3" displayName="Table3" ref="C2:C15" totalsRowShown="0" headerRowDxfId="1">
  <autoFilter ref="C2:C15" xr:uid="{8CB89C6C-821A-4B71-86C5-789FB67D1E8E}"/>
  <tableColumns count="1">
    <tableColumn id="1" xr3:uid="{86B3B9C8-AAC3-4D48-AF64-1751ABA76DA3}" name="Sub-Catego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B2636B-D8C7-4020-A33E-8E113DBD56A0}" name="Table4" displayName="Table4" ref="D2:I7" totalsRowShown="0" headerRowDxfId="0">
  <autoFilter ref="D2:I7" xr:uid="{ADB2636B-D8C7-4020-A33E-8E113DBD56A0}"/>
  <tableColumns count="6">
    <tableColumn id="1" xr3:uid="{6387A559-DC19-4B8C-A58E-0B25CD72276B}" name="Apple"/>
    <tableColumn id="2" xr3:uid="{BC590181-E1A2-4DE9-94BE-F84C5152E13E}" name="Guava"/>
    <tableColumn id="3" xr3:uid="{B7BEC930-9BC4-460B-9E05-D29E84A04C31}" name="Lemon"/>
    <tableColumn id="4" xr3:uid="{0FA6D520-A4D5-43C9-9F23-96AFFBAA249B}" name="Mango"/>
    <tableColumn id="5" xr3:uid="{199E893C-89FA-402B-9F75-29D904536D5A}" name="Orange"/>
    <tableColumn id="6" xr3:uid="{3F34F410-88D7-4DDA-882E-A1DFFB870890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D86D675-86B9-4979-83FF-721D15D47C4A}">
  <we:reference id="wa200005502" version="1.0.0.9" store="en-US" storeType="omex"/>
  <we:alternateReferences>
    <we:reference id="wa200005502" version="1.0.0.9" store="en-US" storeType="omex"/>
  </we:alternateReferences>
  <we:properties>
    <we:property name="docId" value="&quot;H2n6P-kyVB9Rj80-Q6yj0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17FD-7088-4140-8295-BAC3C5A42C91}">
  <sheetPr>
    <tabColor theme="1"/>
  </sheetPr>
  <dimension ref="B2:G29"/>
  <sheetViews>
    <sheetView showGridLines="0" topLeftCell="A6" zoomScale="152" zoomScaleNormal="90" workbookViewId="0">
      <selection activeCell="C31" sqref="C31"/>
    </sheetView>
  </sheetViews>
  <sheetFormatPr defaultColWidth="8.7109375" defaultRowHeight="13.15"/>
  <cols>
    <col min="1" max="1" width="2.28515625" customWidth="1"/>
    <col min="2" max="2" width="3.7109375" customWidth="1"/>
    <col min="3" max="3" width="65.28515625" customWidth="1"/>
  </cols>
  <sheetData>
    <row r="2" spans="2:3">
      <c r="B2" s="1" t="s">
        <v>0</v>
      </c>
    </row>
    <row r="3" spans="2:3">
      <c r="C3" s="1" t="s">
        <v>1</v>
      </c>
    </row>
    <row r="5" spans="2:3">
      <c r="B5" s="1" t="s">
        <v>2</v>
      </c>
    </row>
    <row r="7" spans="2:3">
      <c r="B7" s="16" t="s">
        <v>3</v>
      </c>
    </row>
    <row r="8" spans="2:3">
      <c r="B8" s="1" t="s">
        <v>4</v>
      </c>
      <c r="C8" s="1" t="s">
        <v>5</v>
      </c>
    </row>
    <row r="9" spans="2:3">
      <c r="B9" s="1" t="s">
        <v>6</v>
      </c>
      <c r="C9" s="1" t="s">
        <v>7</v>
      </c>
    </row>
    <row r="10" spans="2:3">
      <c r="B10" s="1" t="s">
        <v>8</v>
      </c>
      <c r="C10" s="1" t="s">
        <v>9</v>
      </c>
    </row>
    <row r="11" spans="2:3">
      <c r="B11" s="1" t="s">
        <v>10</v>
      </c>
      <c r="C11" s="1" t="s">
        <v>11</v>
      </c>
    </row>
    <row r="12" spans="2:3">
      <c r="B12" s="1" t="s">
        <v>12</v>
      </c>
      <c r="C12" s="1" t="s">
        <v>13</v>
      </c>
    </row>
    <row r="13" spans="2:3">
      <c r="B13" s="1" t="s">
        <v>14</v>
      </c>
      <c r="C13" s="1" t="s">
        <v>15</v>
      </c>
    </row>
    <row r="14" spans="2:3">
      <c r="B14" s="1" t="s">
        <v>16</v>
      </c>
      <c r="C14" s="1" t="s">
        <v>17</v>
      </c>
    </row>
    <row r="15" spans="2:3">
      <c r="B15" s="1" t="s">
        <v>18</v>
      </c>
      <c r="C15" s="1" t="s">
        <v>19</v>
      </c>
    </row>
    <row r="16" spans="2:3">
      <c r="B16" s="1" t="s">
        <v>20</v>
      </c>
      <c r="C16" s="1" t="s">
        <v>21</v>
      </c>
    </row>
    <row r="17" spans="2:7">
      <c r="B17" s="1" t="s">
        <v>22</v>
      </c>
      <c r="C17" s="1" t="s">
        <v>23</v>
      </c>
    </row>
    <row r="18" spans="2:7">
      <c r="B18" s="1" t="s">
        <v>24</v>
      </c>
      <c r="C18" s="1" t="s">
        <v>25</v>
      </c>
    </row>
    <row r="19" spans="2:7">
      <c r="B19" s="14"/>
    </row>
    <row r="20" spans="2:7">
      <c r="B20" s="1" t="s">
        <v>26</v>
      </c>
    </row>
    <row r="21" spans="2:7">
      <c r="B21" s="14"/>
    </row>
    <row r="22" spans="2:7">
      <c r="B22" s="16" t="s">
        <v>27</v>
      </c>
    </row>
    <row r="23" spans="2:7">
      <c r="B23" s="1" t="s">
        <v>4</v>
      </c>
      <c r="C23" s="1" t="s">
        <v>28</v>
      </c>
      <c r="G23" s="13"/>
    </row>
    <row r="24" spans="2:7">
      <c r="B24" s="1" t="s">
        <v>6</v>
      </c>
      <c r="C24" s="1" t="s">
        <v>29</v>
      </c>
      <c r="G24" s="13"/>
    </row>
    <row r="25" spans="2:7">
      <c r="B25" s="14"/>
    </row>
    <row r="26" spans="2:7">
      <c r="B26" s="1" t="s">
        <v>30</v>
      </c>
      <c r="D26" s="13"/>
    </row>
    <row r="27" spans="2:7">
      <c r="B27" s="14"/>
    </row>
    <row r="28" spans="2:7">
      <c r="B28" s="1"/>
    </row>
    <row r="29" spans="2:7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outlinePr summaryBelow="0" summaryRight="0"/>
  </sheetPr>
  <dimension ref="A1:BO103"/>
  <sheetViews>
    <sheetView showGridLines="0" zoomScale="78" zoomScaleNormal="90" workbookViewId="0">
      <pane xSplit="4" ySplit="1" topLeftCell="E2" activePane="bottomRight" state="frozen"/>
      <selection pane="bottomRight" activeCell="B25" sqref="B25"/>
      <selection pane="bottomLeft" activeCell="A2" sqref="A2"/>
      <selection pane="topRight" activeCell="E1" sqref="E1"/>
    </sheetView>
  </sheetViews>
  <sheetFormatPr defaultColWidth="12.7109375" defaultRowHeight="15.75" customHeight="1"/>
  <cols>
    <col min="1" max="1" width="1.7109375" style="7" customWidth="1"/>
    <col min="2" max="2" width="10.42578125" style="7" customWidth="1"/>
    <col min="3" max="3" width="13.28515625" style="7" customWidth="1"/>
    <col min="4" max="4" width="13.28515625" style="11" customWidth="1"/>
    <col min="5" max="67" width="9.28515625" style="7" customWidth="1"/>
    <col min="68" max="16384" width="12.7109375" style="7"/>
  </cols>
  <sheetData>
    <row r="1" spans="1:67" s="3" customFormat="1" ht="15.75" customHeight="1">
      <c r="D1" s="10"/>
      <c r="E1" s="4" t="s">
        <v>31</v>
      </c>
      <c r="F1" s="4" t="s">
        <v>31</v>
      </c>
      <c r="G1" s="4" t="s">
        <v>32</v>
      </c>
      <c r="H1" s="4" t="s">
        <v>32</v>
      </c>
      <c r="I1" s="4"/>
      <c r="J1" s="4" t="s">
        <v>33</v>
      </c>
      <c r="K1" s="4" t="s">
        <v>33</v>
      </c>
      <c r="L1" s="4" t="s">
        <v>34</v>
      </c>
      <c r="M1" s="4" t="s">
        <v>34</v>
      </c>
      <c r="N1" s="4" t="s">
        <v>35</v>
      </c>
      <c r="O1" s="4" t="s">
        <v>35</v>
      </c>
      <c r="P1" s="4" t="s">
        <v>36</v>
      </c>
      <c r="Q1" s="4" t="s">
        <v>36</v>
      </c>
      <c r="R1" s="4" t="s">
        <v>37</v>
      </c>
      <c r="S1" s="4" t="s">
        <v>37</v>
      </c>
      <c r="T1" s="4" t="s">
        <v>38</v>
      </c>
      <c r="U1" s="4" t="s">
        <v>38</v>
      </c>
      <c r="V1" s="4" t="s">
        <v>39</v>
      </c>
      <c r="W1" s="4" t="s">
        <v>39</v>
      </c>
      <c r="X1" s="4" t="s">
        <v>40</v>
      </c>
      <c r="Y1" s="4" t="s">
        <v>40</v>
      </c>
      <c r="Z1" s="4" t="s">
        <v>41</v>
      </c>
      <c r="AA1" s="4" t="s">
        <v>41</v>
      </c>
      <c r="AB1" s="4" t="s">
        <v>42</v>
      </c>
      <c r="AC1" s="4" t="s">
        <v>42</v>
      </c>
      <c r="AD1" s="4" t="s">
        <v>43</v>
      </c>
      <c r="AE1" s="4" t="s">
        <v>43</v>
      </c>
      <c r="AF1" s="4" t="s">
        <v>44</v>
      </c>
      <c r="AG1" s="4" t="s">
        <v>44</v>
      </c>
      <c r="AH1" s="4" t="s">
        <v>45</v>
      </c>
      <c r="AI1" s="4" t="s">
        <v>45</v>
      </c>
      <c r="AJ1" s="4" t="s">
        <v>46</v>
      </c>
      <c r="AK1" s="4" t="s">
        <v>46</v>
      </c>
      <c r="AL1" s="4" t="s">
        <v>47</v>
      </c>
      <c r="AM1" s="4" t="s">
        <v>47</v>
      </c>
      <c r="AN1" s="4" t="s">
        <v>48</v>
      </c>
      <c r="AO1" s="4" t="s">
        <v>48</v>
      </c>
      <c r="AP1" s="4" t="s">
        <v>49</v>
      </c>
      <c r="AQ1" s="4" t="s">
        <v>49</v>
      </c>
      <c r="AR1" s="4" t="s">
        <v>50</v>
      </c>
      <c r="AS1" s="4" t="s">
        <v>50</v>
      </c>
      <c r="AT1" s="4" t="s">
        <v>51</v>
      </c>
      <c r="AU1" s="4" t="s">
        <v>51</v>
      </c>
      <c r="AV1" s="4" t="s">
        <v>52</v>
      </c>
      <c r="AW1" s="4" t="s">
        <v>52</v>
      </c>
      <c r="AX1" s="4" t="s">
        <v>53</v>
      </c>
      <c r="AY1" s="4" t="s">
        <v>53</v>
      </c>
      <c r="AZ1" s="4" t="s">
        <v>54</v>
      </c>
      <c r="BA1" s="4" t="s">
        <v>54</v>
      </c>
      <c r="BB1" s="4" t="s">
        <v>55</v>
      </c>
      <c r="BC1" s="4" t="s">
        <v>55</v>
      </c>
      <c r="BD1" s="4" t="s">
        <v>56</v>
      </c>
      <c r="BE1" s="4" t="s">
        <v>56</v>
      </c>
      <c r="BF1" s="4" t="s">
        <v>57</v>
      </c>
      <c r="BG1" s="4" t="s">
        <v>57</v>
      </c>
      <c r="BH1" s="4" t="s">
        <v>58</v>
      </c>
      <c r="BI1" s="4" t="s">
        <v>58</v>
      </c>
      <c r="BJ1" s="4" t="s">
        <v>59</v>
      </c>
      <c r="BK1" s="4" t="s">
        <v>59</v>
      </c>
      <c r="BL1" s="4" t="s">
        <v>60</v>
      </c>
      <c r="BM1" s="4" t="s">
        <v>60</v>
      </c>
      <c r="BN1" s="12" t="s">
        <v>61</v>
      </c>
      <c r="BO1" s="12" t="s">
        <v>61</v>
      </c>
    </row>
    <row r="2" spans="1:67" s="11" customFormat="1" ht="15.75" customHeight="1">
      <c r="A2" s="10"/>
      <c r="B2" s="6" t="s">
        <v>62</v>
      </c>
      <c r="C2" s="6" t="s">
        <v>63</v>
      </c>
      <c r="D2" s="6" t="s">
        <v>64</v>
      </c>
      <c r="E2" s="5" t="s">
        <v>65</v>
      </c>
      <c r="F2" s="6" t="s">
        <v>66</v>
      </c>
      <c r="G2" s="5" t="s">
        <v>65</v>
      </c>
      <c r="H2" s="6" t="s">
        <v>66</v>
      </c>
      <c r="I2" s="6"/>
      <c r="J2" s="5" t="s">
        <v>65</v>
      </c>
      <c r="K2" s="6" t="s">
        <v>66</v>
      </c>
      <c r="L2" s="5" t="s">
        <v>65</v>
      </c>
      <c r="M2" s="6" t="s">
        <v>66</v>
      </c>
      <c r="N2" s="5" t="s">
        <v>65</v>
      </c>
      <c r="O2" s="6" t="s">
        <v>66</v>
      </c>
      <c r="P2" s="5" t="s">
        <v>65</v>
      </c>
      <c r="Q2" s="6" t="s">
        <v>66</v>
      </c>
      <c r="R2" s="5" t="s">
        <v>65</v>
      </c>
      <c r="S2" s="6" t="s">
        <v>66</v>
      </c>
      <c r="T2" s="5" t="s">
        <v>65</v>
      </c>
      <c r="U2" s="6" t="s">
        <v>66</v>
      </c>
      <c r="V2" s="5" t="s">
        <v>65</v>
      </c>
      <c r="W2" s="6" t="s">
        <v>66</v>
      </c>
      <c r="X2" s="5" t="s">
        <v>65</v>
      </c>
      <c r="Y2" s="6" t="s">
        <v>66</v>
      </c>
      <c r="Z2" s="5" t="s">
        <v>65</v>
      </c>
      <c r="AA2" s="6" t="s">
        <v>66</v>
      </c>
      <c r="AB2" s="5" t="s">
        <v>65</v>
      </c>
      <c r="AC2" s="6" t="s">
        <v>66</v>
      </c>
      <c r="AD2" s="5" t="s">
        <v>65</v>
      </c>
      <c r="AE2" s="6" t="s">
        <v>66</v>
      </c>
      <c r="AF2" s="5" t="s">
        <v>65</v>
      </c>
      <c r="AG2" s="6" t="s">
        <v>66</v>
      </c>
      <c r="AH2" s="5" t="s">
        <v>65</v>
      </c>
      <c r="AI2" s="6" t="s">
        <v>66</v>
      </c>
      <c r="AJ2" s="5" t="s">
        <v>65</v>
      </c>
      <c r="AK2" s="6" t="s">
        <v>66</v>
      </c>
      <c r="AL2" s="5" t="s">
        <v>65</v>
      </c>
      <c r="AM2" s="6" t="s">
        <v>66</v>
      </c>
      <c r="AN2" s="5" t="s">
        <v>65</v>
      </c>
      <c r="AO2" s="6" t="s">
        <v>66</v>
      </c>
      <c r="AP2" s="5" t="s">
        <v>65</v>
      </c>
      <c r="AQ2" s="6" t="s">
        <v>66</v>
      </c>
      <c r="AR2" s="5" t="s">
        <v>65</v>
      </c>
      <c r="AS2" s="6" t="s">
        <v>66</v>
      </c>
      <c r="AT2" s="5" t="s">
        <v>65</v>
      </c>
      <c r="AU2" s="6" t="s">
        <v>66</v>
      </c>
      <c r="AV2" s="5" t="s">
        <v>65</v>
      </c>
      <c r="AW2" s="6" t="s">
        <v>66</v>
      </c>
      <c r="AX2" s="5" t="s">
        <v>65</v>
      </c>
      <c r="AY2" s="6" t="s">
        <v>66</v>
      </c>
      <c r="AZ2" s="5" t="s">
        <v>65</v>
      </c>
      <c r="BA2" s="6" t="s">
        <v>66</v>
      </c>
      <c r="BB2" s="5" t="s">
        <v>65</v>
      </c>
      <c r="BC2" s="6" t="s">
        <v>66</v>
      </c>
      <c r="BD2" s="5" t="s">
        <v>65</v>
      </c>
      <c r="BE2" s="6" t="s">
        <v>66</v>
      </c>
      <c r="BF2" s="5" t="s">
        <v>65</v>
      </c>
      <c r="BG2" s="6" t="s">
        <v>66</v>
      </c>
      <c r="BH2" s="5" t="s">
        <v>65</v>
      </c>
      <c r="BI2" s="6" t="s">
        <v>66</v>
      </c>
      <c r="BJ2" s="5" t="s">
        <v>65</v>
      </c>
      <c r="BK2" s="6" t="s">
        <v>66</v>
      </c>
      <c r="BL2" s="5" t="s">
        <v>65</v>
      </c>
      <c r="BM2" s="6" t="s">
        <v>66</v>
      </c>
      <c r="BN2" s="5" t="s">
        <v>65</v>
      </c>
      <c r="BO2" s="6" t="s">
        <v>66</v>
      </c>
    </row>
    <row r="3" spans="1:67" ht="15.75" customHeight="1">
      <c r="A3" s="8"/>
      <c r="B3" s="2" t="s">
        <v>67</v>
      </c>
      <c r="C3" s="10" t="s">
        <v>68</v>
      </c>
      <c r="D3" s="11" t="s">
        <v>69</v>
      </c>
      <c r="E3" s="9">
        <v>0</v>
      </c>
      <c r="F3" s="10">
        <v>0</v>
      </c>
      <c r="G3" s="9">
        <v>852</v>
      </c>
      <c r="H3" s="10">
        <v>3</v>
      </c>
      <c r="I3" s="10"/>
      <c r="J3" s="9">
        <v>284</v>
      </c>
      <c r="K3" s="10">
        <v>1</v>
      </c>
      <c r="L3" s="9">
        <v>0</v>
      </c>
      <c r="M3" s="10">
        <v>0</v>
      </c>
      <c r="N3" s="9">
        <v>568</v>
      </c>
      <c r="O3" s="10">
        <v>2</v>
      </c>
      <c r="P3" s="9">
        <v>284</v>
      </c>
      <c r="Q3" s="10">
        <v>1</v>
      </c>
      <c r="R3" s="9">
        <v>852</v>
      </c>
      <c r="S3" s="10">
        <v>3</v>
      </c>
      <c r="T3" s="9">
        <v>0</v>
      </c>
      <c r="U3" s="10">
        <v>0</v>
      </c>
      <c r="V3" s="9">
        <v>0</v>
      </c>
      <c r="W3" s="10">
        <v>0</v>
      </c>
      <c r="X3" s="9">
        <v>568</v>
      </c>
      <c r="Y3" s="10">
        <v>2</v>
      </c>
      <c r="Z3" s="9">
        <v>0</v>
      </c>
      <c r="AA3" s="10">
        <v>0</v>
      </c>
      <c r="AB3" s="9">
        <v>284</v>
      </c>
      <c r="AC3" s="10">
        <v>1</v>
      </c>
      <c r="AD3" s="9">
        <v>0</v>
      </c>
      <c r="AE3" s="10">
        <v>0</v>
      </c>
      <c r="AF3" s="9">
        <v>0</v>
      </c>
      <c r="AG3" s="10">
        <v>0</v>
      </c>
      <c r="AH3" s="9">
        <v>573</v>
      </c>
      <c r="AI3" s="10">
        <v>2</v>
      </c>
      <c r="AJ3" s="9">
        <v>177</v>
      </c>
      <c r="AK3" s="10">
        <v>1</v>
      </c>
      <c r="AL3" s="9">
        <v>466</v>
      </c>
      <c r="AM3" s="10">
        <v>2</v>
      </c>
      <c r="AN3" s="9">
        <v>0</v>
      </c>
      <c r="AO3" s="10">
        <v>0</v>
      </c>
      <c r="AP3" s="9">
        <v>857</v>
      </c>
      <c r="AQ3" s="10">
        <v>3</v>
      </c>
      <c r="AR3" s="9">
        <v>568</v>
      </c>
      <c r="AS3" s="10">
        <v>2</v>
      </c>
      <c r="AT3" s="9">
        <v>466</v>
      </c>
      <c r="AU3" s="10">
        <v>2</v>
      </c>
      <c r="AV3" s="9">
        <v>867</v>
      </c>
      <c r="AW3" s="10">
        <v>3</v>
      </c>
      <c r="AX3" s="9">
        <v>2797</v>
      </c>
      <c r="AY3" s="10">
        <v>12</v>
      </c>
      <c r="AZ3" s="9">
        <v>1110</v>
      </c>
      <c r="BA3" s="10">
        <v>5</v>
      </c>
      <c r="BB3" s="9">
        <v>1464</v>
      </c>
      <c r="BC3" s="10">
        <v>7</v>
      </c>
      <c r="BD3" s="9">
        <v>1380</v>
      </c>
      <c r="BE3" s="10">
        <v>5</v>
      </c>
      <c r="BF3" s="9">
        <v>1647</v>
      </c>
      <c r="BG3" s="10">
        <v>6</v>
      </c>
      <c r="BH3" s="9">
        <v>1333</v>
      </c>
      <c r="BI3" s="10">
        <v>5</v>
      </c>
      <c r="BJ3" s="9">
        <v>3637</v>
      </c>
      <c r="BK3" s="10">
        <v>18</v>
      </c>
      <c r="BL3" s="9">
        <v>1221</v>
      </c>
      <c r="BM3" s="10">
        <v>5</v>
      </c>
      <c r="BN3" s="9">
        <v>2797</v>
      </c>
      <c r="BO3" s="10">
        <v>12</v>
      </c>
    </row>
    <row r="4" spans="1:67" ht="15.75" customHeight="1">
      <c r="A4" s="8"/>
      <c r="B4" s="2" t="s">
        <v>70</v>
      </c>
      <c r="C4" s="10" t="s">
        <v>71</v>
      </c>
      <c r="D4" s="11" t="s">
        <v>72</v>
      </c>
      <c r="E4" s="9">
        <v>12552</v>
      </c>
      <c r="F4" s="10">
        <v>22</v>
      </c>
      <c r="G4" s="9">
        <v>13693</v>
      </c>
      <c r="H4" s="10">
        <v>24</v>
      </c>
      <c r="I4" s="10"/>
      <c r="J4" s="9">
        <v>19969</v>
      </c>
      <c r="K4" s="10">
        <v>35</v>
      </c>
      <c r="L4" s="9">
        <v>14264</v>
      </c>
      <c r="M4" s="10">
        <v>25</v>
      </c>
      <c r="N4" s="9">
        <v>10840</v>
      </c>
      <c r="O4" s="10">
        <v>19</v>
      </c>
      <c r="P4" s="9">
        <v>7988</v>
      </c>
      <c r="Q4" s="10">
        <v>14</v>
      </c>
      <c r="R4" s="9">
        <v>7988</v>
      </c>
      <c r="S4" s="10">
        <v>14</v>
      </c>
      <c r="T4" s="9">
        <v>15405</v>
      </c>
      <c r="U4" s="10">
        <v>27</v>
      </c>
      <c r="V4" s="9">
        <v>11411</v>
      </c>
      <c r="W4" s="10">
        <v>20</v>
      </c>
      <c r="X4" s="9">
        <v>19969</v>
      </c>
      <c r="Y4" s="10">
        <v>35</v>
      </c>
      <c r="Z4" s="9">
        <v>11981</v>
      </c>
      <c r="AA4" s="10">
        <v>21</v>
      </c>
      <c r="AB4" s="9">
        <v>17687</v>
      </c>
      <c r="AC4" s="10">
        <v>31</v>
      </c>
      <c r="AD4" s="9">
        <v>19774</v>
      </c>
      <c r="AE4" s="10">
        <v>35</v>
      </c>
      <c r="AF4" s="9">
        <v>19531</v>
      </c>
      <c r="AG4" s="10">
        <v>35</v>
      </c>
      <c r="AH4" s="9">
        <v>9487</v>
      </c>
      <c r="AI4" s="10">
        <v>17</v>
      </c>
      <c r="AJ4" s="9">
        <v>15754</v>
      </c>
      <c r="AK4" s="10">
        <v>28</v>
      </c>
      <c r="AL4" s="9">
        <v>33482</v>
      </c>
      <c r="AM4" s="10">
        <v>60</v>
      </c>
      <c r="AN4" s="9">
        <v>18415</v>
      </c>
      <c r="AO4" s="10">
        <v>33</v>
      </c>
      <c r="AP4" s="9">
        <v>25670</v>
      </c>
      <c r="AQ4" s="10">
        <v>46</v>
      </c>
      <c r="AR4" s="9">
        <v>27923</v>
      </c>
      <c r="AS4" s="10">
        <v>50</v>
      </c>
      <c r="AT4" s="9">
        <v>15089</v>
      </c>
      <c r="AU4" s="10">
        <v>27</v>
      </c>
      <c r="AV4" s="9">
        <v>16183</v>
      </c>
      <c r="AW4" s="10">
        <v>29</v>
      </c>
      <c r="AX4" s="9">
        <v>36273</v>
      </c>
      <c r="AY4" s="10">
        <v>65</v>
      </c>
      <c r="AZ4" s="9">
        <v>54130</v>
      </c>
      <c r="BA4" s="10">
        <v>97</v>
      </c>
      <c r="BB4" s="9">
        <v>40737</v>
      </c>
      <c r="BC4" s="10">
        <v>73</v>
      </c>
      <c r="BD4" s="9">
        <v>41853</v>
      </c>
      <c r="BE4" s="10">
        <v>75</v>
      </c>
      <c r="BF4" s="9">
        <v>46317</v>
      </c>
      <c r="BG4" s="10">
        <v>83</v>
      </c>
      <c r="BH4" s="9">
        <v>62574</v>
      </c>
      <c r="BI4" s="10">
        <v>117</v>
      </c>
      <c r="BJ4" s="9">
        <v>41181</v>
      </c>
      <c r="BK4" s="10">
        <v>77</v>
      </c>
      <c r="BL4" s="9">
        <v>59365</v>
      </c>
      <c r="BM4" s="10">
        <v>111</v>
      </c>
      <c r="BN4" s="9">
        <v>36273</v>
      </c>
      <c r="BO4" s="10">
        <v>65</v>
      </c>
    </row>
    <row r="5" spans="1:67" ht="15.75" customHeight="1">
      <c r="A5" s="8"/>
      <c r="B5" s="2" t="s">
        <v>73</v>
      </c>
      <c r="C5" s="10" t="s">
        <v>71</v>
      </c>
      <c r="D5" s="11" t="s">
        <v>72</v>
      </c>
      <c r="E5" s="9">
        <v>1161</v>
      </c>
      <c r="F5" s="10">
        <v>9</v>
      </c>
      <c r="G5" s="9">
        <v>129</v>
      </c>
      <c r="H5" s="10">
        <v>1</v>
      </c>
      <c r="I5" s="10"/>
      <c r="J5" s="9">
        <v>1161</v>
      </c>
      <c r="K5" s="10">
        <v>9</v>
      </c>
      <c r="L5" s="9">
        <v>1032</v>
      </c>
      <c r="M5" s="10">
        <v>8</v>
      </c>
      <c r="N5" s="9">
        <v>516</v>
      </c>
      <c r="O5" s="10">
        <v>4</v>
      </c>
      <c r="P5" s="9">
        <v>645</v>
      </c>
      <c r="Q5" s="10">
        <v>5</v>
      </c>
      <c r="R5" s="9">
        <v>645</v>
      </c>
      <c r="S5" s="10">
        <v>5</v>
      </c>
      <c r="T5" s="9">
        <v>1419</v>
      </c>
      <c r="U5" s="10">
        <v>11</v>
      </c>
      <c r="V5" s="9">
        <v>903</v>
      </c>
      <c r="W5" s="10">
        <v>7</v>
      </c>
      <c r="X5" s="9">
        <v>1032</v>
      </c>
      <c r="Y5" s="10">
        <v>8</v>
      </c>
      <c r="Z5" s="9">
        <v>645</v>
      </c>
      <c r="AA5" s="10">
        <v>5</v>
      </c>
      <c r="AB5" s="9">
        <v>387</v>
      </c>
      <c r="AC5" s="10">
        <v>3</v>
      </c>
      <c r="AD5" s="9">
        <v>1419</v>
      </c>
      <c r="AE5" s="10">
        <v>11</v>
      </c>
      <c r="AF5" s="9">
        <v>645</v>
      </c>
      <c r="AG5" s="10">
        <v>5</v>
      </c>
      <c r="AH5" s="9">
        <v>645</v>
      </c>
      <c r="AI5" s="10">
        <v>5</v>
      </c>
      <c r="AJ5" s="9">
        <v>645</v>
      </c>
      <c r="AK5" s="10">
        <v>5</v>
      </c>
      <c r="AL5" s="9">
        <v>1290</v>
      </c>
      <c r="AM5" s="10">
        <v>10</v>
      </c>
      <c r="AN5" s="9">
        <v>258</v>
      </c>
      <c r="AO5" s="10">
        <v>2</v>
      </c>
      <c r="AP5" s="9">
        <v>516</v>
      </c>
      <c r="AQ5" s="10">
        <v>4</v>
      </c>
      <c r="AR5" s="9">
        <v>1806</v>
      </c>
      <c r="AS5" s="10">
        <v>14</v>
      </c>
      <c r="AT5" s="9">
        <v>645</v>
      </c>
      <c r="AU5" s="10">
        <v>5</v>
      </c>
      <c r="AV5" s="9">
        <v>1419</v>
      </c>
      <c r="AW5" s="10">
        <v>11</v>
      </c>
      <c r="AX5" s="9">
        <v>2493</v>
      </c>
      <c r="AY5" s="10">
        <v>19</v>
      </c>
      <c r="AZ5" s="9">
        <v>2064</v>
      </c>
      <c r="BA5" s="10">
        <v>16</v>
      </c>
      <c r="BB5" s="9">
        <v>1161</v>
      </c>
      <c r="BC5" s="10">
        <v>9</v>
      </c>
      <c r="BD5" s="9">
        <v>1161</v>
      </c>
      <c r="BE5" s="10">
        <v>9</v>
      </c>
      <c r="BF5" s="9">
        <v>1719</v>
      </c>
      <c r="BG5" s="10">
        <v>13</v>
      </c>
      <c r="BH5" s="9">
        <v>595</v>
      </c>
      <c r="BI5" s="10">
        <v>5</v>
      </c>
      <c r="BJ5" s="9">
        <v>833</v>
      </c>
      <c r="BK5" s="10">
        <v>7</v>
      </c>
      <c r="BL5" s="9">
        <v>357</v>
      </c>
      <c r="BM5" s="10">
        <v>3</v>
      </c>
      <c r="BN5" s="9">
        <v>2493</v>
      </c>
      <c r="BO5" s="10">
        <v>19</v>
      </c>
    </row>
    <row r="6" spans="1:67" ht="15.75" customHeight="1">
      <c r="A6" s="8"/>
      <c r="B6" s="2" t="s">
        <v>74</v>
      </c>
      <c r="C6" s="10" t="s">
        <v>75</v>
      </c>
      <c r="D6" s="11" t="s">
        <v>76</v>
      </c>
      <c r="E6" s="9">
        <v>4116</v>
      </c>
      <c r="F6" s="10">
        <v>2</v>
      </c>
      <c r="G6" s="9">
        <v>14392</v>
      </c>
      <c r="H6" s="10">
        <v>8</v>
      </c>
      <c r="I6" s="10"/>
      <c r="J6" s="9">
        <v>34181</v>
      </c>
      <c r="K6" s="10">
        <v>19</v>
      </c>
      <c r="L6" s="9">
        <v>16191</v>
      </c>
      <c r="M6" s="10">
        <v>9</v>
      </c>
      <c r="N6" s="9">
        <v>25815</v>
      </c>
      <c r="O6" s="10">
        <v>15</v>
      </c>
      <c r="P6" s="9">
        <v>42905</v>
      </c>
      <c r="Q6" s="10">
        <v>25</v>
      </c>
      <c r="R6" s="9">
        <v>18799</v>
      </c>
      <c r="S6" s="10">
        <v>11</v>
      </c>
      <c r="T6" s="9">
        <v>22217</v>
      </c>
      <c r="U6" s="10">
        <v>13</v>
      </c>
      <c r="V6" s="9">
        <v>15381</v>
      </c>
      <c r="W6" s="10">
        <v>9</v>
      </c>
      <c r="X6" s="9">
        <v>27344</v>
      </c>
      <c r="Y6" s="10">
        <v>16</v>
      </c>
      <c r="Z6" s="9">
        <v>20508</v>
      </c>
      <c r="AA6" s="10">
        <v>12</v>
      </c>
      <c r="AB6" s="9">
        <v>25635</v>
      </c>
      <c r="AC6" s="10">
        <v>15</v>
      </c>
      <c r="AD6" s="9">
        <v>27344</v>
      </c>
      <c r="AE6" s="10">
        <v>16</v>
      </c>
      <c r="AF6" s="9">
        <v>34180</v>
      </c>
      <c r="AG6" s="10">
        <v>20</v>
      </c>
      <c r="AH6" s="9">
        <v>23926</v>
      </c>
      <c r="AI6" s="10">
        <v>14</v>
      </c>
      <c r="AJ6" s="9">
        <v>18799</v>
      </c>
      <c r="AK6" s="10">
        <v>11</v>
      </c>
      <c r="AL6" s="9">
        <v>30762</v>
      </c>
      <c r="AM6" s="10">
        <v>18</v>
      </c>
      <c r="AN6" s="9">
        <v>20528</v>
      </c>
      <c r="AO6" s="10">
        <v>12</v>
      </c>
      <c r="AP6" s="9">
        <v>13692</v>
      </c>
      <c r="AQ6" s="10">
        <v>8</v>
      </c>
      <c r="AR6" s="9">
        <v>18809</v>
      </c>
      <c r="AS6" s="10">
        <v>11</v>
      </c>
      <c r="AT6" s="9">
        <v>13592</v>
      </c>
      <c r="AU6" s="10">
        <v>8</v>
      </c>
      <c r="AV6" s="9">
        <v>5507</v>
      </c>
      <c r="AW6" s="10">
        <v>3</v>
      </c>
      <c r="AX6" s="9">
        <v>8405</v>
      </c>
      <c r="AY6" s="10">
        <v>5</v>
      </c>
      <c r="AZ6" s="9">
        <v>17000</v>
      </c>
      <c r="BA6" s="10">
        <v>10</v>
      </c>
      <c r="BB6" s="9">
        <v>6706</v>
      </c>
      <c r="BC6" s="10">
        <v>4</v>
      </c>
      <c r="BD6" s="9">
        <v>12423</v>
      </c>
      <c r="BE6" s="10">
        <v>7</v>
      </c>
      <c r="BF6" s="9">
        <v>-1099</v>
      </c>
      <c r="BG6" s="10">
        <v>-1</v>
      </c>
      <c r="BH6" s="9">
        <v>39677</v>
      </c>
      <c r="BI6" s="10">
        <v>23</v>
      </c>
      <c r="BJ6" s="9">
        <v>15291</v>
      </c>
      <c r="BK6" s="10">
        <v>9</v>
      </c>
      <c r="BL6" s="9">
        <v>15301</v>
      </c>
      <c r="BM6" s="10">
        <v>9</v>
      </c>
      <c r="BN6" s="9">
        <v>8405</v>
      </c>
      <c r="BO6" s="10">
        <v>5</v>
      </c>
    </row>
    <row r="7" spans="1:67" ht="15.75" customHeight="1">
      <c r="A7" s="8"/>
      <c r="B7" s="2" t="s">
        <v>77</v>
      </c>
      <c r="C7" s="10" t="s">
        <v>78</v>
      </c>
      <c r="D7" s="11" t="s">
        <v>79</v>
      </c>
      <c r="E7" s="9">
        <v>0</v>
      </c>
      <c r="F7" s="10">
        <v>0</v>
      </c>
      <c r="G7" s="9">
        <v>0</v>
      </c>
      <c r="H7" s="10">
        <v>0</v>
      </c>
      <c r="I7" s="10"/>
      <c r="J7" s="9">
        <v>0</v>
      </c>
      <c r="K7" s="10">
        <v>0</v>
      </c>
      <c r="L7" s="9">
        <v>0</v>
      </c>
      <c r="M7" s="10">
        <v>0</v>
      </c>
      <c r="N7" s="9">
        <v>0</v>
      </c>
      <c r="O7" s="10">
        <v>0</v>
      </c>
      <c r="P7" s="9">
        <v>0</v>
      </c>
      <c r="Q7" s="10">
        <v>0</v>
      </c>
      <c r="R7" s="9">
        <v>0</v>
      </c>
      <c r="S7" s="10">
        <v>0</v>
      </c>
      <c r="T7" s="9">
        <v>0</v>
      </c>
      <c r="U7" s="10">
        <v>0</v>
      </c>
      <c r="V7" s="9">
        <v>0</v>
      </c>
      <c r="W7" s="10">
        <v>0</v>
      </c>
      <c r="X7" s="9">
        <v>0</v>
      </c>
      <c r="Y7" s="10">
        <v>0</v>
      </c>
      <c r="Z7" s="9">
        <v>0</v>
      </c>
      <c r="AA7" s="10">
        <v>0</v>
      </c>
      <c r="AB7" s="9">
        <v>0</v>
      </c>
      <c r="AC7" s="10">
        <v>0</v>
      </c>
      <c r="AD7" s="9">
        <v>1316</v>
      </c>
      <c r="AE7" s="10">
        <v>4</v>
      </c>
      <c r="AF7" s="9">
        <v>658</v>
      </c>
      <c r="AG7" s="10">
        <v>2</v>
      </c>
      <c r="AH7" s="9">
        <v>0</v>
      </c>
      <c r="AI7" s="10">
        <v>0</v>
      </c>
      <c r="AJ7" s="9">
        <v>0</v>
      </c>
      <c r="AK7" s="10">
        <v>0</v>
      </c>
      <c r="AL7" s="9">
        <v>0</v>
      </c>
      <c r="AM7" s="10">
        <v>0</v>
      </c>
      <c r="AN7" s="9">
        <v>0</v>
      </c>
      <c r="AO7" s="10">
        <v>0</v>
      </c>
      <c r="AP7" s="9">
        <v>0</v>
      </c>
      <c r="AQ7" s="10">
        <v>0</v>
      </c>
      <c r="AR7" s="9">
        <v>0</v>
      </c>
      <c r="AS7" s="10">
        <v>0</v>
      </c>
      <c r="AT7" s="9">
        <v>0</v>
      </c>
      <c r="AU7" s="10">
        <v>0</v>
      </c>
      <c r="AV7" s="9">
        <v>0</v>
      </c>
      <c r="AW7" s="10">
        <v>0</v>
      </c>
      <c r="AX7" s="9">
        <v>0</v>
      </c>
      <c r="AY7" s="10">
        <v>0</v>
      </c>
      <c r="AZ7" s="9">
        <v>0</v>
      </c>
      <c r="BA7" s="10">
        <v>0</v>
      </c>
      <c r="BB7" s="9">
        <v>0</v>
      </c>
      <c r="BC7" s="10">
        <v>0</v>
      </c>
      <c r="BD7" s="9">
        <v>0</v>
      </c>
      <c r="BE7" s="10">
        <v>0</v>
      </c>
      <c r="BF7" s="9">
        <v>0</v>
      </c>
      <c r="BG7" s="10">
        <v>0</v>
      </c>
      <c r="BH7" s="9">
        <v>0</v>
      </c>
      <c r="BI7" s="10">
        <v>0</v>
      </c>
      <c r="BJ7" s="9">
        <v>0</v>
      </c>
      <c r="BK7" s="10">
        <v>0</v>
      </c>
      <c r="BL7" s="9">
        <v>0</v>
      </c>
      <c r="BM7" s="10">
        <v>0</v>
      </c>
      <c r="BN7" s="9">
        <v>0</v>
      </c>
      <c r="BO7" s="10">
        <v>0</v>
      </c>
    </row>
    <row r="8" spans="1:67" ht="15.75" customHeight="1">
      <c r="A8" s="8"/>
      <c r="B8" s="2" t="s">
        <v>80</v>
      </c>
      <c r="C8" s="10" t="s">
        <v>81</v>
      </c>
      <c r="D8" s="11" t="s">
        <v>82</v>
      </c>
      <c r="E8" s="9">
        <v>289</v>
      </c>
      <c r="F8" s="10">
        <v>1</v>
      </c>
      <c r="G8" s="9">
        <v>0</v>
      </c>
      <c r="H8" s="10">
        <v>0</v>
      </c>
      <c r="I8" s="10"/>
      <c r="J8" s="9">
        <v>0</v>
      </c>
      <c r="K8" s="10">
        <v>0</v>
      </c>
      <c r="L8" s="9">
        <v>0</v>
      </c>
      <c r="M8" s="10">
        <v>0</v>
      </c>
      <c r="N8" s="9">
        <v>0</v>
      </c>
      <c r="O8" s="10">
        <v>0</v>
      </c>
      <c r="P8" s="9">
        <v>0</v>
      </c>
      <c r="Q8" s="10">
        <v>0</v>
      </c>
      <c r="R8" s="9">
        <v>0</v>
      </c>
      <c r="S8" s="10">
        <v>0</v>
      </c>
      <c r="T8" s="9">
        <v>0</v>
      </c>
      <c r="U8" s="10">
        <v>0</v>
      </c>
      <c r="V8" s="9">
        <v>0</v>
      </c>
      <c r="W8" s="10">
        <v>0</v>
      </c>
      <c r="X8" s="9">
        <v>0</v>
      </c>
      <c r="Y8" s="10">
        <v>0</v>
      </c>
      <c r="Z8" s="9">
        <v>0</v>
      </c>
      <c r="AA8" s="10">
        <v>0</v>
      </c>
      <c r="AB8" s="9">
        <v>0</v>
      </c>
      <c r="AC8" s="10">
        <v>0</v>
      </c>
      <c r="AD8" s="9">
        <v>249</v>
      </c>
      <c r="AE8" s="10">
        <v>1</v>
      </c>
      <c r="AF8" s="9">
        <v>0</v>
      </c>
      <c r="AG8" s="10">
        <v>0</v>
      </c>
      <c r="AH8" s="9">
        <v>0</v>
      </c>
      <c r="AI8" s="10">
        <v>0</v>
      </c>
      <c r="AJ8" s="9">
        <v>0</v>
      </c>
      <c r="AK8" s="10">
        <v>0</v>
      </c>
      <c r="AL8" s="9">
        <v>289</v>
      </c>
      <c r="AM8" s="10">
        <v>1</v>
      </c>
      <c r="AN8" s="9">
        <v>249</v>
      </c>
      <c r="AO8" s="10">
        <v>1</v>
      </c>
      <c r="AP8" s="9">
        <v>289</v>
      </c>
      <c r="AQ8" s="10">
        <v>1</v>
      </c>
      <c r="AR8" s="9">
        <v>0</v>
      </c>
      <c r="AS8" s="10">
        <v>0</v>
      </c>
      <c r="AT8" s="9">
        <v>0</v>
      </c>
      <c r="AU8" s="10">
        <v>0</v>
      </c>
      <c r="AV8" s="9">
        <v>289</v>
      </c>
      <c r="AW8" s="10">
        <v>1</v>
      </c>
      <c r="AX8" s="9">
        <v>0</v>
      </c>
      <c r="AY8" s="10">
        <v>0</v>
      </c>
      <c r="AZ8" s="9">
        <v>514</v>
      </c>
      <c r="BA8" s="10">
        <v>2</v>
      </c>
      <c r="BB8" s="9">
        <v>257</v>
      </c>
      <c r="BC8" s="10">
        <v>1</v>
      </c>
      <c r="BD8" s="9">
        <v>257</v>
      </c>
      <c r="BE8" s="10">
        <v>1</v>
      </c>
      <c r="BF8" s="9">
        <v>0</v>
      </c>
      <c r="BG8" s="10">
        <v>0</v>
      </c>
      <c r="BH8" s="9">
        <v>0</v>
      </c>
      <c r="BI8" s="10">
        <v>0</v>
      </c>
      <c r="BJ8" s="9">
        <v>0</v>
      </c>
      <c r="BK8" s="10">
        <v>0</v>
      </c>
      <c r="BL8" s="9">
        <v>0</v>
      </c>
      <c r="BM8" s="10">
        <v>0</v>
      </c>
      <c r="BN8" s="9">
        <v>0</v>
      </c>
      <c r="BO8" s="10">
        <v>0</v>
      </c>
    </row>
    <row r="9" spans="1:67" ht="15.75" customHeight="1">
      <c r="A9" s="8"/>
      <c r="B9" s="2" t="s">
        <v>83</v>
      </c>
      <c r="C9" s="10" t="s">
        <v>71</v>
      </c>
      <c r="D9" s="11" t="s">
        <v>84</v>
      </c>
      <c r="E9" s="9">
        <v>16512</v>
      </c>
      <c r="F9" s="10">
        <v>128</v>
      </c>
      <c r="G9" s="9">
        <v>18576</v>
      </c>
      <c r="H9" s="10">
        <v>144</v>
      </c>
      <c r="I9" s="10"/>
      <c r="J9" s="9">
        <v>19737</v>
      </c>
      <c r="K9" s="10">
        <v>153</v>
      </c>
      <c r="L9" s="9">
        <v>19350</v>
      </c>
      <c r="M9" s="10">
        <v>150</v>
      </c>
      <c r="N9" s="9">
        <v>16125</v>
      </c>
      <c r="O9" s="10">
        <v>125</v>
      </c>
      <c r="P9" s="9">
        <v>17159</v>
      </c>
      <c r="Q9" s="10">
        <v>133</v>
      </c>
      <c r="R9" s="9">
        <v>16512</v>
      </c>
      <c r="S9" s="10">
        <v>128</v>
      </c>
      <c r="T9" s="9">
        <v>16383</v>
      </c>
      <c r="U9" s="10">
        <v>127</v>
      </c>
      <c r="V9" s="9">
        <v>22446</v>
      </c>
      <c r="W9" s="10">
        <v>174</v>
      </c>
      <c r="X9" s="9">
        <v>23736</v>
      </c>
      <c r="Y9" s="10">
        <v>184</v>
      </c>
      <c r="Z9" s="9">
        <v>20640</v>
      </c>
      <c r="AA9" s="10">
        <v>160</v>
      </c>
      <c r="AB9" s="9">
        <v>19737</v>
      </c>
      <c r="AC9" s="10">
        <v>153</v>
      </c>
      <c r="AD9" s="9">
        <v>22581</v>
      </c>
      <c r="AE9" s="10">
        <v>175</v>
      </c>
      <c r="AF9" s="9">
        <v>20640</v>
      </c>
      <c r="AG9" s="10">
        <v>160</v>
      </c>
      <c r="AH9" s="9">
        <v>21801</v>
      </c>
      <c r="AI9" s="10">
        <v>169</v>
      </c>
      <c r="AJ9" s="9">
        <v>25596</v>
      </c>
      <c r="AK9" s="10">
        <v>198</v>
      </c>
      <c r="AL9" s="9">
        <v>27606</v>
      </c>
      <c r="AM9" s="10">
        <v>214</v>
      </c>
      <c r="AN9" s="9">
        <v>21801</v>
      </c>
      <c r="AO9" s="10">
        <v>169</v>
      </c>
      <c r="AP9" s="9">
        <v>18576</v>
      </c>
      <c r="AQ9" s="10">
        <v>144</v>
      </c>
      <c r="AR9" s="9">
        <v>21154</v>
      </c>
      <c r="AS9" s="10">
        <v>164</v>
      </c>
      <c r="AT9" s="9">
        <v>21164</v>
      </c>
      <c r="AU9" s="10">
        <v>164</v>
      </c>
      <c r="AV9" s="9">
        <v>23349</v>
      </c>
      <c r="AW9" s="10">
        <v>181</v>
      </c>
      <c r="AX9" s="9">
        <v>25284</v>
      </c>
      <c r="AY9" s="10">
        <v>196</v>
      </c>
      <c r="AZ9" s="9">
        <v>26961</v>
      </c>
      <c r="BA9" s="10">
        <v>209</v>
      </c>
      <c r="BB9" s="9">
        <v>25026</v>
      </c>
      <c r="BC9" s="10">
        <v>194</v>
      </c>
      <c r="BD9" s="9">
        <v>25155</v>
      </c>
      <c r="BE9" s="10">
        <v>195</v>
      </c>
      <c r="BF9" s="9">
        <v>20507</v>
      </c>
      <c r="BG9" s="10">
        <v>159</v>
      </c>
      <c r="BH9" s="9">
        <v>23226</v>
      </c>
      <c r="BI9" s="10">
        <v>180</v>
      </c>
      <c r="BJ9" s="9">
        <v>23349</v>
      </c>
      <c r="BK9" s="10">
        <v>181</v>
      </c>
      <c r="BL9" s="9">
        <v>22704</v>
      </c>
      <c r="BM9" s="10">
        <v>176</v>
      </c>
      <c r="BN9" s="9">
        <v>25284</v>
      </c>
      <c r="BO9" s="10">
        <v>196</v>
      </c>
    </row>
    <row r="10" spans="1:67" ht="15.75" customHeight="1">
      <c r="A10" s="8"/>
      <c r="B10" s="2" t="s">
        <v>85</v>
      </c>
      <c r="C10" s="10" t="s">
        <v>75</v>
      </c>
      <c r="D10" s="11" t="s">
        <v>86</v>
      </c>
      <c r="E10" s="9">
        <v>0</v>
      </c>
      <c r="F10" s="10">
        <v>0</v>
      </c>
      <c r="G10" s="9">
        <v>1135</v>
      </c>
      <c r="H10" s="10">
        <v>4</v>
      </c>
      <c r="I10" s="10"/>
      <c r="J10" s="9">
        <v>851</v>
      </c>
      <c r="K10" s="10">
        <v>3</v>
      </c>
      <c r="L10" s="9">
        <v>2838</v>
      </c>
      <c r="M10" s="10">
        <v>10</v>
      </c>
      <c r="N10" s="9">
        <v>3406</v>
      </c>
      <c r="O10" s="10">
        <v>12</v>
      </c>
      <c r="P10" s="9">
        <v>1014</v>
      </c>
      <c r="Q10" s="10">
        <v>4</v>
      </c>
      <c r="R10" s="9">
        <v>1987</v>
      </c>
      <c r="S10" s="10">
        <v>7</v>
      </c>
      <c r="T10" s="9">
        <v>2554</v>
      </c>
      <c r="U10" s="10">
        <v>9</v>
      </c>
      <c r="V10" s="9">
        <v>568</v>
      </c>
      <c r="W10" s="10">
        <v>2</v>
      </c>
      <c r="X10" s="9">
        <v>1987</v>
      </c>
      <c r="Y10" s="10">
        <v>7</v>
      </c>
      <c r="Z10" s="9">
        <v>2554</v>
      </c>
      <c r="AA10" s="10">
        <v>9</v>
      </c>
      <c r="AB10" s="9">
        <v>3122</v>
      </c>
      <c r="AC10" s="10">
        <v>11</v>
      </c>
      <c r="AD10" s="9">
        <v>1524</v>
      </c>
      <c r="AE10" s="10">
        <v>5</v>
      </c>
      <c r="AF10" s="9">
        <v>3122</v>
      </c>
      <c r="AG10" s="10">
        <v>11</v>
      </c>
      <c r="AH10" s="9">
        <v>1987</v>
      </c>
      <c r="AI10" s="10">
        <v>7</v>
      </c>
      <c r="AJ10" s="9">
        <v>2838</v>
      </c>
      <c r="AK10" s="10">
        <v>10</v>
      </c>
      <c r="AL10" s="9">
        <v>2554</v>
      </c>
      <c r="AM10" s="10">
        <v>9</v>
      </c>
      <c r="AN10" s="9">
        <v>1419</v>
      </c>
      <c r="AO10" s="10">
        <v>5</v>
      </c>
      <c r="AP10" s="9">
        <v>2270</v>
      </c>
      <c r="AQ10" s="10">
        <v>8</v>
      </c>
      <c r="AR10" s="9">
        <v>2270</v>
      </c>
      <c r="AS10" s="10">
        <v>8</v>
      </c>
      <c r="AT10" s="9">
        <v>1987</v>
      </c>
      <c r="AU10" s="10">
        <v>7</v>
      </c>
      <c r="AV10" s="9">
        <v>4541</v>
      </c>
      <c r="AW10" s="10">
        <v>16</v>
      </c>
      <c r="AX10" s="9">
        <v>2838</v>
      </c>
      <c r="AY10" s="10">
        <v>10</v>
      </c>
      <c r="AZ10" s="9">
        <v>3689</v>
      </c>
      <c r="BA10" s="10">
        <v>13</v>
      </c>
      <c r="BB10" s="9">
        <v>3689</v>
      </c>
      <c r="BC10" s="10">
        <v>13</v>
      </c>
      <c r="BD10" s="9">
        <v>1703</v>
      </c>
      <c r="BE10" s="10">
        <v>6</v>
      </c>
      <c r="BF10" s="9">
        <v>1135</v>
      </c>
      <c r="BG10" s="10">
        <v>4</v>
      </c>
      <c r="BH10" s="9">
        <v>1135</v>
      </c>
      <c r="BI10" s="10">
        <v>4</v>
      </c>
      <c r="BJ10" s="9">
        <v>568</v>
      </c>
      <c r="BK10" s="10">
        <v>2</v>
      </c>
      <c r="BL10" s="9">
        <v>1135</v>
      </c>
      <c r="BM10" s="10">
        <v>4</v>
      </c>
      <c r="BN10" s="9">
        <v>2838</v>
      </c>
      <c r="BO10" s="10">
        <v>10</v>
      </c>
    </row>
    <row r="11" spans="1:67" ht="15.75" customHeight="1">
      <c r="A11" s="8"/>
      <c r="B11" s="2" t="s">
        <v>87</v>
      </c>
      <c r="C11" s="10" t="s">
        <v>71</v>
      </c>
      <c r="D11" s="11" t="s">
        <v>84</v>
      </c>
      <c r="E11" s="9">
        <v>597</v>
      </c>
      <c r="F11" s="10">
        <v>3</v>
      </c>
      <c r="G11" s="9">
        <v>1393</v>
      </c>
      <c r="H11" s="10">
        <v>7</v>
      </c>
      <c r="I11" s="10"/>
      <c r="J11" s="9">
        <v>2388</v>
      </c>
      <c r="K11" s="10">
        <v>12</v>
      </c>
      <c r="L11" s="9">
        <v>1990</v>
      </c>
      <c r="M11" s="10">
        <v>10</v>
      </c>
      <c r="N11" s="9">
        <v>1592</v>
      </c>
      <c r="O11" s="10">
        <v>8</v>
      </c>
      <c r="P11" s="9">
        <v>1194</v>
      </c>
      <c r="Q11" s="10">
        <v>6</v>
      </c>
      <c r="R11" s="9">
        <v>2786</v>
      </c>
      <c r="S11" s="10">
        <v>14</v>
      </c>
      <c r="T11" s="9">
        <v>2587</v>
      </c>
      <c r="U11" s="10">
        <v>13</v>
      </c>
      <c r="V11" s="9">
        <v>5572</v>
      </c>
      <c r="W11" s="10">
        <v>28</v>
      </c>
      <c r="X11" s="9">
        <v>5174</v>
      </c>
      <c r="Y11" s="10">
        <v>26</v>
      </c>
      <c r="Z11" s="9">
        <v>2587</v>
      </c>
      <c r="AA11" s="10">
        <v>13</v>
      </c>
      <c r="AB11" s="9">
        <v>3383</v>
      </c>
      <c r="AC11" s="10">
        <v>17</v>
      </c>
      <c r="AD11" s="9">
        <v>3582</v>
      </c>
      <c r="AE11" s="10">
        <v>18</v>
      </c>
      <c r="AF11" s="9">
        <v>3980</v>
      </c>
      <c r="AG11" s="10">
        <v>20</v>
      </c>
      <c r="AH11" s="9">
        <v>3781</v>
      </c>
      <c r="AI11" s="10">
        <v>19</v>
      </c>
      <c r="AJ11" s="9">
        <v>2291</v>
      </c>
      <c r="AK11" s="10">
        <v>11</v>
      </c>
      <c r="AL11" s="9">
        <v>3781</v>
      </c>
      <c r="AM11" s="10">
        <v>19</v>
      </c>
      <c r="AN11" s="9">
        <v>2189</v>
      </c>
      <c r="AO11" s="10">
        <v>11</v>
      </c>
      <c r="AP11" s="9">
        <v>2189</v>
      </c>
      <c r="AQ11" s="10">
        <v>11</v>
      </c>
      <c r="AR11" s="9">
        <v>2786</v>
      </c>
      <c r="AS11" s="10">
        <v>14</v>
      </c>
      <c r="AT11" s="9">
        <v>2388</v>
      </c>
      <c r="AU11" s="10">
        <v>12</v>
      </c>
      <c r="AV11" s="9">
        <v>3184</v>
      </c>
      <c r="AW11" s="10">
        <v>16</v>
      </c>
      <c r="AX11" s="9">
        <v>2388</v>
      </c>
      <c r="AY11" s="10">
        <v>12</v>
      </c>
      <c r="AZ11" s="9">
        <v>5373</v>
      </c>
      <c r="BA11" s="10">
        <v>27</v>
      </c>
      <c r="BB11" s="9">
        <v>4082</v>
      </c>
      <c r="BC11" s="10">
        <v>20</v>
      </c>
      <c r="BD11" s="9">
        <v>1791</v>
      </c>
      <c r="BE11" s="10">
        <v>9</v>
      </c>
      <c r="BF11" s="9">
        <v>1592</v>
      </c>
      <c r="BG11" s="10">
        <v>8</v>
      </c>
      <c r="BH11" s="9">
        <v>2587</v>
      </c>
      <c r="BI11" s="10">
        <v>13</v>
      </c>
      <c r="BJ11" s="9">
        <v>2189</v>
      </c>
      <c r="BK11" s="10">
        <v>11</v>
      </c>
      <c r="BL11" s="9">
        <v>2587</v>
      </c>
      <c r="BM11" s="10">
        <v>13</v>
      </c>
      <c r="BN11" s="9">
        <v>2388</v>
      </c>
      <c r="BO11" s="10">
        <v>12</v>
      </c>
    </row>
    <row r="12" spans="1:67" ht="15.75" customHeight="1">
      <c r="A12" s="8"/>
      <c r="B12" s="2" t="s">
        <v>88</v>
      </c>
      <c r="C12" s="10" t="s">
        <v>68</v>
      </c>
      <c r="D12" s="11" t="s">
        <v>89</v>
      </c>
      <c r="E12" s="9">
        <v>0</v>
      </c>
      <c r="F12" s="10">
        <v>0</v>
      </c>
      <c r="G12" s="9">
        <v>0</v>
      </c>
      <c r="H12" s="10">
        <v>0</v>
      </c>
      <c r="I12" s="10"/>
      <c r="J12" s="9">
        <v>0</v>
      </c>
      <c r="K12" s="10">
        <v>0</v>
      </c>
      <c r="L12" s="9">
        <v>0</v>
      </c>
      <c r="M12" s="10">
        <v>0</v>
      </c>
      <c r="N12" s="9">
        <v>0</v>
      </c>
      <c r="O12" s="10">
        <v>0</v>
      </c>
      <c r="P12" s="9">
        <v>0</v>
      </c>
      <c r="Q12" s="10">
        <v>0</v>
      </c>
      <c r="R12" s="9">
        <v>0</v>
      </c>
      <c r="S12" s="10">
        <v>0</v>
      </c>
      <c r="T12" s="9">
        <v>0</v>
      </c>
      <c r="U12" s="10">
        <v>0</v>
      </c>
      <c r="V12" s="9">
        <v>0</v>
      </c>
      <c r="W12" s="10">
        <v>0</v>
      </c>
      <c r="X12" s="9">
        <v>0</v>
      </c>
      <c r="Y12" s="10">
        <v>0</v>
      </c>
      <c r="Z12" s="9">
        <v>0</v>
      </c>
      <c r="AA12" s="10">
        <v>0</v>
      </c>
      <c r="AB12" s="9">
        <v>0</v>
      </c>
      <c r="AC12" s="10">
        <v>0</v>
      </c>
      <c r="AD12" s="9">
        <v>0</v>
      </c>
      <c r="AE12" s="10">
        <v>0</v>
      </c>
      <c r="AF12" s="9">
        <v>0</v>
      </c>
      <c r="AG12" s="10">
        <v>0</v>
      </c>
      <c r="AH12" s="9">
        <v>0</v>
      </c>
      <c r="AI12" s="10">
        <v>0</v>
      </c>
      <c r="AJ12" s="9">
        <v>0</v>
      </c>
      <c r="AK12" s="10">
        <v>0</v>
      </c>
      <c r="AL12" s="9">
        <v>0</v>
      </c>
      <c r="AM12" s="10">
        <v>0</v>
      </c>
      <c r="AN12" s="9">
        <v>0</v>
      </c>
      <c r="AO12" s="10">
        <v>0</v>
      </c>
      <c r="AP12" s="9">
        <v>0</v>
      </c>
      <c r="AQ12" s="10">
        <v>0</v>
      </c>
      <c r="AR12" s="9">
        <v>0</v>
      </c>
      <c r="AS12" s="10">
        <v>0</v>
      </c>
      <c r="AT12" s="9">
        <v>0</v>
      </c>
      <c r="AU12" s="10">
        <v>0</v>
      </c>
      <c r="AV12" s="9">
        <v>0</v>
      </c>
      <c r="AW12" s="10">
        <v>0</v>
      </c>
      <c r="AX12" s="9">
        <v>0</v>
      </c>
      <c r="AY12" s="10">
        <v>0</v>
      </c>
      <c r="AZ12" s="9">
        <v>0</v>
      </c>
      <c r="BA12" s="10">
        <v>0</v>
      </c>
      <c r="BB12" s="9">
        <v>0</v>
      </c>
      <c r="BC12" s="10">
        <v>0</v>
      </c>
      <c r="BD12" s="9">
        <v>0</v>
      </c>
      <c r="BE12" s="10">
        <v>0</v>
      </c>
      <c r="BF12" s="9">
        <v>0</v>
      </c>
      <c r="BG12" s="10">
        <v>0</v>
      </c>
      <c r="BH12" s="9">
        <v>0</v>
      </c>
      <c r="BI12" s="10">
        <v>0</v>
      </c>
      <c r="BJ12" s="9">
        <v>0</v>
      </c>
      <c r="BK12" s="10">
        <v>0</v>
      </c>
      <c r="BL12" s="9">
        <v>0</v>
      </c>
      <c r="BM12" s="10">
        <v>0</v>
      </c>
      <c r="BN12" s="9">
        <v>0</v>
      </c>
      <c r="BO12" s="10">
        <v>0</v>
      </c>
    </row>
    <row r="13" spans="1:67" ht="15.75" customHeight="1">
      <c r="A13" s="8"/>
      <c r="B13" s="2" t="s">
        <v>90</v>
      </c>
      <c r="C13" s="10" t="s">
        <v>75</v>
      </c>
      <c r="D13" s="11" t="s">
        <v>91</v>
      </c>
      <c r="E13" s="9">
        <v>16450</v>
      </c>
      <c r="F13" s="10">
        <v>33</v>
      </c>
      <c r="G13" s="9">
        <v>15769</v>
      </c>
      <c r="H13" s="10">
        <v>32</v>
      </c>
      <c r="I13" s="10"/>
      <c r="J13" s="9">
        <v>19212</v>
      </c>
      <c r="K13" s="10">
        <v>39</v>
      </c>
      <c r="L13" s="9">
        <v>24138</v>
      </c>
      <c r="M13" s="10">
        <v>49</v>
      </c>
      <c r="N13" s="9">
        <v>21245</v>
      </c>
      <c r="O13" s="10">
        <v>43</v>
      </c>
      <c r="P13" s="9">
        <v>22283</v>
      </c>
      <c r="Q13" s="10">
        <v>45</v>
      </c>
      <c r="R13" s="9">
        <v>20197</v>
      </c>
      <c r="S13" s="10">
        <v>41</v>
      </c>
      <c r="T13" s="9">
        <v>17734</v>
      </c>
      <c r="U13" s="10">
        <v>36</v>
      </c>
      <c r="V13" s="9">
        <v>20197</v>
      </c>
      <c r="W13" s="10">
        <v>41</v>
      </c>
      <c r="X13" s="9">
        <v>24138</v>
      </c>
      <c r="Y13" s="10">
        <v>49</v>
      </c>
      <c r="Z13" s="9">
        <v>24631</v>
      </c>
      <c r="AA13" s="10">
        <v>50</v>
      </c>
      <c r="AB13" s="9">
        <v>13793</v>
      </c>
      <c r="AC13" s="10">
        <v>28</v>
      </c>
      <c r="AD13" s="9">
        <v>17242</v>
      </c>
      <c r="AE13" s="10">
        <v>35</v>
      </c>
      <c r="AF13" s="9">
        <v>14778</v>
      </c>
      <c r="AG13" s="10">
        <v>30</v>
      </c>
      <c r="AH13" s="9">
        <v>17734</v>
      </c>
      <c r="AI13" s="10">
        <v>36</v>
      </c>
      <c r="AJ13" s="9">
        <v>15271</v>
      </c>
      <c r="AK13" s="10">
        <v>31</v>
      </c>
      <c r="AL13" s="9">
        <v>24631</v>
      </c>
      <c r="AM13" s="10">
        <v>50</v>
      </c>
      <c r="AN13" s="9">
        <v>22660</v>
      </c>
      <c r="AO13" s="10">
        <v>46</v>
      </c>
      <c r="AP13" s="9">
        <v>23645</v>
      </c>
      <c r="AQ13" s="10">
        <v>48</v>
      </c>
      <c r="AR13" s="9">
        <v>23153</v>
      </c>
      <c r="AS13" s="10">
        <v>47</v>
      </c>
      <c r="AT13" s="9">
        <v>27094</v>
      </c>
      <c r="AU13" s="10">
        <v>55</v>
      </c>
      <c r="AV13" s="9">
        <v>38441</v>
      </c>
      <c r="AW13" s="10">
        <v>78</v>
      </c>
      <c r="AX13" s="9">
        <v>43964</v>
      </c>
      <c r="AY13" s="10">
        <v>91</v>
      </c>
      <c r="AZ13" s="9">
        <v>50245</v>
      </c>
      <c r="BA13" s="10">
        <v>104</v>
      </c>
      <c r="BB13" s="9">
        <v>31403</v>
      </c>
      <c r="BC13" s="10">
        <v>65</v>
      </c>
      <c r="BD13" s="9">
        <v>30437</v>
      </c>
      <c r="BE13" s="10">
        <v>63</v>
      </c>
      <c r="BF13" s="9">
        <v>34785</v>
      </c>
      <c r="BG13" s="10">
        <v>72</v>
      </c>
      <c r="BH13" s="9">
        <v>29631</v>
      </c>
      <c r="BI13" s="10">
        <v>60</v>
      </c>
      <c r="BJ13" s="9">
        <v>27586</v>
      </c>
      <c r="BK13" s="10">
        <v>56</v>
      </c>
      <c r="BL13" s="9">
        <v>21182</v>
      </c>
      <c r="BM13" s="10">
        <v>43</v>
      </c>
      <c r="BN13" s="9">
        <v>43964</v>
      </c>
      <c r="BO13" s="10">
        <v>91</v>
      </c>
    </row>
    <row r="14" spans="1:67" ht="15.75" customHeight="1">
      <c r="A14" s="8"/>
      <c r="B14" s="2" t="s">
        <v>92</v>
      </c>
      <c r="C14" s="10" t="s">
        <v>75</v>
      </c>
      <c r="D14" s="11" t="s">
        <v>86</v>
      </c>
      <c r="E14" s="9">
        <v>10994</v>
      </c>
      <c r="F14" s="10">
        <v>13</v>
      </c>
      <c r="G14" s="9">
        <v>10291</v>
      </c>
      <c r="H14" s="10">
        <v>12</v>
      </c>
      <c r="I14" s="10"/>
      <c r="J14" s="9">
        <v>11979</v>
      </c>
      <c r="K14" s="10">
        <v>14</v>
      </c>
      <c r="L14" s="9">
        <v>9447</v>
      </c>
      <c r="M14" s="10">
        <v>11</v>
      </c>
      <c r="N14" s="9">
        <v>4221</v>
      </c>
      <c r="O14" s="10">
        <v>5</v>
      </c>
      <c r="P14" s="9">
        <v>2477</v>
      </c>
      <c r="Q14" s="10">
        <v>3</v>
      </c>
      <c r="R14" s="9">
        <v>12878</v>
      </c>
      <c r="S14" s="10">
        <v>15</v>
      </c>
      <c r="T14" s="9">
        <v>11190</v>
      </c>
      <c r="U14" s="10">
        <v>13</v>
      </c>
      <c r="V14" s="9">
        <v>7649</v>
      </c>
      <c r="W14" s="10">
        <v>9</v>
      </c>
      <c r="X14" s="9">
        <v>6916</v>
      </c>
      <c r="Y14" s="10">
        <v>8</v>
      </c>
      <c r="Z14" s="9">
        <v>12878</v>
      </c>
      <c r="AA14" s="10">
        <v>15</v>
      </c>
      <c r="AB14" s="9">
        <v>9282</v>
      </c>
      <c r="AC14" s="10">
        <v>11</v>
      </c>
      <c r="AD14" s="9">
        <v>11868</v>
      </c>
      <c r="AE14" s="10">
        <v>14</v>
      </c>
      <c r="AF14" s="9">
        <v>13666</v>
      </c>
      <c r="AG14" s="10">
        <v>16</v>
      </c>
      <c r="AH14" s="9">
        <v>10181</v>
      </c>
      <c r="AI14" s="10">
        <v>12</v>
      </c>
      <c r="AJ14" s="9">
        <v>8438</v>
      </c>
      <c r="AK14" s="10">
        <v>10</v>
      </c>
      <c r="AL14" s="9">
        <v>5907</v>
      </c>
      <c r="AM14" s="10">
        <v>7</v>
      </c>
      <c r="AN14" s="9">
        <v>5063</v>
      </c>
      <c r="AO14" s="10">
        <v>6</v>
      </c>
      <c r="AP14" s="9">
        <v>5876</v>
      </c>
      <c r="AQ14" s="10">
        <v>7</v>
      </c>
      <c r="AR14" s="9">
        <v>5853</v>
      </c>
      <c r="AS14" s="10">
        <v>7</v>
      </c>
      <c r="AT14" s="9">
        <v>7526</v>
      </c>
      <c r="AU14" s="10">
        <v>9</v>
      </c>
      <c r="AV14" s="9">
        <v>6690</v>
      </c>
      <c r="AW14" s="10">
        <v>8</v>
      </c>
      <c r="AX14" s="9">
        <v>5840</v>
      </c>
      <c r="AY14" s="10">
        <v>7</v>
      </c>
      <c r="AZ14" s="9">
        <v>6674</v>
      </c>
      <c r="BA14" s="10">
        <v>8</v>
      </c>
      <c r="BB14" s="9">
        <v>5006</v>
      </c>
      <c r="BC14" s="10">
        <v>6</v>
      </c>
      <c r="BD14" s="9">
        <v>10846</v>
      </c>
      <c r="BE14" s="10">
        <v>13</v>
      </c>
      <c r="BF14" s="9">
        <v>5840</v>
      </c>
      <c r="BG14" s="10">
        <v>7</v>
      </c>
      <c r="BH14" s="9">
        <v>6769</v>
      </c>
      <c r="BI14" s="10">
        <v>8</v>
      </c>
      <c r="BJ14" s="9">
        <v>10969</v>
      </c>
      <c r="BK14" s="10">
        <v>13</v>
      </c>
      <c r="BL14" s="9">
        <v>5907</v>
      </c>
      <c r="BM14" s="10">
        <v>7</v>
      </c>
      <c r="BN14" s="9">
        <v>5840</v>
      </c>
      <c r="BO14" s="10">
        <v>7</v>
      </c>
    </row>
    <row r="15" spans="1:67" ht="15.75" customHeight="1">
      <c r="A15" s="8"/>
      <c r="B15" s="2" t="s">
        <v>93</v>
      </c>
      <c r="C15" s="10" t="s">
        <v>71</v>
      </c>
      <c r="D15" s="11" t="s">
        <v>94</v>
      </c>
      <c r="E15" s="9">
        <v>9087</v>
      </c>
      <c r="F15" s="10">
        <v>13</v>
      </c>
      <c r="G15" s="9">
        <v>6291</v>
      </c>
      <c r="H15" s="10">
        <v>9</v>
      </c>
      <c r="I15" s="10"/>
      <c r="J15" s="9">
        <v>6990</v>
      </c>
      <c r="K15" s="10">
        <v>10</v>
      </c>
      <c r="L15" s="9">
        <v>8388</v>
      </c>
      <c r="M15" s="10">
        <v>12</v>
      </c>
      <c r="N15" s="9">
        <v>7689</v>
      </c>
      <c r="O15" s="10">
        <v>11</v>
      </c>
      <c r="P15" s="9">
        <v>7689</v>
      </c>
      <c r="Q15" s="10">
        <v>11</v>
      </c>
      <c r="R15" s="9">
        <v>9087</v>
      </c>
      <c r="S15" s="10">
        <v>13</v>
      </c>
      <c r="T15" s="9">
        <v>11184</v>
      </c>
      <c r="U15" s="10">
        <v>16</v>
      </c>
      <c r="V15" s="9">
        <v>11883</v>
      </c>
      <c r="W15" s="10">
        <v>17</v>
      </c>
      <c r="X15" s="9">
        <v>12582</v>
      </c>
      <c r="Y15" s="10">
        <v>18</v>
      </c>
      <c r="Z15" s="9">
        <v>11883</v>
      </c>
      <c r="AA15" s="10">
        <v>17</v>
      </c>
      <c r="AB15" s="9">
        <v>11883</v>
      </c>
      <c r="AC15" s="10">
        <v>17</v>
      </c>
      <c r="AD15" s="9">
        <v>10784</v>
      </c>
      <c r="AE15" s="10">
        <v>16</v>
      </c>
      <c r="AF15" s="9">
        <v>16874</v>
      </c>
      <c r="AG15" s="10">
        <v>26</v>
      </c>
      <c r="AH15" s="9">
        <v>12980</v>
      </c>
      <c r="AI15" s="10">
        <v>20</v>
      </c>
      <c r="AJ15" s="9">
        <v>15856</v>
      </c>
      <c r="AK15" s="10">
        <v>24</v>
      </c>
      <c r="AL15" s="9">
        <v>15576</v>
      </c>
      <c r="AM15" s="10">
        <v>24</v>
      </c>
      <c r="AN15" s="9">
        <v>13629</v>
      </c>
      <c r="AO15" s="10">
        <v>21</v>
      </c>
      <c r="AP15" s="9">
        <v>15576</v>
      </c>
      <c r="AQ15" s="10">
        <v>24</v>
      </c>
      <c r="AR15" s="9">
        <v>18172</v>
      </c>
      <c r="AS15" s="10">
        <v>28</v>
      </c>
      <c r="AT15" s="9">
        <v>11033</v>
      </c>
      <c r="AU15" s="10">
        <v>17</v>
      </c>
      <c r="AV15" s="9">
        <v>17523</v>
      </c>
      <c r="AW15" s="10">
        <v>27</v>
      </c>
      <c r="AX15" s="9">
        <v>22066</v>
      </c>
      <c r="AY15" s="10">
        <v>34</v>
      </c>
      <c r="AZ15" s="9">
        <v>16225</v>
      </c>
      <c r="BA15" s="10">
        <v>25</v>
      </c>
      <c r="BB15" s="9">
        <v>14927</v>
      </c>
      <c r="BC15" s="10">
        <v>23</v>
      </c>
      <c r="BD15" s="9">
        <v>18172</v>
      </c>
      <c r="BE15" s="10">
        <v>28</v>
      </c>
      <c r="BF15" s="9">
        <v>20119</v>
      </c>
      <c r="BG15" s="10">
        <v>31</v>
      </c>
      <c r="BH15" s="9">
        <v>23750</v>
      </c>
      <c r="BI15" s="10">
        <v>38</v>
      </c>
      <c r="BJ15" s="9">
        <v>20000</v>
      </c>
      <c r="BK15" s="10">
        <v>32</v>
      </c>
      <c r="BL15" s="9">
        <v>13750</v>
      </c>
      <c r="BM15" s="10">
        <v>22</v>
      </c>
      <c r="BN15" s="9">
        <v>22066</v>
      </c>
      <c r="BO15" s="10">
        <v>34</v>
      </c>
    </row>
    <row r="16" spans="1:67" ht="15.75" customHeight="1">
      <c r="A16" s="8"/>
      <c r="B16" s="2" t="s">
        <v>95</v>
      </c>
      <c r="C16" s="10" t="s">
        <v>71</v>
      </c>
      <c r="D16" s="11" t="s">
        <v>94</v>
      </c>
      <c r="E16" s="9">
        <v>17132</v>
      </c>
      <c r="F16" s="10">
        <v>41</v>
      </c>
      <c r="G16" s="9">
        <v>23400</v>
      </c>
      <c r="H16" s="10">
        <v>56</v>
      </c>
      <c r="I16" s="10"/>
      <c r="J16" s="9">
        <v>30086</v>
      </c>
      <c r="K16" s="10">
        <v>72</v>
      </c>
      <c r="L16" s="9">
        <v>17132</v>
      </c>
      <c r="M16" s="10">
        <v>41</v>
      </c>
      <c r="N16" s="9">
        <v>18804</v>
      </c>
      <c r="O16" s="10">
        <v>45</v>
      </c>
      <c r="P16" s="9">
        <v>16714</v>
      </c>
      <c r="Q16" s="10">
        <v>40</v>
      </c>
      <c r="R16" s="9">
        <v>12536</v>
      </c>
      <c r="S16" s="10">
        <v>30</v>
      </c>
      <c r="T16" s="9">
        <v>20475</v>
      </c>
      <c r="U16" s="10">
        <v>49</v>
      </c>
      <c r="V16" s="9">
        <v>21729</v>
      </c>
      <c r="W16" s="10">
        <v>52</v>
      </c>
      <c r="X16" s="9">
        <v>24236</v>
      </c>
      <c r="Y16" s="10">
        <v>58</v>
      </c>
      <c r="Z16" s="9">
        <v>21311</v>
      </c>
      <c r="AA16" s="10">
        <v>51</v>
      </c>
      <c r="AB16" s="9">
        <v>19222</v>
      </c>
      <c r="AC16" s="10">
        <v>46</v>
      </c>
      <c r="AD16" s="9">
        <v>15880</v>
      </c>
      <c r="AE16" s="10">
        <v>38</v>
      </c>
      <c r="AF16" s="9">
        <v>11282</v>
      </c>
      <c r="AG16" s="10">
        <v>27</v>
      </c>
      <c r="AH16" s="9">
        <v>18804</v>
      </c>
      <c r="AI16" s="10">
        <v>45</v>
      </c>
      <c r="AJ16" s="9">
        <v>13372</v>
      </c>
      <c r="AK16" s="10">
        <v>32</v>
      </c>
      <c r="AL16" s="9">
        <v>11282</v>
      </c>
      <c r="AM16" s="10">
        <v>27</v>
      </c>
      <c r="AN16" s="9">
        <v>13789</v>
      </c>
      <c r="AO16" s="10">
        <v>33</v>
      </c>
      <c r="AP16" s="9">
        <v>13372</v>
      </c>
      <c r="AQ16" s="10">
        <v>32</v>
      </c>
      <c r="AR16" s="9">
        <v>11700</v>
      </c>
      <c r="AS16" s="10">
        <v>28</v>
      </c>
      <c r="AT16" s="9">
        <v>15461</v>
      </c>
      <c r="AU16" s="10">
        <v>37</v>
      </c>
      <c r="AV16" s="9">
        <v>15879</v>
      </c>
      <c r="AW16" s="10">
        <v>38</v>
      </c>
      <c r="AX16" s="9">
        <v>14625</v>
      </c>
      <c r="AY16" s="10">
        <v>35</v>
      </c>
      <c r="AZ16" s="9">
        <v>16297</v>
      </c>
      <c r="BA16" s="10">
        <v>39</v>
      </c>
      <c r="BB16" s="9">
        <v>16714</v>
      </c>
      <c r="BC16" s="10">
        <v>40</v>
      </c>
      <c r="BD16" s="9">
        <v>17132</v>
      </c>
      <c r="BE16" s="10">
        <v>41</v>
      </c>
      <c r="BF16" s="9">
        <v>10447</v>
      </c>
      <c r="BG16" s="10">
        <v>25</v>
      </c>
      <c r="BH16" s="9">
        <v>8775</v>
      </c>
      <c r="BI16" s="10">
        <v>21</v>
      </c>
      <c r="BJ16" s="9">
        <v>9193</v>
      </c>
      <c r="BK16" s="10">
        <v>22</v>
      </c>
      <c r="BL16" s="9">
        <v>11282</v>
      </c>
      <c r="BM16" s="10">
        <v>27</v>
      </c>
      <c r="BN16" s="9">
        <v>14625</v>
      </c>
      <c r="BO16" s="10">
        <v>35</v>
      </c>
    </row>
    <row r="17" spans="1:67" ht="15.75" customHeight="1">
      <c r="A17" s="8"/>
      <c r="B17" s="2" t="s">
        <v>96</v>
      </c>
      <c r="C17" s="10" t="s">
        <v>75</v>
      </c>
      <c r="D17" s="11" t="s">
        <v>76</v>
      </c>
      <c r="E17" s="9">
        <v>227</v>
      </c>
      <c r="F17" s="10">
        <v>1</v>
      </c>
      <c r="G17" s="9">
        <v>0</v>
      </c>
      <c r="H17" s="10">
        <v>0</v>
      </c>
      <c r="I17" s="10"/>
      <c r="J17" s="9">
        <v>359</v>
      </c>
      <c r="K17" s="10">
        <v>2</v>
      </c>
      <c r="L17" s="9">
        <v>0</v>
      </c>
      <c r="M17" s="10">
        <v>0</v>
      </c>
      <c r="N17" s="9">
        <v>0</v>
      </c>
      <c r="O17" s="10">
        <v>0</v>
      </c>
      <c r="P17" s="9">
        <v>362</v>
      </c>
      <c r="Q17" s="10">
        <v>2</v>
      </c>
      <c r="R17" s="9">
        <v>0</v>
      </c>
      <c r="S17" s="10">
        <v>0</v>
      </c>
      <c r="T17" s="9">
        <v>179</v>
      </c>
      <c r="U17" s="10">
        <v>1</v>
      </c>
      <c r="V17" s="9">
        <v>179</v>
      </c>
      <c r="W17" s="10">
        <v>1</v>
      </c>
      <c r="X17" s="9">
        <v>179</v>
      </c>
      <c r="Y17" s="10">
        <v>1</v>
      </c>
      <c r="Z17" s="9">
        <v>0</v>
      </c>
      <c r="AA17" s="10">
        <v>0</v>
      </c>
      <c r="AB17" s="9">
        <v>179</v>
      </c>
      <c r="AC17" s="10">
        <v>1</v>
      </c>
      <c r="AD17" s="9">
        <v>179</v>
      </c>
      <c r="AE17" s="10">
        <v>1</v>
      </c>
      <c r="AF17" s="9">
        <v>0</v>
      </c>
      <c r="AG17" s="10">
        <v>0</v>
      </c>
      <c r="AH17" s="9">
        <v>0</v>
      </c>
      <c r="AI17" s="10">
        <v>0</v>
      </c>
      <c r="AJ17" s="9">
        <v>179</v>
      </c>
      <c r="AK17" s="10">
        <v>1</v>
      </c>
      <c r="AL17" s="9">
        <v>0</v>
      </c>
      <c r="AM17" s="10">
        <v>0</v>
      </c>
      <c r="AN17" s="9">
        <v>538</v>
      </c>
      <c r="AO17" s="10">
        <v>3</v>
      </c>
      <c r="AP17" s="9">
        <v>179</v>
      </c>
      <c r="AQ17" s="10">
        <v>1</v>
      </c>
      <c r="AR17" s="9">
        <v>172</v>
      </c>
      <c r="AS17" s="10">
        <v>1</v>
      </c>
      <c r="AT17" s="9">
        <v>0</v>
      </c>
      <c r="AU17" s="10">
        <v>0</v>
      </c>
      <c r="AV17" s="9">
        <v>172</v>
      </c>
      <c r="AW17" s="10">
        <v>1</v>
      </c>
      <c r="AX17" s="9">
        <v>170</v>
      </c>
      <c r="AY17" s="10">
        <v>1</v>
      </c>
      <c r="AZ17" s="9">
        <v>170</v>
      </c>
      <c r="BA17" s="10">
        <v>1</v>
      </c>
      <c r="BB17" s="9">
        <v>340</v>
      </c>
      <c r="BC17" s="10">
        <v>2</v>
      </c>
      <c r="BD17" s="9">
        <v>0</v>
      </c>
      <c r="BE17" s="10">
        <v>0</v>
      </c>
      <c r="BF17" s="9">
        <v>0</v>
      </c>
      <c r="BG17" s="10">
        <v>0</v>
      </c>
      <c r="BH17" s="9">
        <v>402</v>
      </c>
      <c r="BI17" s="10">
        <v>2</v>
      </c>
      <c r="BJ17" s="9">
        <v>0</v>
      </c>
      <c r="BK17" s="10">
        <v>0</v>
      </c>
      <c r="BL17" s="9">
        <v>170</v>
      </c>
      <c r="BM17" s="10">
        <v>1</v>
      </c>
      <c r="BN17" s="9">
        <v>170</v>
      </c>
      <c r="BO17" s="10">
        <v>1</v>
      </c>
    </row>
    <row r="18" spans="1:67" ht="15.75" customHeight="1">
      <c r="A18" s="8"/>
      <c r="B18" s="2" t="s">
        <v>97</v>
      </c>
      <c r="C18" s="10" t="s">
        <v>71</v>
      </c>
      <c r="D18" s="11" t="s">
        <v>72</v>
      </c>
      <c r="E18" s="9">
        <v>21600</v>
      </c>
      <c r="F18" s="10">
        <v>160</v>
      </c>
      <c r="G18" s="9">
        <v>19035</v>
      </c>
      <c r="H18" s="10">
        <v>141</v>
      </c>
      <c r="I18" s="10"/>
      <c r="J18" s="9">
        <v>18495</v>
      </c>
      <c r="K18" s="10">
        <v>137</v>
      </c>
      <c r="L18" s="9">
        <v>19170</v>
      </c>
      <c r="M18" s="10">
        <v>142</v>
      </c>
      <c r="N18" s="9">
        <v>15930</v>
      </c>
      <c r="O18" s="10">
        <v>118</v>
      </c>
      <c r="P18" s="9">
        <v>19049</v>
      </c>
      <c r="Q18" s="10">
        <v>141</v>
      </c>
      <c r="R18" s="9">
        <v>20250</v>
      </c>
      <c r="S18" s="10">
        <v>150</v>
      </c>
      <c r="T18" s="9">
        <v>20115</v>
      </c>
      <c r="U18" s="10">
        <v>149</v>
      </c>
      <c r="V18" s="9">
        <v>17955</v>
      </c>
      <c r="W18" s="10">
        <v>133</v>
      </c>
      <c r="X18" s="9">
        <v>20115</v>
      </c>
      <c r="Y18" s="10">
        <v>149</v>
      </c>
      <c r="Z18" s="9">
        <v>9720</v>
      </c>
      <c r="AA18" s="10">
        <v>72</v>
      </c>
      <c r="AB18" s="9">
        <v>675</v>
      </c>
      <c r="AC18" s="10">
        <v>5</v>
      </c>
      <c r="AD18" s="9">
        <v>2295</v>
      </c>
      <c r="AE18" s="10">
        <v>17</v>
      </c>
      <c r="AF18" s="9">
        <v>945</v>
      </c>
      <c r="AG18" s="10">
        <v>7</v>
      </c>
      <c r="AH18" s="9">
        <v>24030</v>
      </c>
      <c r="AI18" s="10">
        <v>178</v>
      </c>
      <c r="AJ18" s="9">
        <v>29685</v>
      </c>
      <c r="AK18" s="10">
        <v>216</v>
      </c>
      <c r="AL18" s="9">
        <v>34830</v>
      </c>
      <c r="AM18" s="10">
        <v>258</v>
      </c>
      <c r="AN18" s="9">
        <v>27540</v>
      </c>
      <c r="AO18" s="10">
        <v>204</v>
      </c>
      <c r="AP18" s="9">
        <v>26190</v>
      </c>
      <c r="AQ18" s="10">
        <v>194</v>
      </c>
      <c r="AR18" s="9">
        <v>27270</v>
      </c>
      <c r="AS18" s="10">
        <v>202</v>
      </c>
      <c r="AT18" s="9">
        <v>23909</v>
      </c>
      <c r="AU18" s="10">
        <v>177</v>
      </c>
      <c r="AV18" s="9">
        <v>32940</v>
      </c>
      <c r="AW18" s="10">
        <v>244</v>
      </c>
      <c r="AX18" s="9">
        <v>32265</v>
      </c>
      <c r="AY18" s="10">
        <v>239</v>
      </c>
      <c r="AZ18" s="9">
        <v>25785</v>
      </c>
      <c r="BA18" s="10">
        <v>191</v>
      </c>
      <c r="BB18" s="9">
        <v>20250</v>
      </c>
      <c r="BC18" s="10">
        <v>150</v>
      </c>
      <c r="BD18" s="9">
        <v>10530</v>
      </c>
      <c r="BE18" s="10">
        <v>78</v>
      </c>
      <c r="BF18" s="9">
        <v>8259</v>
      </c>
      <c r="BG18" s="10">
        <v>61</v>
      </c>
      <c r="BH18" s="9">
        <v>27369</v>
      </c>
      <c r="BI18" s="10">
        <v>212</v>
      </c>
      <c r="BJ18" s="9">
        <v>30187</v>
      </c>
      <c r="BK18" s="10">
        <v>234</v>
      </c>
      <c r="BL18" s="9">
        <v>27994</v>
      </c>
      <c r="BM18" s="10">
        <v>217</v>
      </c>
      <c r="BN18" s="9">
        <v>32265</v>
      </c>
      <c r="BO18" s="10">
        <v>239</v>
      </c>
    </row>
    <row r="19" spans="1:67" ht="15.75" customHeight="1">
      <c r="A19" s="8"/>
      <c r="B19" s="2" t="s">
        <v>98</v>
      </c>
      <c r="C19" s="10" t="s">
        <v>68</v>
      </c>
      <c r="D19" s="11" t="s">
        <v>99</v>
      </c>
      <c r="E19" s="9">
        <v>0</v>
      </c>
      <c r="F19" s="10">
        <v>0</v>
      </c>
      <c r="G19" s="9">
        <v>0</v>
      </c>
      <c r="H19" s="10">
        <v>0</v>
      </c>
      <c r="I19" s="10"/>
      <c r="J19" s="9">
        <v>0</v>
      </c>
      <c r="K19" s="10">
        <v>0</v>
      </c>
      <c r="L19" s="9">
        <v>0</v>
      </c>
      <c r="M19" s="10">
        <v>0</v>
      </c>
      <c r="N19" s="9">
        <v>0</v>
      </c>
      <c r="O19" s="10">
        <v>0</v>
      </c>
      <c r="P19" s="9">
        <v>0</v>
      </c>
      <c r="Q19" s="10">
        <v>0</v>
      </c>
      <c r="R19" s="9">
        <v>0</v>
      </c>
      <c r="S19" s="10">
        <v>0</v>
      </c>
      <c r="T19" s="9">
        <v>0</v>
      </c>
      <c r="U19" s="10">
        <v>0</v>
      </c>
      <c r="V19" s="9">
        <v>0</v>
      </c>
      <c r="W19" s="10">
        <v>0</v>
      </c>
      <c r="X19" s="9">
        <v>0</v>
      </c>
      <c r="Y19" s="10">
        <v>0</v>
      </c>
      <c r="Z19" s="9">
        <v>0</v>
      </c>
      <c r="AA19" s="10">
        <v>0</v>
      </c>
      <c r="AB19" s="9">
        <v>0</v>
      </c>
      <c r="AC19" s="10">
        <v>0</v>
      </c>
      <c r="AD19" s="9">
        <v>0</v>
      </c>
      <c r="AE19" s="10">
        <v>0</v>
      </c>
      <c r="AF19" s="9">
        <v>0</v>
      </c>
      <c r="AG19" s="10">
        <v>0</v>
      </c>
      <c r="AH19" s="9">
        <v>0</v>
      </c>
      <c r="AI19" s="10">
        <v>0</v>
      </c>
      <c r="AJ19" s="9">
        <v>0</v>
      </c>
      <c r="AK19" s="10">
        <v>0</v>
      </c>
      <c r="AL19" s="9">
        <v>0</v>
      </c>
      <c r="AM19" s="10">
        <v>0</v>
      </c>
      <c r="AN19" s="9">
        <v>0</v>
      </c>
      <c r="AO19" s="10">
        <v>0</v>
      </c>
      <c r="AP19" s="9">
        <v>0</v>
      </c>
      <c r="AQ19" s="10">
        <v>0</v>
      </c>
      <c r="AR19" s="9">
        <v>0</v>
      </c>
      <c r="AS19" s="10">
        <v>0</v>
      </c>
      <c r="AT19" s="9">
        <v>0</v>
      </c>
      <c r="AU19" s="10">
        <v>0</v>
      </c>
      <c r="AV19" s="9">
        <v>0</v>
      </c>
      <c r="AW19" s="10">
        <v>0</v>
      </c>
      <c r="AX19" s="9">
        <v>0</v>
      </c>
      <c r="AY19" s="10">
        <v>0</v>
      </c>
      <c r="AZ19" s="9">
        <v>0</v>
      </c>
      <c r="BA19" s="10">
        <v>0</v>
      </c>
      <c r="BB19" s="9">
        <v>0</v>
      </c>
      <c r="BC19" s="10">
        <v>0</v>
      </c>
      <c r="BD19" s="9">
        <v>0</v>
      </c>
      <c r="BE19" s="10">
        <v>0</v>
      </c>
      <c r="BF19" s="9">
        <v>0</v>
      </c>
      <c r="BG19" s="10">
        <v>0</v>
      </c>
      <c r="BH19" s="9">
        <v>0</v>
      </c>
      <c r="BI19" s="10">
        <v>0</v>
      </c>
      <c r="BJ19" s="9">
        <v>0</v>
      </c>
      <c r="BK19" s="10">
        <v>0</v>
      </c>
      <c r="BL19" s="9">
        <v>0</v>
      </c>
      <c r="BM19" s="10">
        <v>0</v>
      </c>
      <c r="BN19" s="9">
        <v>0</v>
      </c>
      <c r="BO19" s="10">
        <v>0</v>
      </c>
    </row>
    <row r="20" spans="1:67" ht="15.75" customHeight="1">
      <c r="A20" s="8"/>
      <c r="B20" s="2" t="s">
        <v>100</v>
      </c>
      <c r="C20" s="10" t="s">
        <v>68</v>
      </c>
      <c r="D20" s="11" t="s">
        <v>99</v>
      </c>
      <c r="E20" s="9">
        <v>0</v>
      </c>
      <c r="F20" s="10">
        <v>0</v>
      </c>
      <c r="G20" s="9">
        <v>0</v>
      </c>
      <c r="H20" s="10">
        <v>0</v>
      </c>
      <c r="I20" s="10"/>
      <c r="J20" s="9">
        <v>0</v>
      </c>
      <c r="K20" s="10">
        <v>0</v>
      </c>
      <c r="L20" s="9">
        <v>0</v>
      </c>
      <c r="M20" s="10">
        <v>0</v>
      </c>
      <c r="N20" s="9">
        <v>0</v>
      </c>
      <c r="O20" s="10">
        <v>0</v>
      </c>
      <c r="P20" s="9">
        <v>0</v>
      </c>
      <c r="Q20" s="10">
        <v>0</v>
      </c>
      <c r="R20" s="9">
        <v>0</v>
      </c>
      <c r="S20" s="10">
        <v>0</v>
      </c>
      <c r="T20" s="9">
        <v>0</v>
      </c>
      <c r="U20" s="10">
        <v>0</v>
      </c>
      <c r="V20" s="9">
        <v>0</v>
      </c>
      <c r="W20" s="10">
        <v>0</v>
      </c>
      <c r="X20" s="9">
        <v>0</v>
      </c>
      <c r="Y20" s="10">
        <v>0</v>
      </c>
      <c r="Z20" s="9">
        <v>0</v>
      </c>
      <c r="AA20" s="10">
        <v>0</v>
      </c>
      <c r="AB20" s="9">
        <v>0</v>
      </c>
      <c r="AC20" s="10">
        <v>0</v>
      </c>
      <c r="AD20" s="9">
        <v>0</v>
      </c>
      <c r="AE20" s="10">
        <v>0</v>
      </c>
      <c r="AF20" s="9">
        <v>0</v>
      </c>
      <c r="AG20" s="10">
        <v>0</v>
      </c>
      <c r="AH20" s="9">
        <v>0</v>
      </c>
      <c r="AI20" s="10">
        <v>0</v>
      </c>
      <c r="AJ20" s="9">
        <v>0</v>
      </c>
      <c r="AK20" s="10">
        <v>0</v>
      </c>
      <c r="AL20" s="9">
        <v>0</v>
      </c>
      <c r="AM20" s="10">
        <v>0</v>
      </c>
      <c r="AN20" s="9">
        <v>479</v>
      </c>
      <c r="AO20" s="10">
        <v>1</v>
      </c>
      <c r="AP20" s="9">
        <v>0</v>
      </c>
      <c r="AQ20" s="10">
        <v>0</v>
      </c>
      <c r="AR20" s="9">
        <v>0</v>
      </c>
      <c r="AS20" s="10">
        <v>0</v>
      </c>
      <c r="AT20" s="9">
        <v>0</v>
      </c>
      <c r="AU20" s="10">
        <v>0</v>
      </c>
      <c r="AV20" s="9">
        <v>0</v>
      </c>
      <c r="AW20" s="10">
        <v>0</v>
      </c>
      <c r="AX20" s="9">
        <v>0</v>
      </c>
      <c r="AY20" s="10">
        <v>0</v>
      </c>
      <c r="AZ20" s="9">
        <v>0</v>
      </c>
      <c r="BA20" s="10">
        <v>0</v>
      </c>
      <c r="BB20" s="9">
        <v>0</v>
      </c>
      <c r="BC20" s="10">
        <v>0</v>
      </c>
      <c r="BD20" s="9">
        <v>0</v>
      </c>
      <c r="BE20" s="10">
        <v>0</v>
      </c>
      <c r="BF20" s="9">
        <v>0</v>
      </c>
      <c r="BG20" s="10">
        <v>0</v>
      </c>
      <c r="BH20" s="9">
        <v>0</v>
      </c>
      <c r="BI20" s="10">
        <v>0</v>
      </c>
      <c r="BJ20" s="9">
        <v>0</v>
      </c>
      <c r="BK20" s="10">
        <v>0</v>
      </c>
      <c r="BL20" s="9">
        <v>0</v>
      </c>
      <c r="BM20" s="10">
        <v>0</v>
      </c>
      <c r="BN20" s="9">
        <v>0</v>
      </c>
      <c r="BO20" s="10">
        <v>0</v>
      </c>
    </row>
    <row r="21" spans="1:67" ht="15.75" customHeight="1">
      <c r="A21" s="8"/>
      <c r="B21" s="2" t="s">
        <v>101</v>
      </c>
      <c r="C21" s="10" t="s">
        <v>68</v>
      </c>
      <c r="D21" s="11" t="s">
        <v>99</v>
      </c>
      <c r="E21" s="9">
        <v>877</v>
      </c>
      <c r="F21" s="10">
        <v>3</v>
      </c>
      <c r="G21" s="9">
        <v>767</v>
      </c>
      <c r="H21" s="10">
        <v>3</v>
      </c>
      <c r="I21" s="10"/>
      <c r="J21" s="9">
        <v>1196</v>
      </c>
      <c r="K21" s="10">
        <v>4</v>
      </c>
      <c r="L21" s="9">
        <v>837</v>
      </c>
      <c r="M21" s="10">
        <v>3</v>
      </c>
      <c r="N21" s="9">
        <v>877</v>
      </c>
      <c r="O21" s="10">
        <v>3</v>
      </c>
      <c r="P21" s="9">
        <v>957</v>
      </c>
      <c r="Q21" s="10">
        <v>3</v>
      </c>
      <c r="R21" s="9">
        <v>1156</v>
      </c>
      <c r="S21" s="10">
        <v>4</v>
      </c>
      <c r="T21" s="9">
        <v>1196</v>
      </c>
      <c r="U21" s="10">
        <v>4</v>
      </c>
      <c r="V21" s="9">
        <v>3348</v>
      </c>
      <c r="W21" s="10">
        <v>12</v>
      </c>
      <c r="X21" s="9">
        <v>279</v>
      </c>
      <c r="Y21" s="10">
        <v>1</v>
      </c>
      <c r="Z21" s="9">
        <v>558</v>
      </c>
      <c r="AA21" s="10">
        <v>2</v>
      </c>
      <c r="AB21" s="9">
        <v>837</v>
      </c>
      <c r="AC21" s="10">
        <v>3</v>
      </c>
      <c r="AD21" s="9">
        <v>2073</v>
      </c>
      <c r="AE21" s="10">
        <v>7</v>
      </c>
      <c r="AF21" s="9">
        <v>558</v>
      </c>
      <c r="AG21" s="10">
        <v>2</v>
      </c>
      <c r="AH21" s="9">
        <v>1714</v>
      </c>
      <c r="AI21" s="10">
        <v>6</v>
      </c>
      <c r="AJ21" s="9">
        <v>1395</v>
      </c>
      <c r="AK21" s="10">
        <v>5</v>
      </c>
      <c r="AL21" s="9">
        <v>1116</v>
      </c>
      <c r="AM21" s="10">
        <v>4</v>
      </c>
      <c r="AN21" s="9">
        <v>279</v>
      </c>
      <c r="AO21" s="10">
        <v>1</v>
      </c>
      <c r="AP21" s="9">
        <v>279</v>
      </c>
      <c r="AQ21" s="10">
        <v>1</v>
      </c>
      <c r="AR21" s="9">
        <v>279</v>
      </c>
      <c r="AS21" s="10">
        <v>1</v>
      </c>
      <c r="AT21" s="9">
        <v>1668</v>
      </c>
      <c r="AU21" s="10">
        <v>8</v>
      </c>
      <c r="AV21" s="9">
        <v>185</v>
      </c>
      <c r="AW21" s="10">
        <v>1</v>
      </c>
      <c r="AX21" s="9">
        <v>764</v>
      </c>
      <c r="AY21" s="10">
        <v>4</v>
      </c>
      <c r="AZ21" s="9">
        <v>804</v>
      </c>
      <c r="BA21" s="10">
        <v>4</v>
      </c>
      <c r="BB21" s="9">
        <v>613</v>
      </c>
      <c r="BC21" s="10">
        <v>3</v>
      </c>
      <c r="BD21" s="9">
        <v>1560</v>
      </c>
      <c r="BE21" s="10">
        <v>8</v>
      </c>
      <c r="BF21" s="9">
        <v>925</v>
      </c>
      <c r="BG21" s="10">
        <v>5</v>
      </c>
      <c r="BH21" s="9">
        <v>1110</v>
      </c>
      <c r="BI21" s="10">
        <v>6</v>
      </c>
      <c r="BJ21" s="9">
        <v>1375</v>
      </c>
      <c r="BK21" s="10">
        <v>7</v>
      </c>
      <c r="BL21" s="9">
        <v>1190</v>
      </c>
      <c r="BM21" s="10">
        <v>6</v>
      </c>
      <c r="BN21" s="9">
        <v>764</v>
      </c>
      <c r="BO21" s="10">
        <v>4</v>
      </c>
    </row>
    <row r="22" spans="1:67" ht="15.75" customHeight="1">
      <c r="A22" s="8"/>
      <c r="B22" s="2" t="s">
        <v>102</v>
      </c>
      <c r="C22" s="10" t="s">
        <v>75</v>
      </c>
      <c r="D22" s="11" t="s">
        <v>76</v>
      </c>
      <c r="E22" s="9">
        <v>10148</v>
      </c>
      <c r="F22" s="10">
        <v>12</v>
      </c>
      <c r="G22" s="9">
        <v>5228</v>
      </c>
      <c r="H22" s="10">
        <v>6</v>
      </c>
      <c r="I22" s="10"/>
      <c r="J22" s="9">
        <v>6806</v>
      </c>
      <c r="K22" s="10">
        <v>8</v>
      </c>
      <c r="L22" s="9">
        <v>8548</v>
      </c>
      <c r="M22" s="10">
        <v>10</v>
      </c>
      <c r="N22" s="9">
        <v>15358</v>
      </c>
      <c r="O22" s="10">
        <v>18</v>
      </c>
      <c r="P22" s="9">
        <v>14441</v>
      </c>
      <c r="Q22" s="10">
        <v>17</v>
      </c>
      <c r="R22" s="9">
        <v>10126</v>
      </c>
      <c r="S22" s="10">
        <v>12</v>
      </c>
      <c r="T22" s="9">
        <v>16087</v>
      </c>
      <c r="U22" s="10">
        <v>19</v>
      </c>
      <c r="V22" s="9">
        <v>5118</v>
      </c>
      <c r="W22" s="10">
        <v>6</v>
      </c>
      <c r="X22" s="9">
        <v>10969</v>
      </c>
      <c r="Y22" s="10">
        <v>13</v>
      </c>
      <c r="Z22" s="9">
        <v>14400</v>
      </c>
      <c r="AA22" s="10">
        <v>17</v>
      </c>
      <c r="AB22" s="9">
        <v>12823</v>
      </c>
      <c r="AC22" s="10">
        <v>15</v>
      </c>
      <c r="AD22" s="9">
        <v>10199</v>
      </c>
      <c r="AE22" s="10">
        <v>12</v>
      </c>
      <c r="AF22" s="9">
        <v>16253</v>
      </c>
      <c r="AG22" s="10">
        <v>19</v>
      </c>
      <c r="AH22" s="9">
        <v>9447</v>
      </c>
      <c r="AI22" s="10">
        <v>11</v>
      </c>
      <c r="AJ22" s="9">
        <v>10291</v>
      </c>
      <c r="AK22" s="10">
        <v>12</v>
      </c>
      <c r="AL22" s="9">
        <v>8548</v>
      </c>
      <c r="AM22" s="10">
        <v>10</v>
      </c>
      <c r="AN22" s="9">
        <v>7815</v>
      </c>
      <c r="AO22" s="10">
        <v>9</v>
      </c>
      <c r="AP22" s="9">
        <v>10166</v>
      </c>
      <c r="AQ22" s="10">
        <v>12</v>
      </c>
      <c r="AR22" s="9">
        <v>10996</v>
      </c>
      <c r="AS22" s="10">
        <v>13</v>
      </c>
      <c r="AT22" s="9">
        <v>12606</v>
      </c>
      <c r="AU22" s="10">
        <v>15</v>
      </c>
      <c r="AV22" s="9">
        <v>11059</v>
      </c>
      <c r="AW22" s="10">
        <v>13</v>
      </c>
      <c r="AX22" s="9">
        <v>7573</v>
      </c>
      <c r="AY22" s="10">
        <v>9</v>
      </c>
      <c r="AZ22" s="9">
        <v>9307</v>
      </c>
      <c r="BA22" s="10">
        <v>11</v>
      </c>
      <c r="BB22" s="9">
        <v>9053</v>
      </c>
      <c r="BC22" s="10">
        <v>11</v>
      </c>
      <c r="BD22" s="9">
        <v>12958</v>
      </c>
      <c r="BE22" s="10">
        <v>19</v>
      </c>
      <c r="BF22" s="9">
        <v>13147</v>
      </c>
      <c r="BG22" s="10">
        <v>19</v>
      </c>
      <c r="BH22" s="9">
        <v>19374</v>
      </c>
      <c r="BI22" s="10">
        <v>28</v>
      </c>
      <c r="BJ22" s="9">
        <v>13147</v>
      </c>
      <c r="BK22" s="10">
        <v>19</v>
      </c>
      <c r="BL22" s="9">
        <v>11071</v>
      </c>
      <c r="BM22" s="10">
        <v>16</v>
      </c>
      <c r="BN22" s="9">
        <v>7573</v>
      </c>
      <c r="BO22" s="10">
        <v>9</v>
      </c>
    </row>
    <row r="23" spans="1:67" ht="15.75" customHeight="1">
      <c r="A23" s="8"/>
      <c r="B23" s="2" t="s">
        <v>103</v>
      </c>
      <c r="C23" s="10" t="s">
        <v>75</v>
      </c>
      <c r="D23" s="11" t="s">
        <v>86</v>
      </c>
      <c r="E23" s="9">
        <v>10472</v>
      </c>
      <c r="F23" s="10">
        <v>17</v>
      </c>
      <c r="G23" s="9">
        <v>6776</v>
      </c>
      <c r="H23" s="10">
        <v>11</v>
      </c>
      <c r="I23" s="10"/>
      <c r="J23" s="9">
        <v>7629</v>
      </c>
      <c r="K23" s="10">
        <v>12</v>
      </c>
      <c r="L23" s="9">
        <v>7392</v>
      </c>
      <c r="M23" s="10">
        <v>12</v>
      </c>
      <c r="N23" s="9">
        <v>8394</v>
      </c>
      <c r="O23" s="10">
        <v>16</v>
      </c>
      <c r="P23" s="9">
        <v>6120</v>
      </c>
      <c r="Q23" s="10">
        <v>10</v>
      </c>
      <c r="R23" s="9">
        <v>11767</v>
      </c>
      <c r="S23" s="10">
        <v>23</v>
      </c>
      <c r="T23" s="9">
        <v>8697</v>
      </c>
      <c r="U23" s="10">
        <v>17</v>
      </c>
      <c r="V23" s="9">
        <v>17394</v>
      </c>
      <c r="W23" s="10">
        <v>34</v>
      </c>
      <c r="X23" s="9">
        <v>9209</v>
      </c>
      <c r="Y23" s="10">
        <v>18</v>
      </c>
      <c r="Z23" s="9">
        <v>9720</v>
      </c>
      <c r="AA23" s="10">
        <v>19</v>
      </c>
      <c r="AB23" s="9">
        <v>14730</v>
      </c>
      <c r="AC23" s="10">
        <v>29</v>
      </c>
      <c r="AD23" s="9">
        <v>7181</v>
      </c>
      <c r="AE23" s="10">
        <v>14</v>
      </c>
      <c r="AF23" s="9">
        <v>12600</v>
      </c>
      <c r="AG23" s="10">
        <v>25</v>
      </c>
      <c r="AH23" s="9">
        <v>11592</v>
      </c>
      <c r="AI23" s="10">
        <v>23</v>
      </c>
      <c r="AJ23" s="9">
        <v>12883</v>
      </c>
      <c r="AK23" s="10">
        <v>31</v>
      </c>
      <c r="AL23" s="9">
        <v>11152</v>
      </c>
      <c r="AM23" s="10">
        <v>31</v>
      </c>
      <c r="AN23" s="9">
        <v>10072</v>
      </c>
      <c r="AO23" s="10">
        <v>28</v>
      </c>
      <c r="AP23" s="9">
        <v>13310</v>
      </c>
      <c r="AQ23" s="10">
        <v>37</v>
      </c>
      <c r="AR23" s="9">
        <v>10792</v>
      </c>
      <c r="AS23" s="10">
        <v>30</v>
      </c>
      <c r="AT23" s="9">
        <v>11871</v>
      </c>
      <c r="AU23" s="10">
        <v>33</v>
      </c>
      <c r="AV23" s="9">
        <v>12950</v>
      </c>
      <c r="AW23" s="10">
        <v>36</v>
      </c>
      <c r="AX23" s="9">
        <v>17986</v>
      </c>
      <c r="AY23" s="10">
        <v>50</v>
      </c>
      <c r="AZ23" s="9">
        <v>15109</v>
      </c>
      <c r="BA23" s="10">
        <v>42</v>
      </c>
      <c r="BB23" s="9">
        <v>14749</v>
      </c>
      <c r="BC23" s="10">
        <v>41</v>
      </c>
      <c r="BD23" s="9">
        <v>15828</v>
      </c>
      <c r="BE23" s="10">
        <v>44</v>
      </c>
      <c r="BF23" s="9">
        <v>19785</v>
      </c>
      <c r="BG23" s="10">
        <v>55</v>
      </c>
      <c r="BH23" s="9">
        <v>14749</v>
      </c>
      <c r="BI23" s="10">
        <v>41</v>
      </c>
      <c r="BJ23" s="9">
        <v>14749</v>
      </c>
      <c r="BK23" s="10">
        <v>41</v>
      </c>
      <c r="BL23" s="9">
        <v>14389</v>
      </c>
      <c r="BM23" s="10">
        <v>40</v>
      </c>
      <c r="BN23" s="9">
        <v>17986</v>
      </c>
      <c r="BO23" s="10">
        <v>50</v>
      </c>
    </row>
    <row r="24" spans="1:67" ht="15.75" customHeight="1">
      <c r="A24" s="8"/>
      <c r="B24" s="2" t="s">
        <v>104</v>
      </c>
      <c r="C24" s="10" t="s">
        <v>68</v>
      </c>
      <c r="D24" s="11" t="s">
        <v>99</v>
      </c>
      <c r="E24" s="9">
        <v>0</v>
      </c>
      <c r="F24" s="10">
        <v>0</v>
      </c>
      <c r="G24" s="9">
        <v>632</v>
      </c>
      <c r="H24" s="10">
        <v>2</v>
      </c>
      <c r="I24" s="10"/>
      <c r="J24" s="9">
        <v>0</v>
      </c>
      <c r="K24" s="10">
        <v>0</v>
      </c>
      <c r="L24" s="9">
        <v>0</v>
      </c>
      <c r="M24" s="10">
        <v>0</v>
      </c>
      <c r="N24" s="9">
        <v>316</v>
      </c>
      <c r="O24" s="10">
        <v>1</v>
      </c>
      <c r="P24" s="9">
        <v>632</v>
      </c>
      <c r="Q24" s="10">
        <v>2</v>
      </c>
      <c r="R24" s="9">
        <v>672</v>
      </c>
      <c r="S24" s="10">
        <v>2</v>
      </c>
      <c r="T24" s="9">
        <v>632</v>
      </c>
      <c r="U24" s="10">
        <v>2</v>
      </c>
      <c r="V24" s="9">
        <v>316</v>
      </c>
      <c r="W24" s="10">
        <v>1</v>
      </c>
      <c r="X24" s="9">
        <v>1304</v>
      </c>
      <c r="Y24" s="10">
        <v>4</v>
      </c>
      <c r="Z24" s="9">
        <v>316</v>
      </c>
      <c r="AA24" s="10">
        <v>1</v>
      </c>
      <c r="AB24" s="9">
        <v>672</v>
      </c>
      <c r="AC24" s="10">
        <v>2</v>
      </c>
      <c r="AD24" s="9">
        <v>632</v>
      </c>
      <c r="AE24" s="10">
        <v>2</v>
      </c>
      <c r="AF24" s="9">
        <v>712</v>
      </c>
      <c r="AG24" s="10">
        <v>2</v>
      </c>
      <c r="AH24" s="9">
        <v>1620</v>
      </c>
      <c r="AI24" s="10">
        <v>5</v>
      </c>
      <c r="AJ24" s="9">
        <v>672</v>
      </c>
      <c r="AK24" s="10">
        <v>2</v>
      </c>
      <c r="AL24" s="9">
        <v>316</v>
      </c>
      <c r="AM24" s="10">
        <v>1</v>
      </c>
      <c r="AN24" s="9">
        <v>2252</v>
      </c>
      <c r="AO24" s="10">
        <v>7</v>
      </c>
      <c r="AP24" s="9">
        <v>632</v>
      </c>
      <c r="AQ24" s="10">
        <v>2</v>
      </c>
      <c r="AR24" s="9">
        <v>0</v>
      </c>
      <c r="AS24" s="10">
        <v>0</v>
      </c>
      <c r="AT24" s="9">
        <v>672</v>
      </c>
      <c r="AU24" s="10">
        <v>2</v>
      </c>
      <c r="AV24" s="9">
        <v>948</v>
      </c>
      <c r="AW24" s="10">
        <v>3</v>
      </c>
      <c r="AX24" s="9">
        <v>0</v>
      </c>
      <c r="AY24" s="10">
        <v>0</v>
      </c>
      <c r="AZ24" s="9">
        <v>0</v>
      </c>
      <c r="BA24" s="10">
        <v>0</v>
      </c>
      <c r="BB24" s="9">
        <v>0</v>
      </c>
      <c r="BC24" s="10">
        <v>0</v>
      </c>
      <c r="BD24" s="9">
        <v>1896</v>
      </c>
      <c r="BE24" s="10">
        <v>6</v>
      </c>
      <c r="BF24" s="9">
        <v>316</v>
      </c>
      <c r="BG24" s="10">
        <v>1</v>
      </c>
      <c r="BH24" s="9">
        <v>672</v>
      </c>
      <c r="BI24" s="10">
        <v>2</v>
      </c>
      <c r="BJ24" s="9">
        <v>316</v>
      </c>
      <c r="BK24" s="10">
        <v>1</v>
      </c>
      <c r="BL24" s="9">
        <v>1304</v>
      </c>
      <c r="BM24" s="10">
        <v>4</v>
      </c>
      <c r="BN24" s="9">
        <v>0</v>
      </c>
      <c r="BO24" s="10">
        <v>0</v>
      </c>
    </row>
    <row r="25" spans="1:67" ht="15.75" customHeight="1">
      <c r="A25" s="8"/>
      <c r="B25" s="2" t="s">
        <v>105</v>
      </c>
      <c r="C25" s="10" t="s">
        <v>81</v>
      </c>
      <c r="D25" s="11" t="s">
        <v>82</v>
      </c>
      <c r="E25" s="9">
        <v>0</v>
      </c>
      <c r="F25" s="10">
        <v>0</v>
      </c>
      <c r="G25" s="9">
        <v>0</v>
      </c>
      <c r="H25" s="10">
        <v>0</v>
      </c>
      <c r="I25" s="10"/>
      <c r="J25" s="9">
        <v>0</v>
      </c>
      <c r="K25" s="10">
        <v>0</v>
      </c>
      <c r="L25" s="9">
        <v>538</v>
      </c>
      <c r="M25" s="10">
        <v>2</v>
      </c>
      <c r="N25" s="9">
        <v>0</v>
      </c>
      <c r="O25" s="10">
        <v>0</v>
      </c>
      <c r="P25" s="9">
        <v>0</v>
      </c>
      <c r="Q25" s="10">
        <v>0</v>
      </c>
      <c r="R25" s="9">
        <v>309</v>
      </c>
      <c r="S25" s="10">
        <v>1</v>
      </c>
      <c r="T25" s="9">
        <v>0</v>
      </c>
      <c r="U25" s="10">
        <v>0</v>
      </c>
      <c r="V25" s="9">
        <v>0</v>
      </c>
      <c r="W25" s="10">
        <v>0</v>
      </c>
      <c r="X25" s="9">
        <v>0</v>
      </c>
      <c r="Y25" s="10">
        <v>0</v>
      </c>
      <c r="Z25" s="9">
        <v>269</v>
      </c>
      <c r="AA25" s="10">
        <v>1</v>
      </c>
      <c r="AB25" s="9">
        <v>0</v>
      </c>
      <c r="AC25" s="10">
        <v>0</v>
      </c>
      <c r="AD25" s="9">
        <v>269</v>
      </c>
      <c r="AE25" s="10">
        <v>1</v>
      </c>
      <c r="AF25" s="9">
        <v>0</v>
      </c>
      <c r="AG25" s="10">
        <v>0</v>
      </c>
      <c r="AH25" s="9">
        <v>0</v>
      </c>
      <c r="AI25" s="10">
        <v>0</v>
      </c>
      <c r="AJ25" s="9">
        <v>0</v>
      </c>
      <c r="AK25" s="10">
        <v>0</v>
      </c>
      <c r="AL25" s="9">
        <v>0</v>
      </c>
      <c r="AM25" s="10">
        <v>0</v>
      </c>
      <c r="AN25" s="9">
        <v>0</v>
      </c>
      <c r="AO25" s="10">
        <v>0</v>
      </c>
      <c r="AP25" s="9">
        <v>1216</v>
      </c>
      <c r="AQ25" s="10">
        <v>4</v>
      </c>
      <c r="AR25" s="9">
        <v>0</v>
      </c>
      <c r="AS25" s="10">
        <v>0</v>
      </c>
      <c r="AT25" s="9">
        <v>309</v>
      </c>
      <c r="AU25" s="10">
        <v>1</v>
      </c>
      <c r="AV25" s="9">
        <v>0</v>
      </c>
      <c r="AW25" s="10">
        <v>0</v>
      </c>
      <c r="AX25" s="9">
        <v>269</v>
      </c>
      <c r="AY25" s="10">
        <v>1</v>
      </c>
      <c r="AZ25" s="9">
        <v>269</v>
      </c>
      <c r="BA25" s="10">
        <v>1</v>
      </c>
      <c r="BB25" s="9">
        <v>0</v>
      </c>
      <c r="BC25" s="10">
        <v>0</v>
      </c>
      <c r="BD25" s="9">
        <v>0</v>
      </c>
      <c r="BE25" s="10">
        <v>0</v>
      </c>
      <c r="BF25" s="9">
        <v>269</v>
      </c>
      <c r="BG25" s="10">
        <v>1</v>
      </c>
      <c r="BH25" s="9">
        <v>0</v>
      </c>
      <c r="BI25" s="10">
        <v>0</v>
      </c>
      <c r="BJ25" s="9">
        <v>0</v>
      </c>
      <c r="BK25" s="10">
        <v>0</v>
      </c>
      <c r="BL25" s="9">
        <v>-267</v>
      </c>
      <c r="BM25" s="10">
        <v>-1</v>
      </c>
      <c r="BN25" s="9">
        <v>269</v>
      </c>
      <c r="BO25" s="10">
        <v>1</v>
      </c>
    </row>
    <row r="26" spans="1:67" ht="15.75" customHeight="1">
      <c r="A26" s="8"/>
      <c r="B26" s="2" t="s">
        <v>106</v>
      </c>
      <c r="C26" s="10" t="s">
        <v>68</v>
      </c>
      <c r="D26" s="11" t="s">
        <v>89</v>
      </c>
      <c r="E26" s="9">
        <v>0</v>
      </c>
      <c r="F26" s="10">
        <v>0</v>
      </c>
      <c r="G26" s="9">
        <v>244</v>
      </c>
      <c r="H26" s="10">
        <v>1</v>
      </c>
      <c r="I26" s="10"/>
      <c r="J26" s="9">
        <v>488</v>
      </c>
      <c r="K26" s="10">
        <v>2</v>
      </c>
      <c r="L26" s="9">
        <v>244</v>
      </c>
      <c r="M26" s="10">
        <v>1</v>
      </c>
      <c r="N26" s="9">
        <v>0</v>
      </c>
      <c r="O26" s="10">
        <v>0</v>
      </c>
      <c r="P26" s="9">
        <v>488</v>
      </c>
      <c r="Q26" s="10">
        <v>2</v>
      </c>
      <c r="R26" s="9">
        <v>244</v>
      </c>
      <c r="S26" s="10">
        <v>1</v>
      </c>
      <c r="T26" s="9">
        <v>0</v>
      </c>
      <c r="U26" s="10">
        <v>0</v>
      </c>
      <c r="V26" s="9">
        <v>812</v>
      </c>
      <c r="W26" s="10">
        <v>3</v>
      </c>
      <c r="X26" s="9">
        <v>772</v>
      </c>
      <c r="Y26" s="10">
        <v>3</v>
      </c>
      <c r="Z26" s="9">
        <v>0</v>
      </c>
      <c r="AA26" s="10">
        <v>0</v>
      </c>
      <c r="AB26" s="9">
        <v>488</v>
      </c>
      <c r="AC26" s="10">
        <v>2</v>
      </c>
      <c r="AD26" s="9">
        <v>0</v>
      </c>
      <c r="AE26" s="10">
        <v>0</v>
      </c>
      <c r="AF26" s="9">
        <v>0</v>
      </c>
      <c r="AG26" s="10">
        <v>0</v>
      </c>
      <c r="AH26" s="9">
        <v>244</v>
      </c>
      <c r="AI26" s="10">
        <v>1</v>
      </c>
      <c r="AJ26" s="9">
        <v>0</v>
      </c>
      <c r="AK26" s="10">
        <v>0</v>
      </c>
      <c r="AL26" s="9">
        <v>0</v>
      </c>
      <c r="AM26" s="10">
        <v>0</v>
      </c>
      <c r="AN26" s="9">
        <v>0</v>
      </c>
      <c r="AO26" s="10">
        <v>0</v>
      </c>
      <c r="AP26" s="9">
        <v>244</v>
      </c>
      <c r="AQ26" s="10">
        <v>1</v>
      </c>
      <c r="AR26" s="9">
        <v>244</v>
      </c>
      <c r="AS26" s="10">
        <v>1</v>
      </c>
      <c r="AT26" s="9">
        <v>732</v>
      </c>
      <c r="AU26" s="10">
        <v>3</v>
      </c>
      <c r="AV26" s="9">
        <v>0</v>
      </c>
      <c r="AW26" s="10">
        <v>0</v>
      </c>
      <c r="AX26" s="9">
        <v>0</v>
      </c>
      <c r="AY26" s="10">
        <v>0</v>
      </c>
      <c r="AZ26" s="9">
        <v>0</v>
      </c>
      <c r="BA26" s="10">
        <v>0</v>
      </c>
      <c r="BB26" s="9">
        <v>0</v>
      </c>
      <c r="BC26" s="10">
        <v>0</v>
      </c>
      <c r="BD26" s="9">
        <v>732</v>
      </c>
      <c r="BE26" s="10">
        <v>3</v>
      </c>
      <c r="BF26" s="9">
        <v>732</v>
      </c>
      <c r="BG26" s="10">
        <v>3</v>
      </c>
      <c r="BH26" s="9">
        <v>732</v>
      </c>
      <c r="BI26" s="10">
        <v>3</v>
      </c>
      <c r="BJ26" s="9">
        <v>732</v>
      </c>
      <c r="BK26" s="10">
        <v>3</v>
      </c>
      <c r="BL26" s="9">
        <v>0</v>
      </c>
      <c r="BM26" s="10">
        <v>0</v>
      </c>
      <c r="BN26" s="9">
        <v>0</v>
      </c>
      <c r="BO26" s="10">
        <v>0</v>
      </c>
    </row>
    <row r="27" spans="1:67" ht="15.75" customHeight="1">
      <c r="A27" s="8"/>
      <c r="B27" s="2" t="s">
        <v>107</v>
      </c>
      <c r="C27" s="10" t="s">
        <v>71</v>
      </c>
      <c r="D27" s="11" t="s">
        <v>72</v>
      </c>
      <c r="E27" s="9">
        <v>2716</v>
      </c>
      <c r="F27" s="10">
        <v>4</v>
      </c>
      <c r="G27" s="9">
        <v>3395</v>
      </c>
      <c r="H27" s="10">
        <v>5</v>
      </c>
      <c r="I27" s="10"/>
      <c r="J27" s="9">
        <v>2037</v>
      </c>
      <c r="K27" s="10">
        <v>3</v>
      </c>
      <c r="L27" s="9">
        <v>2037</v>
      </c>
      <c r="M27" s="10">
        <v>3</v>
      </c>
      <c r="N27" s="9">
        <v>2037</v>
      </c>
      <c r="O27" s="10">
        <v>3</v>
      </c>
      <c r="P27" s="9">
        <v>4753</v>
      </c>
      <c r="Q27" s="10">
        <v>7</v>
      </c>
      <c r="R27" s="9">
        <v>4074</v>
      </c>
      <c r="S27" s="10">
        <v>6</v>
      </c>
      <c r="T27" s="9">
        <v>4074</v>
      </c>
      <c r="U27" s="10">
        <v>6</v>
      </c>
      <c r="V27" s="9">
        <v>1358</v>
      </c>
      <c r="W27" s="10">
        <v>2</v>
      </c>
      <c r="X27" s="9">
        <v>2037</v>
      </c>
      <c r="Y27" s="10">
        <v>3</v>
      </c>
      <c r="Z27" s="9">
        <v>2716</v>
      </c>
      <c r="AA27" s="10">
        <v>4</v>
      </c>
      <c r="AB27" s="9">
        <v>3395</v>
      </c>
      <c r="AC27" s="10">
        <v>5</v>
      </c>
      <c r="AD27" s="9">
        <v>2007</v>
      </c>
      <c r="AE27" s="10">
        <v>3</v>
      </c>
      <c r="AF27" s="9">
        <v>4543</v>
      </c>
      <c r="AG27" s="10">
        <v>7</v>
      </c>
      <c r="AH27" s="9">
        <v>7788</v>
      </c>
      <c r="AI27" s="10">
        <v>12</v>
      </c>
      <c r="AJ27" s="9">
        <v>3245</v>
      </c>
      <c r="AK27" s="10">
        <v>5</v>
      </c>
      <c r="AL27" s="9">
        <v>5841</v>
      </c>
      <c r="AM27" s="10">
        <v>9</v>
      </c>
      <c r="AN27" s="9">
        <v>2596</v>
      </c>
      <c r="AO27" s="10">
        <v>4</v>
      </c>
      <c r="AP27" s="9">
        <v>5192</v>
      </c>
      <c r="AQ27" s="10">
        <v>8</v>
      </c>
      <c r="AR27" s="9">
        <v>5192</v>
      </c>
      <c r="AS27" s="10">
        <v>8</v>
      </c>
      <c r="AT27" s="9">
        <v>3894</v>
      </c>
      <c r="AU27" s="10">
        <v>6</v>
      </c>
      <c r="AV27" s="9">
        <v>6490</v>
      </c>
      <c r="AW27" s="10">
        <v>10</v>
      </c>
      <c r="AX27" s="9">
        <v>9735</v>
      </c>
      <c r="AY27" s="10">
        <v>15</v>
      </c>
      <c r="AZ27" s="9">
        <v>12331</v>
      </c>
      <c r="BA27" s="10">
        <v>19</v>
      </c>
      <c r="BB27" s="9">
        <v>5192</v>
      </c>
      <c r="BC27" s="10">
        <v>8</v>
      </c>
      <c r="BD27" s="9">
        <v>9086</v>
      </c>
      <c r="BE27" s="10">
        <v>14</v>
      </c>
      <c r="BF27" s="9">
        <v>5192</v>
      </c>
      <c r="BG27" s="10">
        <v>8</v>
      </c>
      <c r="BH27" s="9">
        <v>8985</v>
      </c>
      <c r="BI27" s="10">
        <v>15</v>
      </c>
      <c r="BJ27" s="9">
        <v>11381</v>
      </c>
      <c r="BK27" s="10">
        <v>19</v>
      </c>
      <c r="BL27" s="9">
        <v>7787</v>
      </c>
      <c r="BM27" s="10">
        <v>13</v>
      </c>
      <c r="BN27" s="9">
        <v>9735</v>
      </c>
      <c r="BO27" s="10">
        <v>15</v>
      </c>
    </row>
    <row r="28" spans="1:67" ht="15.75" customHeight="1">
      <c r="A28" s="8"/>
      <c r="B28" s="2" t="s">
        <v>108</v>
      </c>
      <c r="C28" s="10" t="s">
        <v>68</v>
      </c>
      <c r="D28" s="11" t="s">
        <v>89</v>
      </c>
      <c r="E28" s="9">
        <v>487</v>
      </c>
      <c r="F28" s="10">
        <v>3</v>
      </c>
      <c r="G28" s="9">
        <v>1163</v>
      </c>
      <c r="H28" s="10">
        <v>7</v>
      </c>
      <c r="I28" s="10"/>
      <c r="J28" s="9">
        <v>1083</v>
      </c>
      <c r="K28" s="10">
        <v>7</v>
      </c>
      <c r="L28" s="9">
        <v>487</v>
      </c>
      <c r="M28" s="10">
        <v>3</v>
      </c>
      <c r="N28" s="9">
        <v>716</v>
      </c>
      <c r="O28" s="10">
        <v>4</v>
      </c>
      <c r="P28" s="9">
        <v>447</v>
      </c>
      <c r="Q28" s="10">
        <v>3</v>
      </c>
      <c r="R28" s="9">
        <v>984</v>
      </c>
      <c r="S28" s="10">
        <v>6</v>
      </c>
      <c r="T28" s="9">
        <v>785</v>
      </c>
      <c r="U28" s="10">
        <v>5</v>
      </c>
      <c r="V28" s="9">
        <v>865</v>
      </c>
      <c r="W28" s="10">
        <v>5</v>
      </c>
      <c r="X28" s="9">
        <v>636</v>
      </c>
      <c r="Y28" s="10">
        <v>4</v>
      </c>
      <c r="Z28" s="9">
        <v>596</v>
      </c>
      <c r="AA28" s="10">
        <v>4</v>
      </c>
      <c r="AB28" s="9">
        <v>1014</v>
      </c>
      <c r="AC28" s="10">
        <v>6</v>
      </c>
      <c r="AD28" s="9">
        <v>447</v>
      </c>
      <c r="AE28" s="10">
        <v>3</v>
      </c>
      <c r="AF28" s="9">
        <v>487</v>
      </c>
      <c r="AG28" s="10">
        <v>3</v>
      </c>
      <c r="AH28" s="9">
        <v>447</v>
      </c>
      <c r="AI28" s="10">
        <v>3</v>
      </c>
      <c r="AJ28" s="9">
        <v>905</v>
      </c>
      <c r="AK28" s="10">
        <v>5</v>
      </c>
      <c r="AL28" s="9">
        <v>865</v>
      </c>
      <c r="AM28" s="10">
        <v>5</v>
      </c>
      <c r="AN28" s="9">
        <v>189</v>
      </c>
      <c r="AO28" s="10">
        <v>1</v>
      </c>
      <c r="AP28" s="9">
        <v>785</v>
      </c>
      <c r="AQ28" s="10">
        <v>5</v>
      </c>
      <c r="AR28" s="9">
        <v>338</v>
      </c>
      <c r="AS28" s="10">
        <v>2</v>
      </c>
      <c r="AT28" s="9">
        <v>1075</v>
      </c>
      <c r="AU28" s="10">
        <v>5</v>
      </c>
      <c r="AV28" s="9">
        <v>1314</v>
      </c>
      <c r="AW28" s="10">
        <v>6</v>
      </c>
      <c r="AX28" s="9">
        <v>1632</v>
      </c>
      <c r="AY28" s="10">
        <v>8</v>
      </c>
      <c r="AZ28" s="9">
        <v>1075</v>
      </c>
      <c r="BA28" s="10">
        <v>5</v>
      </c>
      <c r="BB28" s="9">
        <v>2349</v>
      </c>
      <c r="BC28" s="10">
        <v>11</v>
      </c>
      <c r="BD28" s="9">
        <v>677</v>
      </c>
      <c r="BE28" s="10">
        <v>3</v>
      </c>
      <c r="BF28" s="9">
        <v>1234</v>
      </c>
      <c r="BG28" s="10">
        <v>6</v>
      </c>
      <c r="BH28" s="9">
        <v>1632</v>
      </c>
      <c r="BI28" s="10">
        <v>8</v>
      </c>
      <c r="BJ28" s="9">
        <v>1115</v>
      </c>
      <c r="BK28" s="10">
        <v>5</v>
      </c>
      <c r="BL28" s="9">
        <v>1075</v>
      </c>
      <c r="BM28" s="10">
        <v>5</v>
      </c>
      <c r="BN28" s="9">
        <v>1632</v>
      </c>
      <c r="BO28" s="10">
        <v>8</v>
      </c>
    </row>
    <row r="29" spans="1:67" ht="15.75" customHeight="1">
      <c r="A29" s="8"/>
      <c r="B29" s="2" t="s">
        <v>109</v>
      </c>
      <c r="C29" s="10" t="s">
        <v>71</v>
      </c>
      <c r="D29" s="11" t="s">
        <v>72</v>
      </c>
      <c r="E29" s="9">
        <v>16450</v>
      </c>
      <c r="F29" s="10">
        <v>33</v>
      </c>
      <c r="G29" s="9">
        <v>15769</v>
      </c>
      <c r="H29" s="10">
        <v>32</v>
      </c>
      <c r="I29" s="10"/>
      <c r="J29" s="9">
        <v>19212</v>
      </c>
      <c r="K29" s="10">
        <v>39</v>
      </c>
      <c r="L29" s="9">
        <v>24138</v>
      </c>
      <c r="M29" s="10">
        <v>49</v>
      </c>
      <c r="N29" s="9">
        <v>21245</v>
      </c>
      <c r="O29" s="10">
        <v>43</v>
      </c>
      <c r="P29" s="9">
        <v>22283</v>
      </c>
      <c r="Q29" s="10">
        <v>45</v>
      </c>
      <c r="R29" s="9">
        <v>20197</v>
      </c>
      <c r="S29" s="10">
        <v>41</v>
      </c>
      <c r="T29" s="9">
        <v>17734</v>
      </c>
      <c r="U29" s="10">
        <v>36</v>
      </c>
      <c r="V29" s="9">
        <v>20197</v>
      </c>
      <c r="W29" s="10">
        <v>41</v>
      </c>
      <c r="X29" s="9">
        <v>24138</v>
      </c>
      <c r="Y29" s="10">
        <v>49</v>
      </c>
      <c r="Z29" s="9">
        <v>24631</v>
      </c>
      <c r="AA29" s="10">
        <v>50</v>
      </c>
      <c r="AB29" s="9">
        <v>13793</v>
      </c>
      <c r="AC29" s="10">
        <v>28</v>
      </c>
      <c r="AD29" s="9">
        <v>17242</v>
      </c>
      <c r="AE29" s="10">
        <v>35</v>
      </c>
      <c r="AF29" s="9">
        <v>14778</v>
      </c>
      <c r="AG29" s="10">
        <v>30</v>
      </c>
      <c r="AH29" s="9">
        <v>17734</v>
      </c>
      <c r="AI29" s="10">
        <v>36</v>
      </c>
      <c r="AJ29" s="9">
        <v>15271</v>
      </c>
      <c r="AK29" s="10">
        <v>31</v>
      </c>
      <c r="AL29" s="9">
        <v>24631</v>
      </c>
      <c r="AM29" s="10">
        <v>50</v>
      </c>
      <c r="AN29" s="9">
        <v>22660</v>
      </c>
      <c r="AO29" s="10">
        <v>46</v>
      </c>
      <c r="AP29" s="9">
        <v>23645</v>
      </c>
      <c r="AQ29" s="10">
        <v>48</v>
      </c>
      <c r="AR29" s="9">
        <v>23153</v>
      </c>
      <c r="AS29" s="10">
        <v>47</v>
      </c>
      <c r="AT29" s="9">
        <v>27094</v>
      </c>
      <c r="AU29" s="10">
        <v>55</v>
      </c>
      <c r="AV29" s="9">
        <v>38441</v>
      </c>
      <c r="AW29" s="10">
        <v>78</v>
      </c>
      <c r="AX29" s="9">
        <v>43964</v>
      </c>
      <c r="AY29" s="10">
        <v>91</v>
      </c>
      <c r="AZ29" s="9">
        <v>50245</v>
      </c>
      <c r="BA29" s="10">
        <v>104</v>
      </c>
      <c r="BB29" s="9">
        <v>31403</v>
      </c>
      <c r="BC29" s="10">
        <v>65</v>
      </c>
      <c r="BD29" s="9">
        <v>30437</v>
      </c>
      <c r="BE29" s="10">
        <v>63</v>
      </c>
      <c r="BF29" s="9">
        <v>34785</v>
      </c>
      <c r="BG29" s="10">
        <v>72</v>
      </c>
      <c r="BH29" s="9">
        <v>29631</v>
      </c>
      <c r="BI29" s="10">
        <v>60</v>
      </c>
      <c r="BJ29" s="9">
        <v>27586</v>
      </c>
      <c r="BK29" s="10">
        <v>56</v>
      </c>
      <c r="BL29" s="9">
        <v>21182</v>
      </c>
      <c r="BM29" s="10">
        <v>43</v>
      </c>
      <c r="BN29" s="9">
        <v>43964</v>
      </c>
      <c r="BO29" s="10">
        <v>91</v>
      </c>
    </row>
    <row r="30" spans="1:67" ht="15.75" customHeight="1">
      <c r="A30" s="8"/>
      <c r="B30" s="2" t="s">
        <v>110</v>
      </c>
      <c r="C30" s="10" t="s">
        <v>75</v>
      </c>
      <c r="D30" s="11" t="s">
        <v>86</v>
      </c>
      <c r="E30" s="9">
        <v>10994</v>
      </c>
      <c r="F30" s="10">
        <v>13</v>
      </c>
      <c r="G30" s="9">
        <v>10291</v>
      </c>
      <c r="H30" s="10">
        <v>12</v>
      </c>
      <c r="I30" s="10"/>
      <c r="J30" s="9">
        <v>11979</v>
      </c>
      <c r="K30" s="10">
        <v>14</v>
      </c>
      <c r="L30" s="9">
        <v>9447</v>
      </c>
      <c r="M30" s="10">
        <v>11</v>
      </c>
      <c r="N30" s="9">
        <v>4221</v>
      </c>
      <c r="O30" s="10">
        <v>5</v>
      </c>
      <c r="P30" s="9">
        <v>2477</v>
      </c>
      <c r="Q30" s="10">
        <v>3</v>
      </c>
      <c r="R30" s="9">
        <v>12878</v>
      </c>
      <c r="S30" s="10">
        <v>15</v>
      </c>
      <c r="T30" s="9">
        <v>11190</v>
      </c>
      <c r="U30" s="10">
        <v>13</v>
      </c>
      <c r="V30" s="9">
        <v>7649</v>
      </c>
      <c r="W30" s="10">
        <v>9</v>
      </c>
      <c r="X30" s="9">
        <v>6916</v>
      </c>
      <c r="Y30" s="10">
        <v>8</v>
      </c>
      <c r="Z30" s="9">
        <v>12878</v>
      </c>
      <c r="AA30" s="10">
        <v>15</v>
      </c>
      <c r="AB30" s="9">
        <v>9282</v>
      </c>
      <c r="AC30" s="10">
        <v>11</v>
      </c>
      <c r="AD30" s="9">
        <v>11868</v>
      </c>
      <c r="AE30" s="10">
        <v>14</v>
      </c>
      <c r="AF30" s="9">
        <v>13666</v>
      </c>
      <c r="AG30" s="10">
        <v>16</v>
      </c>
      <c r="AH30" s="9">
        <v>10181</v>
      </c>
      <c r="AI30" s="10">
        <v>12</v>
      </c>
      <c r="AJ30" s="9">
        <v>8438</v>
      </c>
      <c r="AK30" s="10">
        <v>10</v>
      </c>
      <c r="AL30" s="9">
        <v>5907</v>
      </c>
      <c r="AM30" s="10">
        <v>7</v>
      </c>
      <c r="AN30" s="9">
        <v>5063</v>
      </c>
      <c r="AO30" s="10">
        <v>6</v>
      </c>
      <c r="AP30" s="9">
        <v>5876</v>
      </c>
      <c r="AQ30" s="10">
        <v>7</v>
      </c>
      <c r="AR30" s="9">
        <v>5853</v>
      </c>
      <c r="AS30" s="10">
        <v>7</v>
      </c>
      <c r="AT30" s="9">
        <v>7526</v>
      </c>
      <c r="AU30" s="10">
        <v>9</v>
      </c>
      <c r="AV30" s="9">
        <v>6690</v>
      </c>
      <c r="AW30" s="10">
        <v>8</v>
      </c>
      <c r="AX30" s="9">
        <v>5840</v>
      </c>
      <c r="AY30" s="10">
        <v>7</v>
      </c>
      <c r="AZ30" s="9">
        <v>6674</v>
      </c>
      <c r="BA30" s="10">
        <v>8</v>
      </c>
      <c r="BB30" s="9">
        <v>5006</v>
      </c>
      <c r="BC30" s="10">
        <v>6</v>
      </c>
      <c r="BD30" s="9">
        <v>10846</v>
      </c>
      <c r="BE30" s="10">
        <v>13</v>
      </c>
      <c r="BF30" s="9">
        <v>5840</v>
      </c>
      <c r="BG30" s="10">
        <v>7</v>
      </c>
      <c r="BH30" s="9">
        <v>6769</v>
      </c>
      <c r="BI30" s="10">
        <v>8</v>
      </c>
      <c r="BJ30" s="9">
        <v>10969</v>
      </c>
      <c r="BK30" s="10">
        <v>13</v>
      </c>
      <c r="BL30" s="9">
        <v>5907</v>
      </c>
      <c r="BM30" s="10">
        <v>7</v>
      </c>
      <c r="BN30" s="9">
        <v>5840</v>
      </c>
      <c r="BO30" s="10">
        <v>7</v>
      </c>
    </row>
    <row r="31" spans="1:67" ht="15.75" customHeight="1">
      <c r="A31" s="8"/>
      <c r="B31" s="2" t="s">
        <v>111</v>
      </c>
      <c r="C31" s="10" t="s">
        <v>75</v>
      </c>
      <c r="D31" s="11" t="s">
        <v>76</v>
      </c>
      <c r="E31" s="9">
        <v>9087</v>
      </c>
      <c r="F31" s="10">
        <v>13</v>
      </c>
      <c r="G31" s="9">
        <v>6291</v>
      </c>
      <c r="H31" s="10">
        <v>9</v>
      </c>
      <c r="I31" s="10"/>
      <c r="J31" s="9">
        <v>6990</v>
      </c>
      <c r="K31" s="10">
        <v>10</v>
      </c>
      <c r="L31" s="9">
        <v>8388</v>
      </c>
      <c r="M31" s="10">
        <v>12</v>
      </c>
      <c r="N31" s="9">
        <v>7689</v>
      </c>
      <c r="O31" s="10">
        <v>11</v>
      </c>
      <c r="P31" s="9">
        <v>7689</v>
      </c>
      <c r="Q31" s="10">
        <v>11</v>
      </c>
      <c r="R31" s="9">
        <v>9087</v>
      </c>
      <c r="S31" s="10">
        <v>13</v>
      </c>
      <c r="T31" s="9">
        <v>11184</v>
      </c>
      <c r="U31" s="10">
        <v>16</v>
      </c>
      <c r="V31" s="9">
        <v>11883</v>
      </c>
      <c r="W31" s="10">
        <v>17</v>
      </c>
      <c r="X31" s="9">
        <v>12582</v>
      </c>
      <c r="Y31" s="10">
        <v>18</v>
      </c>
      <c r="Z31" s="9">
        <v>11883</v>
      </c>
      <c r="AA31" s="10">
        <v>17</v>
      </c>
      <c r="AB31" s="9">
        <v>11883</v>
      </c>
      <c r="AC31" s="10">
        <v>17</v>
      </c>
      <c r="AD31" s="9">
        <v>10784</v>
      </c>
      <c r="AE31" s="10">
        <v>16</v>
      </c>
      <c r="AF31" s="9">
        <v>16874</v>
      </c>
      <c r="AG31" s="10">
        <v>26</v>
      </c>
      <c r="AH31" s="9">
        <v>12980</v>
      </c>
      <c r="AI31" s="10">
        <v>20</v>
      </c>
      <c r="AJ31" s="9">
        <v>15856</v>
      </c>
      <c r="AK31" s="10">
        <v>24</v>
      </c>
      <c r="AL31" s="9">
        <v>15576</v>
      </c>
      <c r="AM31" s="10">
        <v>24</v>
      </c>
      <c r="AN31" s="9">
        <v>13629</v>
      </c>
      <c r="AO31" s="10">
        <v>21</v>
      </c>
      <c r="AP31" s="9">
        <v>15576</v>
      </c>
      <c r="AQ31" s="10">
        <v>24</v>
      </c>
      <c r="AR31" s="9">
        <v>18172</v>
      </c>
      <c r="AS31" s="10">
        <v>28</v>
      </c>
      <c r="AT31" s="9">
        <v>11033</v>
      </c>
      <c r="AU31" s="10">
        <v>17</v>
      </c>
      <c r="AV31" s="9">
        <v>17523</v>
      </c>
      <c r="AW31" s="10">
        <v>27</v>
      </c>
      <c r="AX31" s="9">
        <v>22066</v>
      </c>
      <c r="AY31" s="10">
        <v>34</v>
      </c>
      <c r="AZ31" s="9">
        <v>16225</v>
      </c>
      <c r="BA31" s="10">
        <v>25</v>
      </c>
      <c r="BB31" s="9">
        <v>14927</v>
      </c>
      <c r="BC31" s="10">
        <v>23</v>
      </c>
      <c r="BD31" s="9">
        <v>18172</v>
      </c>
      <c r="BE31" s="10">
        <v>28</v>
      </c>
      <c r="BF31" s="9">
        <v>20119</v>
      </c>
      <c r="BG31" s="10">
        <v>31</v>
      </c>
      <c r="BH31" s="9">
        <v>23750</v>
      </c>
      <c r="BI31" s="10">
        <v>38</v>
      </c>
      <c r="BJ31" s="9">
        <v>20000</v>
      </c>
      <c r="BK31" s="10">
        <v>32</v>
      </c>
      <c r="BL31" s="9">
        <v>13750</v>
      </c>
      <c r="BM31" s="10">
        <v>22</v>
      </c>
      <c r="BN31" s="9">
        <v>22066</v>
      </c>
      <c r="BO31" s="10">
        <v>34</v>
      </c>
    </row>
    <row r="32" spans="1:67" ht="15.75" customHeight="1">
      <c r="A32" s="8"/>
      <c r="B32" s="2" t="s">
        <v>112</v>
      </c>
      <c r="C32" s="10" t="s">
        <v>71</v>
      </c>
      <c r="D32" s="11" t="s">
        <v>72</v>
      </c>
      <c r="E32" s="9">
        <v>17132</v>
      </c>
      <c r="F32" s="10">
        <v>41</v>
      </c>
      <c r="G32" s="9">
        <v>23400</v>
      </c>
      <c r="H32" s="10">
        <v>56</v>
      </c>
      <c r="I32" s="10"/>
      <c r="J32" s="9">
        <v>30086</v>
      </c>
      <c r="K32" s="10">
        <v>72</v>
      </c>
      <c r="L32" s="9">
        <v>17132</v>
      </c>
      <c r="M32" s="10">
        <v>41</v>
      </c>
      <c r="N32" s="9">
        <v>18804</v>
      </c>
      <c r="O32" s="10">
        <v>45</v>
      </c>
      <c r="P32" s="9">
        <v>16714</v>
      </c>
      <c r="Q32" s="10">
        <v>40</v>
      </c>
      <c r="R32" s="9">
        <v>12536</v>
      </c>
      <c r="S32" s="10">
        <v>30</v>
      </c>
      <c r="T32" s="9">
        <v>20475</v>
      </c>
      <c r="U32" s="10">
        <v>49</v>
      </c>
      <c r="V32" s="9">
        <v>21729</v>
      </c>
      <c r="W32" s="10">
        <v>52</v>
      </c>
      <c r="X32" s="9">
        <v>24236</v>
      </c>
      <c r="Y32" s="10">
        <v>58</v>
      </c>
      <c r="Z32" s="9">
        <v>21311</v>
      </c>
      <c r="AA32" s="10">
        <v>51</v>
      </c>
      <c r="AB32" s="9">
        <v>19222</v>
      </c>
      <c r="AC32" s="10">
        <v>46</v>
      </c>
      <c r="AD32" s="9">
        <v>15880</v>
      </c>
      <c r="AE32" s="10">
        <v>38</v>
      </c>
      <c r="AF32" s="9">
        <v>11282</v>
      </c>
      <c r="AG32" s="10">
        <v>27</v>
      </c>
      <c r="AH32" s="9">
        <v>18804</v>
      </c>
      <c r="AI32" s="10">
        <v>45</v>
      </c>
      <c r="AJ32" s="9">
        <v>13372</v>
      </c>
      <c r="AK32" s="10">
        <v>32</v>
      </c>
      <c r="AL32" s="9">
        <v>11282</v>
      </c>
      <c r="AM32" s="10">
        <v>27</v>
      </c>
      <c r="AN32" s="9">
        <v>13789</v>
      </c>
      <c r="AO32" s="10">
        <v>33</v>
      </c>
      <c r="AP32" s="9">
        <v>13372</v>
      </c>
      <c r="AQ32" s="10">
        <v>32</v>
      </c>
      <c r="AR32" s="9">
        <v>11700</v>
      </c>
      <c r="AS32" s="10">
        <v>28</v>
      </c>
      <c r="AT32" s="9">
        <v>15461</v>
      </c>
      <c r="AU32" s="10">
        <v>37</v>
      </c>
      <c r="AV32" s="9">
        <v>15879</v>
      </c>
      <c r="AW32" s="10">
        <v>38</v>
      </c>
      <c r="AX32" s="9">
        <v>14625</v>
      </c>
      <c r="AY32" s="10">
        <v>35</v>
      </c>
      <c r="AZ32" s="9">
        <v>16297</v>
      </c>
      <c r="BA32" s="10">
        <v>39</v>
      </c>
      <c r="BB32" s="9">
        <v>16714</v>
      </c>
      <c r="BC32" s="10">
        <v>40</v>
      </c>
      <c r="BD32" s="9">
        <v>17132</v>
      </c>
      <c r="BE32" s="10">
        <v>41</v>
      </c>
      <c r="BF32" s="9">
        <v>10447</v>
      </c>
      <c r="BG32" s="10">
        <v>25</v>
      </c>
      <c r="BH32" s="9">
        <v>8775</v>
      </c>
      <c r="BI32" s="10">
        <v>21</v>
      </c>
      <c r="BJ32" s="9">
        <v>9193</v>
      </c>
      <c r="BK32" s="10">
        <v>22</v>
      </c>
      <c r="BL32" s="9">
        <v>11282</v>
      </c>
      <c r="BM32" s="10">
        <v>27</v>
      </c>
      <c r="BN32" s="9">
        <v>14625</v>
      </c>
      <c r="BO32" s="10">
        <v>35</v>
      </c>
    </row>
    <row r="33" spans="1:67" ht="15.75" customHeight="1">
      <c r="A33" s="8"/>
      <c r="B33" s="2" t="s">
        <v>113</v>
      </c>
      <c r="C33" s="10" t="s">
        <v>71</v>
      </c>
      <c r="D33" s="11" t="s">
        <v>84</v>
      </c>
      <c r="E33" s="9">
        <v>227</v>
      </c>
      <c r="F33" s="10">
        <v>1</v>
      </c>
      <c r="G33" s="9">
        <v>0</v>
      </c>
      <c r="H33" s="10">
        <v>0</v>
      </c>
      <c r="I33" s="10"/>
      <c r="J33" s="9">
        <v>359</v>
      </c>
      <c r="K33" s="10">
        <v>2</v>
      </c>
      <c r="L33" s="9">
        <v>0</v>
      </c>
      <c r="M33" s="10">
        <v>0</v>
      </c>
      <c r="N33" s="9">
        <v>0</v>
      </c>
      <c r="O33" s="10">
        <v>0</v>
      </c>
      <c r="P33" s="9">
        <v>362</v>
      </c>
      <c r="Q33" s="10">
        <v>2</v>
      </c>
      <c r="R33" s="9">
        <v>0</v>
      </c>
      <c r="S33" s="10">
        <v>0</v>
      </c>
      <c r="T33" s="9">
        <v>179</v>
      </c>
      <c r="U33" s="10">
        <v>1</v>
      </c>
      <c r="V33" s="9">
        <v>179</v>
      </c>
      <c r="W33" s="10">
        <v>1</v>
      </c>
      <c r="X33" s="9">
        <v>179</v>
      </c>
      <c r="Y33" s="10">
        <v>1</v>
      </c>
      <c r="Z33" s="9">
        <v>0</v>
      </c>
      <c r="AA33" s="10">
        <v>0</v>
      </c>
      <c r="AB33" s="9">
        <v>179</v>
      </c>
      <c r="AC33" s="10">
        <v>1</v>
      </c>
      <c r="AD33" s="9">
        <v>179</v>
      </c>
      <c r="AE33" s="10">
        <v>1</v>
      </c>
      <c r="AF33" s="9">
        <v>0</v>
      </c>
      <c r="AG33" s="10">
        <v>0</v>
      </c>
      <c r="AH33" s="9">
        <v>0</v>
      </c>
      <c r="AI33" s="10">
        <v>0</v>
      </c>
      <c r="AJ33" s="9">
        <v>179</v>
      </c>
      <c r="AK33" s="10">
        <v>1</v>
      </c>
      <c r="AL33" s="9">
        <v>0</v>
      </c>
      <c r="AM33" s="10">
        <v>0</v>
      </c>
      <c r="AN33" s="9">
        <v>538</v>
      </c>
      <c r="AO33" s="10">
        <v>3</v>
      </c>
      <c r="AP33" s="9">
        <v>179</v>
      </c>
      <c r="AQ33" s="10">
        <v>1</v>
      </c>
      <c r="AR33" s="9">
        <v>172</v>
      </c>
      <c r="AS33" s="10">
        <v>1</v>
      </c>
      <c r="AT33" s="9">
        <v>0</v>
      </c>
      <c r="AU33" s="10">
        <v>0</v>
      </c>
      <c r="AV33" s="9">
        <v>172</v>
      </c>
      <c r="AW33" s="10">
        <v>1</v>
      </c>
      <c r="AX33" s="9">
        <v>170</v>
      </c>
      <c r="AY33" s="10">
        <v>1</v>
      </c>
      <c r="AZ33" s="9">
        <v>170</v>
      </c>
      <c r="BA33" s="10">
        <v>1</v>
      </c>
      <c r="BB33" s="9">
        <v>340</v>
      </c>
      <c r="BC33" s="10">
        <v>2</v>
      </c>
      <c r="BD33" s="9">
        <v>0</v>
      </c>
      <c r="BE33" s="10">
        <v>0</v>
      </c>
      <c r="BF33" s="9">
        <v>0</v>
      </c>
      <c r="BG33" s="10">
        <v>0</v>
      </c>
      <c r="BH33" s="9">
        <v>402</v>
      </c>
      <c r="BI33" s="10">
        <v>2</v>
      </c>
      <c r="BJ33" s="9">
        <v>0</v>
      </c>
      <c r="BK33" s="10">
        <v>0</v>
      </c>
      <c r="BL33" s="9">
        <v>170</v>
      </c>
      <c r="BM33" s="10">
        <v>1</v>
      </c>
      <c r="BN33" s="9">
        <v>170</v>
      </c>
      <c r="BO33" s="10">
        <v>1</v>
      </c>
    </row>
    <row r="34" spans="1:67" ht="15.75" customHeight="1">
      <c r="A34" s="8"/>
      <c r="B34" s="2" t="s">
        <v>114</v>
      </c>
      <c r="C34" s="10" t="s">
        <v>71</v>
      </c>
      <c r="D34" s="11" t="s">
        <v>72</v>
      </c>
      <c r="E34" s="9">
        <v>21600</v>
      </c>
      <c r="F34" s="10">
        <v>160</v>
      </c>
      <c r="G34" s="9">
        <v>19035</v>
      </c>
      <c r="H34" s="10">
        <v>141</v>
      </c>
      <c r="I34" s="10"/>
      <c r="J34" s="9">
        <v>18495</v>
      </c>
      <c r="K34" s="10">
        <v>137</v>
      </c>
      <c r="L34" s="9">
        <v>19170</v>
      </c>
      <c r="M34" s="10">
        <v>142</v>
      </c>
      <c r="N34" s="9">
        <v>15930</v>
      </c>
      <c r="O34" s="10">
        <v>118</v>
      </c>
      <c r="P34" s="9">
        <v>19049</v>
      </c>
      <c r="Q34" s="10">
        <v>141</v>
      </c>
      <c r="R34" s="9">
        <v>20250</v>
      </c>
      <c r="S34" s="10">
        <v>150</v>
      </c>
      <c r="T34" s="9">
        <v>20115</v>
      </c>
      <c r="U34" s="10">
        <v>149</v>
      </c>
      <c r="V34" s="9">
        <v>17955</v>
      </c>
      <c r="W34" s="10">
        <v>133</v>
      </c>
      <c r="X34" s="9">
        <v>20115</v>
      </c>
      <c r="Y34" s="10">
        <v>149</v>
      </c>
      <c r="Z34" s="9">
        <v>9720</v>
      </c>
      <c r="AA34" s="10">
        <v>72</v>
      </c>
      <c r="AB34" s="9">
        <v>675</v>
      </c>
      <c r="AC34" s="10">
        <v>5</v>
      </c>
      <c r="AD34" s="9">
        <v>2295</v>
      </c>
      <c r="AE34" s="10">
        <v>17</v>
      </c>
      <c r="AF34" s="9">
        <v>945</v>
      </c>
      <c r="AG34" s="10">
        <v>7</v>
      </c>
      <c r="AH34" s="9">
        <v>24030</v>
      </c>
      <c r="AI34" s="10">
        <v>178</v>
      </c>
      <c r="AJ34" s="9">
        <v>29685</v>
      </c>
      <c r="AK34" s="10">
        <v>216</v>
      </c>
      <c r="AL34" s="9">
        <v>34830</v>
      </c>
      <c r="AM34" s="10">
        <v>258</v>
      </c>
      <c r="AN34" s="9">
        <v>27540</v>
      </c>
      <c r="AO34" s="10">
        <v>204</v>
      </c>
      <c r="AP34" s="9">
        <v>26190</v>
      </c>
      <c r="AQ34" s="10">
        <v>194</v>
      </c>
      <c r="AR34" s="9">
        <v>27270</v>
      </c>
      <c r="AS34" s="10">
        <v>202</v>
      </c>
      <c r="AT34" s="9">
        <v>23909</v>
      </c>
      <c r="AU34" s="10">
        <v>177</v>
      </c>
      <c r="AV34" s="9">
        <v>32940</v>
      </c>
      <c r="AW34" s="10">
        <v>244</v>
      </c>
      <c r="AX34" s="9">
        <v>32265</v>
      </c>
      <c r="AY34" s="10">
        <v>239</v>
      </c>
      <c r="AZ34" s="9">
        <v>25785</v>
      </c>
      <c r="BA34" s="10">
        <v>191</v>
      </c>
      <c r="BB34" s="9">
        <v>20250</v>
      </c>
      <c r="BC34" s="10">
        <v>150</v>
      </c>
      <c r="BD34" s="9">
        <v>10530</v>
      </c>
      <c r="BE34" s="10">
        <v>78</v>
      </c>
      <c r="BF34" s="9">
        <v>8259</v>
      </c>
      <c r="BG34" s="10">
        <v>61</v>
      </c>
      <c r="BH34" s="9">
        <v>27369</v>
      </c>
      <c r="BI34" s="10">
        <v>212</v>
      </c>
      <c r="BJ34" s="9">
        <v>30187</v>
      </c>
      <c r="BK34" s="10">
        <v>234</v>
      </c>
      <c r="BL34" s="9">
        <v>27994</v>
      </c>
      <c r="BM34" s="10">
        <v>217</v>
      </c>
      <c r="BN34" s="9">
        <v>32265</v>
      </c>
      <c r="BO34" s="10">
        <v>239</v>
      </c>
    </row>
    <row r="35" spans="1:67" ht="15.75" customHeight="1">
      <c r="A35" s="8"/>
      <c r="B35" s="2" t="s">
        <v>115</v>
      </c>
      <c r="C35" s="10" t="s">
        <v>68</v>
      </c>
      <c r="D35" s="11" t="s">
        <v>99</v>
      </c>
      <c r="E35" s="9">
        <v>0</v>
      </c>
      <c r="F35" s="10">
        <v>0</v>
      </c>
      <c r="G35" s="9">
        <v>0</v>
      </c>
      <c r="H35" s="10">
        <v>0</v>
      </c>
      <c r="I35" s="10"/>
      <c r="J35" s="9">
        <v>0</v>
      </c>
      <c r="K35" s="10">
        <v>0</v>
      </c>
      <c r="L35" s="9">
        <v>0</v>
      </c>
      <c r="M35" s="10">
        <v>0</v>
      </c>
      <c r="N35" s="9">
        <v>0</v>
      </c>
      <c r="O35" s="10">
        <v>0</v>
      </c>
      <c r="P35" s="9">
        <v>0</v>
      </c>
      <c r="Q35" s="10">
        <v>0</v>
      </c>
      <c r="R35" s="9">
        <v>0</v>
      </c>
      <c r="S35" s="10">
        <v>0</v>
      </c>
      <c r="T35" s="9">
        <v>0</v>
      </c>
      <c r="U35" s="10">
        <v>0</v>
      </c>
      <c r="V35" s="9">
        <v>0</v>
      </c>
      <c r="W35" s="10">
        <v>0</v>
      </c>
      <c r="X35" s="9">
        <v>0</v>
      </c>
      <c r="Y35" s="10">
        <v>0</v>
      </c>
      <c r="Z35" s="9">
        <v>0</v>
      </c>
      <c r="AA35" s="10">
        <v>0</v>
      </c>
      <c r="AB35" s="9">
        <v>0</v>
      </c>
      <c r="AC35" s="10">
        <v>0</v>
      </c>
      <c r="AD35" s="9">
        <v>0</v>
      </c>
      <c r="AE35" s="10">
        <v>0</v>
      </c>
      <c r="AF35" s="9">
        <v>0</v>
      </c>
      <c r="AG35" s="10">
        <v>0</v>
      </c>
      <c r="AH35" s="9">
        <v>0</v>
      </c>
      <c r="AI35" s="10">
        <v>0</v>
      </c>
      <c r="AJ35" s="9">
        <v>0</v>
      </c>
      <c r="AK35" s="10">
        <v>0</v>
      </c>
      <c r="AL35" s="9">
        <v>0</v>
      </c>
      <c r="AM35" s="10">
        <v>0</v>
      </c>
      <c r="AN35" s="9">
        <v>0</v>
      </c>
      <c r="AO35" s="10">
        <v>0</v>
      </c>
      <c r="AP35" s="9">
        <v>0</v>
      </c>
      <c r="AQ35" s="10">
        <v>0</v>
      </c>
      <c r="AR35" s="9">
        <v>0</v>
      </c>
      <c r="AS35" s="10">
        <v>0</v>
      </c>
      <c r="AT35" s="9">
        <v>0</v>
      </c>
      <c r="AU35" s="10">
        <v>0</v>
      </c>
      <c r="AV35" s="9">
        <v>0</v>
      </c>
      <c r="AW35" s="10">
        <v>0</v>
      </c>
      <c r="AX35" s="9">
        <v>0</v>
      </c>
      <c r="AY35" s="10">
        <v>0</v>
      </c>
      <c r="AZ35" s="9">
        <v>0</v>
      </c>
      <c r="BA35" s="10">
        <v>0</v>
      </c>
      <c r="BB35" s="9">
        <v>0</v>
      </c>
      <c r="BC35" s="10">
        <v>0</v>
      </c>
      <c r="BD35" s="9">
        <v>0</v>
      </c>
      <c r="BE35" s="10">
        <v>0</v>
      </c>
      <c r="BF35" s="9">
        <v>0</v>
      </c>
      <c r="BG35" s="10">
        <v>0</v>
      </c>
      <c r="BH35" s="9">
        <v>0</v>
      </c>
      <c r="BI35" s="10">
        <v>0</v>
      </c>
      <c r="BJ35" s="9">
        <v>0</v>
      </c>
      <c r="BK35" s="10">
        <v>0</v>
      </c>
      <c r="BL35" s="9">
        <v>0</v>
      </c>
      <c r="BM35" s="10">
        <v>0</v>
      </c>
      <c r="BN35" s="9">
        <v>0</v>
      </c>
      <c r="BO35" s="10">
        <v>0</v>
      </c>
    </row>
    <row r="36" spans="1:67" ht="15.75" customHeight="1">
      <c r="A36" s="8"/>
      <c r="B36" s="2" t="s">
        <v>116</v>
      </c>
      <c r="C36" s="10" t="s">
        <v>71</v>
      </c>
      <c r="D36" s="11" t="s">
        <v>94</v>
      </c>
      <c r="E36" s="9">
        <v>0</v>
      </c>
      <c r="F36" s="10">
        <v>0</v>
      </c>
      <c r="G36" s="9">
        <v>0</v>
      </c>
      <c r="H36" s="10">
        <v>0</v>
      </c>
      <c r="I36" s="10"/>
      <c r="J36" s="9">
        <v>0</v>
      </c>
      <c r="K36" s="10">
        <v>0</v>
      </c>
      <c r="L36" s="9">
        <v>0</v>
      </c>
      <c r="M36" s="10">
        <v>0</v>
      </c>
      <c r="N36" s="9">
        <v>0</v>
      </c>
      <c r="O36" s="10">
        <v>0</v>
      </c>
      <c r="P36" s="9">
        <v>0</v>
      </c>
      <c r="Q36" s="10">
        <v>0</v>
      </c>
      <c r="R36" s="9">
        <v>0</v>
      </c>
      <c r="S36" s="10">
        <v>0</v>
      </c>
      <c r="T36" s="9">
        <v>0</v>
      </c>
      <c r="U36" s="10">
        <v>0</v>
      </c>
      <c r="V36" s="9">
        <v>0</v>
      </c>
      <c r="W36" s="10">
        <v>0</v>
      </c>
      <c r="X36" s="9">
        <v>0</v>
      </c>
      <c r="Y36" s="10">
        <v>0</v>
      </c>
      <c r="Z36" s="9">
        <v>0</v>
      </c>
      <c r="AA36" s="10">
        <v>0</v>
      </c>
      <c r="AB36" s="9">
        <v>0</v>
      </c>
      <c r="AC36" s="10">
        <v>0</v>
      </c>
      <c r="AD36" s="9">
        <v>0</v>
      </c>
      <c r="AE36" s="10">
        <v>0</v>
      </c>
      <c r="AF36" s="9">
        <v>0</v>
      </c>
      <c r="AG36" s="10">
        <v>0</v>
      </c>
      <c r="AH36" s="9">
        <v>0</v>
      </c>
      <c r="AI36" s="10">
        <v>0</v>
      </c>
      <c r="AJ36" s="9">
        <v>0</v>
      </c>
      <c r="AK36" s="10">
        <v>0</v>
      </c>
      <c r="AL36" s="9">
        <v>0</v>
      </c>
      <c r="AM36" s="10">
        <v>0</v>
      </c>
      <c r="AN36" s="9">
        <v>479</v>
      </c>
      <c r="AO36" s="10">
        <v>1</v>
      </c>
      <c r="AP36" s="9">
        <v>0</v>
      </c>
      <c r="AQ36" s="10">
        <v>0</v>
      </c>
      <c r="AR36" s="9">
        <v>0</v>
      </c>
      <c r="AS36" s="10">
        <v>0</v>
      </c>
      <c r="AT36" s="9">
        <v>0</v>
      </c>
      <c r="AU36" s="10">
        <v>0</v>
      </c>
      <c r="AV36" s="9">
        <v>0</v>
      </c>
      <c r="AW36" s="10">
        <v>0</v>
      </c>
      <c r="AX36" s="9">
        <v>0</v>
      </c>
      <c r="AY36" s="10">
        <v>0</v>
      </c>
      <c r="AZ36" s="9">
        <v>0</v>
      </c>
      <c r="BA36" s="10">
        <v>0</v>
      </c>
      <c r="BB36" s="9">
        <v>0</v>
      </c>
      <c r="BC36" s="10">
        <v>0</v>
      </c>
      <c r="BD36" s="9">
        <v>0</v>
      </c>
      <c r="BE36" s="10">
        <v>0</v>
      </c>
      <c r="BF36" s="9">
        <v>0</v>
      </c>
      <c r="BG36" s="10">
        <v>0</v>
      </c>
      <c r="BH36" s="9">
        <v>0</v>
      </c>
      <c r="BI36" s="10">
        <v>0</v>
      </c>
      <c r="BJ36" s="9">
        <v>0</v>
      </c>
      <c r="BK36" s="10">
        <v>0</v>
      </c>
      <c r="BL36" s="9">
        <v>0</v>
      </c>
      <c r="BM36" s="10">
        <v>0</v>
      </c>
      <c r="BN36" s="9">
        <v>0</v>
      </c>
      <c r="BO36" s="10">
        <v>0</v>
      </c>
    </row>
    <row r="37" spans="1:67" ht="15.75" customHeight="1">
      <c r="A37" s="8"/>
      <c r="B37" s="2" t="s">
        <v>117</v>
      </c>
      <c r="C37" s="10" t="s">
        <v>68</v>
      </c>
      <c r="D37" s="11" t="s">
        <v>99</v>
      </c>
      <c r="E37" s="9">
        <v>877</v>
      </c>
      <c r="F37" s="10">
        <v>3</v>
      </c>
      <c r="G37" s="9">
        <v>767</v>
      </c>
      <c r="H37" s="10">
        <v>3</v>
      </c>
      <c r="I37" s="10"/>
      <c r="J37" s="9">
        <v>1196</v>
      </c>
      <c r="K37" s="10">
        <v>4</v>
      </c>
      <c r="L37" s="9">
        <v>837</v>
      </c>
      <c r="M37" s="10">
        <v>3</v>
      </c>
      <c r="N37" s="9">
        <v>877</v>
      </c>
      <c r="O37" s="10">
        <v>3</v>
      </c>
      <c r="P37" s="9">
        <v>957</v>
      </c>
      <c r="Q37" s="10">
        <v>3</v>
      </c>
      <c r="R37" s="9">
        <v>1156</v>
      </c>
      <c r="S37" s="10">
        <v>4</v>
      </c>
      <c r="T37" s="9">
        <v>1196</v>
      </c>
      <c r="U37" s="10">
        <v>4</v>
      </c>
      <c r="V37" s="9">
        <v>3348</v>
      </c>
      <c r="W37" s="10">
        <v>12</v>
      </c>
      <c r="X37" s="9">
        <v>279</v>
      </c>
      <c r="Y37" s="10">
        <v>1</v>
      </c>
      <c r="Z37" s="9">
        <v>558</v>
      </c>
      <c r="AA37" s="10">
        <v>2</v>
      </c>
      <c r="AB37" s="9">
        <v>837</v>
      </c>
      <c r="AC37" s="10">
        <v>3</v>
      </c>
      <c r="AD37" s="9">
        <v>2073</v>
      </c>
      <c r="AE37" s="10">
        <v>7</v>
      </c>
      <c r="AF37" s="9">
        <v>558</v>
      </c>
      <c r="AG37" s="10">
        <v>2</v>
      </c>
      <c r="AH37" s="9">
        <v>1714</v>
      </c>
      <c r="AI37" s="10">
        <v>6</v>
      </c>
      <c r="AJ37" s="9">
        <v>1395</v>
      </c>
      <c r="AK37" s="10">
        <v>5</v>
      </c>
      <c r="AL37" s="9">
        <v>1116</v>
      </c>
      <c r="AM37" s="10">
        <v>4</v>
      </c>
      <c r="AN37" s="9">
        <v>279</v>
      </c>
      <c r="AO37" s="10">
        <v>1</v>
      </c>
      <c r="AP37" s="9">
        <v>279</v>
      </c>
      <c r="AQ37" s="10">
        <v>1</v>
      </c>
      <c r="AR37" s="9">
        <v>279</v>
      </c>
      <c r="AS37" s="10">
        <v>1</v>
      </c>
      <c r="AT37" s="9">
        <v>1668</v>
      </c>
      <c r="AU37" s="10">
        <v>8</v>
      </c>
      <c r="AV37" s="9">
        <v>185</v>
      </c>
      <c r="AW37" s="10">
        <v>1</v>
      </c>
      <c r="AX37" s="9">
        <v>764</v>
      </c>
      <c r="AY37" s="10">
        <v>4</v>
      </c>
      <c r="AZ37" s="9">
        <v>804</v>
      </c>
      <c r="BA37" s="10">
        <v>4</v>
      </c>
      <c r="BB37" s="9">
        <v>613</v>
      </c>
      <c r="BC37" s="10">
        <v>3</v>
      </c>
      <c r="BD37" s="9">
        <v>1560</v>
      </c>
      <c r="BE37" s="10">
        <v>8</v>
      </c>
      <c r="BF37" s="9">
        <v>925</v>
      </c>
      <c r="BG37" s="10">
        <v>5</v>
      </c>
      <c r="BH37" s="9">
        <v>1110</v>
      </c>
      <c r="BI37" s="10">
        <v>6</v>
      </c>
      <c r="BJ37" s="9">
        <v>1375</v>
      </c>
      <c r="BK37" s="10">
        <v>7</v>
      </c>
      <c r="BL37" s="9">
        <v>1190</v>
      </c>
      <c r="BM37" s="10">
        <v>6</v>
      </c>
      <c r="BN37" s="9">
        <v>764</v>
      </c>
      <c r="BO37" s="10">
        <v>4</v>
      </c>
    </row>
    <row r="38" spans="1:67" ht="15.75" customHeight="1">
      <c r="A38" s="8"/>
      <c r="B38" s="2" t="s">
        <v>118</v>
      </c>
      <c r="C38" s="10" t="s">
        <v>71</v>
      </c>
      <c r="D38" s="11" t="s">
        <v>72</v>
      </c>
      <c r="E38" s="9">
        <v>10148</v>
      </c>
      <c r="F38" s="10">
        <v>12</v>
      </c>
      <c r="G38" s="9">
        <v>5228</v>
      </c>
      <c r="H38" s="10">
        <v>6</v>
      </c>
      <c r="I38" s="10"/>
      <c r="J38" s="9">
        <v>6806</v>
      </c>
      <c r="K38" s="10">
        <v>8</v>
      </c>
      <c r="L38" s="9">
        <v>8548</v>
      </c>
      <c r="M38" s="10">
        <v>10</v>
      </c>
      <c r="N38" s="9">
        <v>15358</v>
      </c>
      <c r="O38" s="10">
        <v>18</v>
      </c>
      <c r="P38" s="9">
        <v>14441</v>
      </c>
      <c r="Q38" s="10">
        <v>17</v>
      </c>
      <c r="R38" s="9">
        <v>10126</v>
      </c>
      <c r="S38" s="10">
        <v>12</v>
      </c>
      <c r="T38" s="9">
        <v>16087</v>
      </c>
      <c r="U38" s="10">
        <v>19</v>
      </c>
      <c r="V38" s="9">
        <v>5118</v>
      </c>
      <c r="W38" s="10">
        <v>6</v>
      </c>
      <c r="X38" s="9">
        <v>10969</v>
      </c>
      <c r="Y38" s="10">
        <v>13</v>
      </c>
      <c r="Z38" s="9">
        <v>14400</v>
      </c>
      <c r="AA38" s="10">
        <v>17</v>
      </c>
      <c r="AB38" s="9">
        <v>12823</v>
      </c>
      <c r="AC38" s="10">
        <v>15</v>
      </c>
      <c r="AD38" s="9">
        <v>10199</v>
      </c>
      <c r="AE38" s="10">
        <v>12</v>
      </c>
      <c r="AF38" s="9">
        <v>16253</v>
      </c>
      <c r="AG38" s="10">
        <v>19</v>
      </c>
      <c r="AH38" s="9">
        <v>9447</v>
      </c>
      <c r="AI38" s="10">
        <v>11</v>
      </c>
      <c r="AJ38" s="9">
        <v>10291</v>
      </c>
      <c r="AK38" s="10">
        <v>12</v>
      </c>
      <c r="AL38" s="9">
        <v>8548</v>
      </c>
      <c r="AM38" s="10">
        <v>10</v>
      </c>
      <c r="AN38" s="9">
        <v>7815</v>
      </c>
      <c r="AO38" s="10">
        <v>9</v>
      </c>
      <c r="AP38" s="9">
        <v>10166</v>
      </c>
      <c r="AQ38" s="10">
        <v>12</v>
      </c>
      <c r="AR38" s="9">
        <v>10996</v>
      </c>
      <c r="AS38" s="10">
        <v>13</v>
      </c>
      <c r="AT38" s="9">
        <v>12606</v>
      </c>
      <c r="AU38" s="10">
        <v>15</v>
      </c>
      <c r="AV38" s="9">
        <v>11059</v>
      </c>
      <c r="AW38" s="10">
        <v>13</v>
      </c>
      <c r="AX38" s="9">
        <v>7573</v>
      </c>
      <c r="AY38" s="10">
        <v>9</v>
      </c>
      <c r="AZ38" s="9">
        <v>9307</v>
      </c>
      <c r="BA38" s="10">
        <v>11</v>
      </c>
      <c r="BB38" s="9">
        <v>9053</v>
      </c>
      <c r="BC38" s="10">
        <v>11</v>
      </c>
      <c r="BD38" s="9">
        <v>12958</v>
      </c>
      <c r="BE38" s="10">
        <v>19</v>
      </c>
      <c r="BF38" s="9">
        <v>13147</v>
      </c>
      <c r="BG38" s="10">
        <v>19</v>
      </c>
      <c r="BH38" s="9">
        <v>19374</v>
      </c>
      <c r="BI38" s="10">
        <v>28</v>
      </c>
      <c r="BJ38" s="9">
        <v>13147</v>
      </c>
      <c r="BK38" s="10">
        <v>19</v>
      </c>
      <c r="BL38" s="9">
        <v>11071</v>
      </c>
      <c r="BM38" s="10">
        <v>16</v>
      </c>
      <c r="BN38" s="9">
        <v>7573</v>
      </c>
      <c r="BO38" s="10">
        <v>9</v>
      </c>
    </row>
    <row r="39" spans="1:67" ht="15.75" customHeight="1">
      <c r="A39" s="8"/>
      <c r="B39" s="2" t="s">
        <v>119</v>
      </c>
      <c r="C39" s="10" t="s">
        <v>71</v>
      </c>
      <c r="D39" s="11" t="s">
        <v>84</v>
      </c>
      <c r="E39" s="9">
        <v>10472</v>
      </c>
      <c r="F39" s="10">
        <v>17</v>
      </c>
      <c r="G39" s="9">
        <v>6776</v>
      </c>
      <c r="H39" s="10">
        <v>11</v>
      </c>
      <c r="I39" s="10"/>
      <c r="J39" s="9">
        <v>7629</v>
      </c>
      <c r="K39" s="10">
        <v>12</v>
      </c>
      <c r="L39" s="9">
        <v>7392</v>
      </c>
      <c r="M39" s="10">
        <v>12</v>
      </c>
      <c r="N39" s="9">
        <v>8394</v>
      </c>
      <c r="O39" s="10">
        <v>16</v>
      </c>
      <c r="P39" s="9">
        <v>6120</v>
      </c>
      <c r="Q39" s="10">
        <v>10</v>
      </c>
      <c r="R39" s="9">
        <v>11767</v>
      </c>
      <c r="S39" s="10">
        <v>23</v>
      </c>
      <c r="T39" s="9">
        <v>8697</v>
      </c>
      <c r="U39" s="10">
        <v>17</v>
      </c>
      <c r="V39" s="9">
        <v>17394</v>
      </c>
      <c r="W39" s="10">
        <v>34</v>
      </c>
      <c r="X39" s="9">
        <v>9209</v>
      </c>
      <c r="Y39" s="10">
        <v>18</v>
      </c>
      <c r="Z39" s="9">
        <v>9720</v>
      </c>
      <c r="AA39" s="10">
        <v>19</v>
      </c>
      <c r="AB39" s="9">
        <v>14730</v>
      </c>
      <c r="AC39" s="10">
        <v>29</v>
      </c>
      <c r="AD39" s="9">
        <v>7181</v>
      </c>
      <c r="AE39" s="10">
        <v>14</v>
      </c>
      <c r="AF39" s="9">
        <v>12600</v>
      </c>
      <c r="AG39" s="10">
        <v>25</v>
      </c>
      <c r="AH39" s="9">
        <v>11592</v>
      </c>
      <c r="AI39" s="10">
        <v>23</v>
      </c>
      <c r="AJ39" s="9">
        <v>12883</v>
      </c>
      <c r="AK39" s="10">
        <v>31</v>
      </c>
      <c r="AL39" s="9">
        <v>11152</v>
      </c>
      <c r="AM39" s="10">
        <v>31</v>
      </c>
      <c r="AN39" s="9">
        <v>10072</v>
      </c>
      <c r="AO39" s="10">
        <v>28</v>
      </c>
      <c r="AP39" s="9">
        <v>13310</v>
      </c>
      <c r="AQ39" s="10">
        <v>37</v>
      </c>
      <c r="AR39" s="9">
        <v>10792</v>
      </c>
      <c r="AS39" s="10">
        <v>30</v>
      </c>
      <c r="AT39" s="9">
        <v>11871</v>
      </c>
      <c r="AU39" s="10">
        <v>33</v>
      </c>
      <c r="AV39" s="9">
        <v>12950</v>
      </c>
      <c r="AW39" s="10">
        <v>36</v>
      </c>
      <c r="AX39" s="9">
        <v>17986</v>
      </c>
      <c r="AY39" s="10">
        <v>50</v>
      </c>
      <c r="AZ39" s="9">
        <v>15109</v>
      </c>
      <c r="BA39" s="10">
        <v>42</v>
      </c>
      <c r="BB39" s="9">
        <v>14749</v>
      </c>
      <c r="BC39" s="10">
        <v>41</v>
      </c>
      <c r="BD39" s="9">
        <v>15828</v>
      </c>
      <c r="BE39" s="10">
        <v>44</v>
      </c>
      <c r="BF39" s="9">
        <v>19785</v>
      </c>
      <c r="BG39" s="10">
        <v>55</v>
      </c>
      <c r="BH39" s="9">
        <v>14749</v>
      </c>
      <c r="BI39" s="10">
        <v>41</v>
      </c>
      <c r="BJ39" s="9">
        <v>14749</v>
      </c>
      <c r="BK39" s="10">
        <v>41</v>
      </c>
      <c r="BL39" s="9">
        <v>14389</v>
      </c>
      <c r="BM39" s="10">
        <v>40</v>
      </c>
      <c r="BN39" s="9">
        <v>17986</v>
      </c>
      <c r="BO39" s="10">
        <v>50</v>
      </c>
    </row>
    <row r="40" spans="1:67" ht="15.75" customHeight="1">
      <c r="A40" s="8"/>
      <c r="B40" s="2" t="s">
        <v>120</v>
      </c>
      <c r="C40" s="10" t="s">
        <v>81</v>
      </c>
      <c r="D40" s="11" t="s">
        <v>121</v>
      </c>
      <c r="E40" s="9">
        <v>0</v>
      </c>
      <c r="F40" s="10">
        <v>0</v>
      </c>
      <c r="G40" s="9">
        <v>632</v>
      </c>
      <c r="H40" s="10">
        <v>2</v>
      </c>
      <c r="I40" s="10"/>
      <c r="J40" s="9">
        <v>0</v>
      </c>
      <c r="K40" s="10">
        <v>0</v>
      </c>
      <c r="L40" s="9">
        <v>0</v>
      </c>
      <c r="M40" s="10">
        <v>0</v>
      </c>
      <c r="N40" s="9">
        <v>316</v>
      </c>
      <c r="O40" s="10">
        <v>1</v>
      </c>
      <c r="P40" s="9">
        <v>632</v>
      </c>
      <c r="Q40" s="10">
        <v>2</v>
      </c>
      <c r="R40" s="9">
        <v>672</v>
      </c>
      <c r="S40" s="10">
        <v>2</v>
      </c>
      <c r="T40" s="9">
        <v>632</v>
      </c>
      <c r="U40" s="10">
        <v>2</v>
      </c>
      <c r="V40" s="9">
        <v>316</v>
      </c>
      <c r="W40" s="10">
        <v>1</v>
      </c>
      <c r="X40" s="9">
        <v>1304</v>
      </c>
      <c r="Y40" s="10">
        <v>4</v>
      </c>
      <c r="Z40" s="9">
        <v>316</v>
      </c>
      <c r="AA40" s="10">
        <v>1</v>
      </c>
      <c r="AB40" s="9">
        <v>672</v>
      </c>
      <c r="AC40" s="10">
        <v>2</v>
      </c>
      <c r="AD40" s="9">
        <v>632</v>
      </c>
      <c r="AE40" s="10">
        <v>2</v>
      </c>
      <c r="AF40" s="9">
        <v>712</v>
      </c>
      <c r="AG40" s="10">
        <v>2</v>
      </c>
      <c r="AH40" s="9">
        <v>1620</v>
      </c>
      <c r="AI40" s="10">
        <v>5</v>
      </c>
      <c r="AJ40" s="9">
        <v>672</v>
      </c>
      <c r="AK40" s="10">
        <v>2</v>
      </c>
      <c r="AL40" s="9">
        <v>316</v>
      </c>
      <c r="AM40" s="10">
        <v>1</v>
      </c>
      <c r="AN40" s="9">
        <v>2252</v>
      </c>
      <c r="AO40" s="10">
        <v>7</v>
      </c>
      <c r="AP40" s="9">
        <v>632</v>
      </c>
      <c r="AQ40" s="10">
        <v>2</v>
      </c>
      <c r="AR40" s="9">
        <v>0</v>
      </c>
      <c r="AS40" s="10">
        <v>0</v>
      </c>
      <c r="AT40" s="9">
        <v>672</v>
      </c>
      <c r="AU40" s="10">
        <v>2</v>
      </c>
      <c r="AV40" s="9">
        <v>948</v>
      </c>
      <c r="AW40" s="10">
        <v>3</v>
      </c>
      <c r="AX40" s="9">
        <v>0</v>
      </c>
      <c r="AY40" s="10">
        <v>0</v>
      </c>
      <c r="AZ40" s="9">
        <v>0</v>
      </c>
      <c r="BA40" s="10">
        <v>0</v>
      </c>
      <c r="BB40" s="9">
        <v>0</v>
      </c>
      <c r="BC40" s="10">
        <v>0</v>
      </c>
      <c r="BD40" s="9">
        <v>1896</v>
      </c>
      <c r="BE40" s="10">
        <v>6</v>
      </c>
      <c r="BF40" s="9">
        <v>316</v>
      </c>
      <c r="BG40" s="10">
        <v>1</v>
      </c>
      <c r="BH40" s="9">
        <v>672</v>
      </c>
      <c r="BI40" s="10">
        <v>2</v>
      </c>
      <c r="BJ40" s="9">
        <v>316</v>
      </c>
      <c r="BK40" s="10">
        <v>1</v>
      </c>
      <c r="BL40" s="9">
        <v>1304</v>
      </c>
      <c r="BM40" s="10">
        <v>4</v>
      </c>
      <c r="BN40" s="9">
        <v>0</v>
      </c>
      <c r="BO40" s="10">
        <v>0</v>
      </c>
    </row>
    <row r="41" spans="1:67" ht="15.75" customHeight="1">
      <c r="A41" s="8"/>
      <c r="B41" s="2" t="s">
        <v>122</v>
      </c>
      <c r="C41" s="10" t="s">
        <v>81</v>
      </c>
      <c r="D41" s="11" t="s">
        <v>123</v>
      </c>
      <c r="E41" s="9">
        <v>0</v>
      </c>
      <c r="F41" s="10">
        <v>0</v>
      </c>
      <c r="G41" s="9">
        <v>0</v>
      </c>
      <c r="H41" s="10">
        <v>0</v>
      </c>
      <c r="I41" s="10"/>
      <c r="J41" s="9">
        <v>0</v>
      </c>
      <c r="K41" s="10">
        <v>0</v>
      </c>
      <c r="L41" s="9">
        <v>538</v>
      </c>
      <c r="M41" s="10">
        <v>2</v>
      </c>
      <c r="N41" s="9">
        <v>0</v>
      </c>
      <c r="O41" s="10">
        <v>0</v>
      </c>
      <c r="P41" s="9">
        <v>0</v>
      </c>
      <c r="Q41" s="10">
        <v>0</v>
      </c>
      <c r="R41" s="9">
        <v>309</v>
      </c>
      <c r="S41" s="10">
        <v>1</v>
      </c>
      <c r="T41" s="9">
        <v>0</v>
      </c>
      <c r="U41" s="10">
        <v>0</v>
      </c>
      <c r="V41" s="9">
        <v>0</v>
      </c>
      <c r="W41" s="10">
        <v>0</v>
      </c>
      <c r="X41" s="9">
        <v>0</v>
      </c>
      <c r="Y41" s="10">
        <v>0</v>
      </c>
      <c r="Z41" s="9">
        <v>269</v>
      </c>
      <c r="AA41" s="10">
        <v>1</v>
      </c>
      <c r="AB41" s="9">
        <v>0</v>
      </c>
      <c r="AC41" s="10">
        <v>0</v>
      </c>
      <c r="AD41" s="9">
        <v>269</v>
      </c>
      <c r="AE41" s="10">
        <v>1</v>
      </c>
      <c r="AF41" s="9">
        <v>0</v>
      </c>
      <c r="AG41" s="10">
        <v>0</v>
      </c>
      <c r="AH41" s="9">
        <v>0</v>
      </c>
      <c r="AI41" s="10">
        <v>0</v>
      </c>
      <c r="AJ41" s="9">
        <v>0</v>
      </c>
      <c r="AK41" s="10">
        <v>0</v>
      </c>
      <c r="AL41" s="9">
        <v>0</v>
      </c>
      <c r="AM41" s="10">
        <v>0</v>
      </c>
      <c r="AN41" s="9">
        <v>0</v>
      </c>
      <c r="AO41" s="10">
        <v>0</v>
      </c>
      <c r="AP41" s="9">
        <v>1216</v>
      </c>
      <c r="AQ41" s="10">
        <v>4</v>
      </c>
      <c r="AR41" s="9">
        <v>0</v>
      </c>
      <c r="AS41" s="10">
        <v>0</v>
      </c>
      <c r="AT41" s="9">
        <v>309</v>
      </c>
      <c r="AU41" s="10">
        <v>1</v>
      </c>
      <c r="AV41" s="9">
        <v>0</v>
      </c>
      <c r="AW41" s="10">
        <v>0</v>
      </c>
      <c r="AX41" s="9">
        <v>269</v>
      </c>
      <c r="AY41" s="10">
        <v>1</v>
      </c>
      <c r="AZ41" s="9">
        <v>269</v>
      </c>
      <c r="BA41" s="10">
        <v>1</v>
      </c>
      <c r="BB41" s="9">
        <v>0</v>
      </c>
      <c r="BC41" s="10">
        <v>0</v>
      </c>
      <c r="BD41" s="9">
        <v>0</v>
      </c>
      <c r="BE41" s="10">
        <v>0</v>
      </c>
      <c r="BF41" s="9">
        <v>269</v>
      </c>
      <c r="BG41" s="10">
        <v>1</v>
      </c>
      <c r="BH41" s="9">
        <v>0</v>
      </c>
      <c r="BI41" s="10">
        <v>0</v>
      </c>
      <c r="BJ41" s="9">
        <v>0</v>
      </c>
      <c r="BK41" s="10">
        <v>0</v>
      </c>
      <c r="BL41" s="9">
        <v>-267</v>
      </c>
      <c r="BM41" s="10">
        <v>-1</v>
      </c>
      <c r="BN41" s="9">
        <v>269</v>
      </c>
      <c r="BO41" s="10">
        <v>1</v>
      </c>
    </row>
    <row r="42" spans="1:67" ht="15.75" customHeight="1">
      <c r="A42" s="8"/>
      <c r="B42" s="2" t="s">
        <v>124</v>
      </c>
      <c r="C42" s="10" t="s">
        <v>81</v>
      </c>
      <c r="D42" s="11" t="s">
        <v>121</v>
      </c>
      <c r="E42" s="9">
        <v>0</v>
      </c>
      <c r="F42" s="10">
        <v>0</v>
      </c>
      <c r="G42" s="9">
        <v>244</v>
      </c>
      <c r="H42" s="10">
        <v>1</v>
      </c>
      <c r="I42" s="10"/>
      <c r="J42" s="9">
        <v>488</v>
      </c>
      <c r="K42" s="10">
        <v>2</v>
      </c>
      <c r="L42" s="9">
        <v>244</v>
      </c>
      <c r="M42" s="10">
        <v>1</v>
      </c>
      <c r="N42" s="9">
        <v>0</v>
      </c>
      <c r="O42" s="10">
        <v>0</v>
      </c>
      <c r="P42" s="9">
        <v>488</v>
      </c>
      <c r="Q42" s="10">
        <v>2</v>
      </c>
      <c r="R42" s="9">
        <v>244</v>
      </c>
      <c r="S42" s="10">
        <v>1</v>
      </c>
      <c r="T42" s="9">
        <v>0</v>
      </c>
      <c r="U42" s="10">
        <v>0</v>
      </c>
      <c r="V42" s="9">
        <v>812</v>
      </c>
      <c r="W42" s="10">
        <v>3</v>
      </c>
      <c r="X42" s="9">
        <v>772</v>
      </c>
      <c r="Y42" s="10">
        <v>3</v>
      </c>
      <c r="Z42" s="9">
        <v>0</v>
      </c>
      <c r="AA42" s="10">
        <v>0</v>
      </c>
      <c r="AB42" s="9">
        <v>488</v>
      </c>
      <c r="AC42" s="10">
        <v>2</v>
      </c>
      <c r="AD42" s="9">
        <v>0</v>
      </c>
      <c r="AE42" s="10">
        <v>0</v>
      </c>
      <c r="AF42" s="9">
        <v>0</v>
      </c>
      <c r="AG42" s="10">
        <v>0</v>
      </c>
      <c r="AH42" s="9">
        <v>244</v>
      </c>
      <c r="AI42" s="10">
        <v>1</v>
      </c>
      <c r="AJ42" s="9">
        <v>0</v>
      </c>
      <c r="AK42" s="10">
        <v>0</v>
      </c>
      <c r="AL42" s="9">
        <v>0</v>
      </c>
      <c r="AM42" s="10">
        <v>0</v>
      </c>
      <c r="AN42" s="9">
        <v>0</v>
      </c>
      <c r="AO42" s="10">
        <v>0</v>
      </c>
      <c r="AP42" s="9">
        <v>244</v>
      </c>
      <c r="AQ42" s="10">
        <v>1</v>
      </c>
      <c r="AR42" s="9">
        <v>244</v>
      </c>
      <c r="AS42" s="10">
        <v>1</v>
      </c>
      <c r="AT42" s="9">
        <v>732</v>
      </c>
      <c r="AU42" s="10">
        <v>3</v>
      </c>
      <c r="AV42" s="9">
        <v>0</v>
      </c>
      <c r="AW42" s="10">
        <v>0</v>
      </c>
      <c r="AX42" s="9">
        <v>0</v>
      </c>
      <c r="AY42" s="10">
        <v>0</v>
      </c>
      <c r="AZ42" s="9">
        <v>0</v>
      </c>
      <c r="BA42" s="10">
        <v>0</v>
      </c>
      <c r="BB42" s="9">
        <v>0</v>
      </c>
      <c r="BC42" s="10">
        <v>0</v>
      </c>
      <c r="BD42" s="9">
        <v>732</v>
      </c>
      <c r="BE42" s="10">
        <v>3</v>
      </c>
      <c r="BF42" s="9">
        <v>732</v>
      </c>
      <c r="BG42" s="10">
        <v>3</v>
      </c>
      <c r="BH42" s="9">
        <v>732</v>
      </c>
      <c r="BI42" s="10">
        <v>3</v>
      </c>
      <c r="BJ42" s="9">
        <v>732</v>
      </c>
      <c r="BK42" s="10">
        <v>3</v>
      </c>
      <c r="BL42" s="9">
        <v>0</v>
      </c>
      <c r="BM42" s="10">
        <v>0</v>
      </c>
      <c r="BN42" s="9">
        <v>0</v>
      </c>
      <c r="BO42" s="10">
        <v>0</v>
      </c>
    </row>
    <row r="43" spans="1:67" ht="15.75" customHeight="1">
      <c r="A43" s="8"/>
      <c r="B43" s="2" t="s">
        <v>125</v>
      </c>
      <c r="C43" s="10" t="s">
        <v>75</v>
      </c>
      <c r="D43" s="11" t="s">
        <v>91</v>
      </c>
      <c r="E43" s="9">
        <v>2716</v>
      </c>
      <c r="F43" s="10">
        <v>4</v>
      </c>
      <c r="G43" s="9">
        <v>3395</v>
      </c>
      <c r="H43" s="10">
        <v>5</v>
      </c>
      <c r="I43" s="10"/>
      <c r="J43" s="9">
        <v>2037</v>
      </c>
      <c r="K43" s="10">
        <v>3</v>
      </c>
      <c r="L43" s="9">
        <v>2037</v>
      </c>
      <c r="M43" s="10">
        <v>3</v>
      </c>
      <c r="N43" s="9">
        <v>2037</v>
      </c>
      <c r="O43" s="10">
        <v>3</v>
      </c>
      <c r="P43" s="9">
        <v>4753</v>
      </c>
      <c r="Q43" s="10">
        <v>7</v>
      </c>
      <c r="R43" s="9">
        <v>4074</v>
      </c>
      <c r="S43" s="10">
        <v>6</v>
      </c>
      <c r="T43" s="9">
        <v>4074</v>
      </c>
      <c r="U43" s="10">
        <v>6</v>
      </c>
      <c r="V43" s="9">
        <v>1358</v>
      </c>
      <c r="W43" s="10">
        <v>2</v>
      </c>
      <c r="X43" s="9">
        <v>2037</v>
      </c>
      <c r="Y43" s="10">
        <v>3</v>
      </c>
      <c r="Z43" s="9">
        <v>2716</v>
      </c>
      <c r="AA43" s="10">
        <v>4</v>
      </c>
      <c r="AB43" s="9">
        <v>3395</v>
      </c>
      <c r="AC43" s="10">
        <v>5</v>
      </c>
      <c r="AD43" s="9">
        <v>2007</v>
      </c>
      <c r="AE43" s="10">
        <v>3</v>
      </c>
      <c r="AF43" s="9">
        <v>4543</v>
      </c>
      <c r="AG43" s="10">
        <v>7</v>
      </c>
      <c r="AH43" s="9">
        <v>7788</v>
      </c>
      <c r="AI43" s="10">
        <v>12</v>
      </c>
      <c r="AJ43" s="9">
        <v>3245</v>
      </c>
      <c r="AK43" s="10">
        <v>5</v>
      </c>
      <c r="AL43" s="9">
        <v>5841</v>
      </c>
      <c r="AM43" s="10">
        <v>9</v>
      </c>
      <c r="AN43" s="9">
        <v>2596</v>
      </c>
      <c r="AO43" s="10">
        <v>4</v>
      </c>
      <c r="AP43" s="9">
        <v>5192</v>
      </c>
      <c r="AQ43" s="10">
        <v>8</v>
      </c>
      <c r="AR43" s="9">
        <v>5192</v>
      </c>
      <c r="AS43" s="10">
        <v>8</v>
      </c>
      <c r="AT43" s="9">
        <v>3894</v>
      </c>
      <c r="AU43" s="10">
        <v>6</v>
      </c>
      <c r="AV43" s="9">
        <v>6490</v>
      </c>
      <c r="AW43" s="10">
        <v>10</v>
      </c>
      <c r="AX43" s="9">
        <v>9735</v>
      </c>
      <c r="AY43" s="10">
        <v>15</v>
      </c>
      <c r="AZ43" s="9">
        <v>12331</v>
      </c>
      <c r="BA43" s="10">
        <v>19</v>
      </c>
      <c r="BB43" s="9">
        <v>5192</v>
      </c>
      <c r="BC43" s="10">
        <v>8</v>
      </c>
      <c r="BD43" s="9">
        <v>9086</v>
      </c>
      <c r="BE43" s="10">
        <v>14</v>
      </c>
      <c r="BF43" s="9">
        <v>5192</v>
      </c>
      <c r="BG43" s="10">
        <v>8</v>
      </c>
      <c r="BH43" s="9">
        <v>8985</v>
      </c>
      <c r="BI43" s="10">
        <v>15</v>
      </c>
      <c r="BJ43" s="9">
        <v>11381</v>
      </c>
      <c r="BK43" s="10">
        <v>19</v>
      </c>
      <c r="BL43" s="9">
        <v>7787</v>
      </c>
      <c r="BM43" s="10">
        <v>13</v>
      </c>
      <c r="BN43" s="9">
        <v>9735</v>
      </c>
      <c r="BO43" s="10">
        <v>15</v>
      </c>
    </row>
    <row r="44" spans="1:67" ht="15.75" customHeight="1">
      <c r="A44" s="8"/>
      <c r="B44" s="2" t="s">
        <v>126</v>
      </c>
      <c r="C44" s="10" t="s">
        <v>71</v>
      </c>
      <c r="D44" s="11" t="s">
        <v>84</v>
      </c>
      <c r="E44" s="9">
        <v>487</v>
      </c>
      <c r="F44" s="10">
        <v>3</v>
      </c>
      <c r="G44" s="9">
        <v>1163</v>
      </c>
      <c r="H44" s="10">
        <v>7</v>
      </c>
      <c r="I44" s="10"/>
      <c r="J44" s="9">
        <v>1083</v>
      </c>
      <c r="K44" s="10">
        <v>7</v>
      </c>
      <c r="L44" s="9">
        <v>487</v>
      </c>
      <c r="M44" s="10">
        <v>3</v>
      </c>
      <c r="N44" s="9">
        <v>716</v>
      </c>
      <c r="O44" s="10">
        <v>4</v>
      </c>
      <c r="P44" s="9">
        <v>447</v>
      </c>
      <c r="Q44" s="10">
        <v>3</v>
      </c>
      <c r="R44" s="9">
        <v>984</v>
      </c>
      <c r="S44" s="10">
        <v>6</v>
      </c>
      <c r="T44" s="9">
        <v>785</v>
      </c>
      <c r="U44" s="10">
        <v>5</v>
      </c>
      <c r="V44" s="9">
        <v>865</v>
      </c>
      <c r="W44" s="10">
        <v>5</v>
      </c>
      <c r="X44" s="9">
        <v>636</v>
      </c>
      <c r="Y44" s="10">
        <v>4</v>
      </c>
      <c r="Z44" s="9">
        <v>596</v>
      </c>
      <c r="AA44" s="10">
        <v>4</v>
      </c>
      <c r="AB44" s="9">
        <v>1014</v>
      </c>
      <c r="AC44" s="10">
        <v>6</v>
      </c>
      <c r="AD44" s="9">
        <v>447</v>
      </c>
      <c r="AE44" s="10">
        <v>3</v>
      </c>
      <c r="AF44" s="9">
        <v>487</v>
      </c>
      <c r="AG44" s="10">
        <v>3</v>
      </c>
      <c r="AH44" s="9">
        <v>447</v>
      </c>
      <c r="AI44" s="10">
        <v>3</v>
      </c>
      <c r="AJ44" s="9">
        <v>905</v>
      </c>
      <c r="AK44" s="10">
        <v>5</v>
      </c>
      <c r="AL44" s="9">
        <v>865</v>
      </c>
      <c r="AM44" s="10">
        <v>5</v>
      </c>
      <c r="AN44" s="9">
        <v>189</v>
      </c>
      <c r="AO44" s="10">
        <v>1</v>
      </c>
      <c r="AP44" s="9">
        <v>785</v>
      </c>
      <c r="AQ44" s="10">
        <v>5</v>
      </c>
      <c r="AR44" s="9">
        <v>338</v>
      </c>
      <c r="AS44" s="10">
        <v>2</v>
      </c>
      <c r="AT44" s="9">
        <v>1075</v>
      </c>
      <c r="AU44" s="10">
        <v>5</v>
      </c>
      <c r="AV44" s="9">
        <v>1314</v>
      </c>
      <c r="AW44" s="10">
        <v>6</v>
      </c>
      <c r="AX44" s="9">
        <v>1632</v>
      </c>
      <c r="AY44" s="10">
        <v>8</v>
      </c>
      <c r="AZ44" s="9">
        <v>1075</v>
      </c>
      <c r="BA44" s="10">
        <v>5</v>
      </c>
      <c r="BB44" s="9">
        <v>2349</v>
      </c>
      <c r="BC44" s="10">
        <v>11</v>
      </c>
      <c r="BD44" s="9">
        <v>677</v>
      </c>
      <c r="BE44" s="10">
        <v>3</v>
      </c>
      <c r="BF44" s="9">
        <v>1234</v>
      </c>
      <c r="BG44" s="10">
        <v>6</v>
      </c>
      <c r="BH44" s="9">
        <v>1632</v>
      </c>
      <c r="BI44" s="10">
        <v>8</v>
      </c>
      <c r="BJ44" s="9">
        <v>1115</v>
      </c>
      <c r="BK44" s="10">
        <v>5</v>
      </c>
      <c r="BL44" s="9">
        <v>1075</v>
      </c>
      <c r="BM44" s="10">
        <v>5</v>
      </c>
      <c r="BN44" s="9">
        <v>1632</v>
      </c>
      <c r="BO44" s="10">
        <v>8</v>
      </c>
    </row>
    <row r="45" spans="1:67" ht="15.75" customHeight="1">
      <c r="A45" s="8"/>
      <c r="B45" s="2" t="s">
        <v>87</v>
      </c>
      <c r="C45" s="10" t="s">
        <v>71</v>
      </c>
      <c r="D45" s="11" t="s">
        <v>72</v>
      </c>
      <c r="E45" s="9">
        <v>16450</v>
      </c>
      <c r="F45" s="10">
        <v>33</v>
      </c>
      <c r="G45" s="9">
        <v>15769</v>
      </c>
      <c r="H45" s="10">
        <v>32</v>
      </c>
      <c r="I45" s="10"/>
      <c r="J45" s="9">
        <v>19212</v>
      </c>
      <c r="K45" s="10">
        <v>39</v>
      </c>
      <c r="L45" s="9">
        <v>24138</v>
      </c>
      <c r="M45" s="10">
        <v>49</v>
      </c>
      <c r="N45" s="9">
        <v>21245</v>
      </c>
      <c r="O45" s="10">
        <v>43</v>
      </c>
      <c r="P45" s="9">
        <v>22283</v>
      </c>
      <c r="Q45" s="10">
        <v>45</v>
      </c>
      <c r="R45" s="9">
        <v>20197</v>
      </c>
      <c r="S45" s="10">
        <v>41</v>
      </c>
      <c r="T45" s="9">
        <v>17734</v>
      </c>
      <c r="U45" s="10">
        <v>36</v>
      </c>
      <c r="V45" s="9">
        <v>20197</v>
      </c>
      <c r="W45" s="10">
        <v>41</v>
      </c>
      <c r="X45" s="9">
        <v>24138</v>
      </c>
      <c r="Y45" s="10">
        <v>49</v>
      </c>
      <c r="Z45" s="9">
        <v>24631</v>
      </c>
      <c r="AA45" s="10">
        <v>50</v>
      </c>
      <c r="AB45" s="9">
        <v>13793</v>
      </c>
      <c r="AC45" s="10">
        <v>28</v>
      </c>
      <c r="AD45" s="9">
        <v>17242</v>
      </c>
      <c r="AE45" s="10">
        <v>35</v>
      </c>
      <c r="AF45" s="9">
        <v>14778</v>
      </c>
      <c r="AG45" s="10">
        <v>30</v>
      </c>
      <c r="AH45" s="9">
        <v>17734</v>
      </c>
      <c r="AI45" s="10">
        <v>36</v>
      </c>
      <c r="AJ45" s="9">
        <v>15271</v>
      </c>
      <c r="AK45" s="10">
        <v>31</v>
      </c>
      <c r="AL45" s="9">
        <v>24631</v>
      </c>
      <c r="AM45" s="10">
        <v>50</v>
      </c>
      <c r="AN45" s="9">
        <v>22660</v>
      </c>
      <c r="AO45" s="10">
        <v>46</v>
      </c>
      <c r="AP45" s="9">
        <v>23645</v>
      </c>
      <c r="AQ45" s="10">
        <v>48</v>
      </c>
      <c r="AR45" s="9">
        <v>23153</v>
      </c>
      <c r="AS45" s="10">
        <v>47</v>
      </c>
      <c r="AT45" s="9">
        <v>27094</v>
      </c>
      <c r="AU45" s="10">
        <v>55</v>
      </c>
      <c r="AV45" s="9">
        <v>38441</v>
      </c>
      <c r="AW45" s="10">
        <v>78</v>
      </c>
      <c r="AX45" s="9">
        <v>43964</v>
      </c>
      <c r="AY45" s="10">
        <v>91</v>
      </c>
      <c r="AZ45" s="9">
        <v>50245</v>
      </c>
      <c r="BA45" s="10">
        <v>104</v>
      </c>
      <c r="BB45" s="9">
        <v>31403</v>
      </c>
      <c r="BC45" s="10">
        <v>65</v>
      </c>
      <c r="BD45" s="9">
        <v>30437</v>
      </c>
      <c r="BE45" s="10">
        <v>63</v>
      </c>
      <c r="BF45" s="9">
        <v>34785</v>
      </c>
      <c r="BG45" s="10">
        <v>72</v>
      </c>
      <c r="BH45" s="9">
        <v>29631</v>
      </c>
      <c r="BI45" s="10">
        <v>60</v>
      </c>
      <c r="BJ45" s="9">
        <v>27586</v>
      </c>
      <c r="BK45" s="10">
        <v>56</v>
      </c>
      <c r="BL45" s="9">
        <v>21182</v>
      </c>
      <c r="BM45" s="10">
        <v>43</v>
      </c>
      <c r="BN45" s="9">
        <v>43964</v>
      </c>
      <c r="BO45" s="10">
        <v>91</v>
      </c>
    </row>
    <row r="46" spans="1:67" ht="15.75" customHeight="1">
      <c r="A46" s="8"/>
      <c r="B46" s="2" t="s">
        <v>127</v>
      </c>
      <c r="C46" s="10" t="s">
        <v>68</v>
      </c>
      <c r="D46" s="11" t="s">
        <v>99</v>
      </c>
      <c r="E46" s="9">
        <v>10994</v>
      </c>
      <c r="F46" s="10">
        <v>13</v>
      </c>
      <c r="G46" s="9">
        <v>10291</v>
      </c>
      <c r="H46" s="10">
        <v>12</v>
      </c>
      <c r="I46" s="10"/>
      <c r="J46" s="9">
        <v>11979</v>
      </c>
      <c r="K46" s="10">
        <v>14</v>
      </c>
      <c r="L46" s="9">
        <v>9447</v>
      </c>
      <c r="M46" s="10">
        <v>11</v>
      </c>
      <c r="N46" s="9">
        <v>4221</v>
      </c>
      <c r="O46" s="10">
        <v>5</v>
      </c>
      <c r="P46" s="9">
        <v>2477</v>
      </c>
      <c r="Q46" s="10">
        <v>3</v>
      </c>
      <c r="R46" s="9">
        <v>12878</v>
      </c>
      <c r="S46" s="10">
        <v>15</v>
      </c>
      <c r="T46" s="9">
        <v>11190</v>
      </c>
      <c r="U46" s="10">
        <v>13</v>
      </c>
      <c r="V46" s="9">
        <v>7649</v>
      </c>
      <c r="W46" s="10">
        <v>9</v>
      </c>
      <c r="X46" s="9">
        <v>6916</v>
      </c>
      <c r="Y46" s="10">
        <v>8</v>
      </c>
      <c r="Z46" s="9">
        <v>12878</v>
      </c>
      <c r="AA46" s="10">
        <v>15</v>
      </c>
      <c r="AB46" s="9">
        <v>9282</v>
      </c>
      <c r="AC46" s="10">
        <v>11</v>
      </c>
      <c r="AD46" s="9">
        <v>11868</v>
      </c>
      <c r="AE46" s="10">
        <v>14</v>
      </c>
      <c r="AF46" s="9">
        <v>13666</v>
      </c>
      <c r="AG46" s="10">
        <v>16</v>
      </c>
      <c r="AH46" s="9">
        <v>10181</v>
      </c>
      <c r="AI46" s="10">
        <v>12</v>
      </c>
      <c r="AJ46" s="9">
        <v>8438</v>
      </c>
      <c r="AK46" s="10">
        <v>10</v>
      </c>
      <c r="AL46" s="9">
        <v>5907</v>
      </c>
      <c r="AM46" s="10">
        <v>7</v>
      </c>
      <c r="AN46" s="9">
        <v>5063</v>
      </c>
      <c r="AO46" s="10">
        <v>6</v>
      </c>
      <c r="AP46" s="9">
        <v>5876</v>
      </c>
      <c r="AQ46" s="10">
        <v>7</v>
      </c>
      <c r="AR46" s="9">
        <v>5853</v>
      </c>
      <c r="AS46" s="10">
        <v>7</v>
      </c>
      <c r="AT46" s="9">
        <v>7526</v>
      </c>
      <c r="AU46" s="10">
        <v>9</v>
      </c>
      <c r="AV46" s="9">
        <v>6690</v>
      </c>
      <c r="AW46" s="10">
        <v>8</v>
      </c>
      <c r="AX46" s="9">
        <v>5840</v>
      </c>
      <c r="AY46" s="10">
        <v>7</v>
      </c>
      <c r="AZ46" s="9">
        <v>6674</v>
      </c>
      <c r="BA46" s="10">
        <v>8</v>
      </c>
      <c r="BB46" s="9">
        <v>5006</v>
      </c>
      <c r="BC46" s="10">
        <v>6</v>
      </c>
      <c r="BD46" s="9">
        <v>10846</v>
      </c>
      <c r="BE46" s="10">
        <v>13</v>
      </c>
      <c r="BF46" s="9">
        <v>5840</v>
      </c>
      <c r="BG46" s="10">
        <v>7</v>
      </c>
      <c r="BH46" s="9">
        <v>6769</v>
      </c>
      <c r="BI46" s="10">
        <v>8</v>
      </c>
      <c r="BJ46" s="9">
        <v>10969</v>
      </c>
      <c r="BK46" s="10">
        <v>13</v>
      </c>
      <c r="BL46" s="9">
        <v>5907</v>
      </c>
      <c r="BM46" s="10">
        <v>7</v>
      </c>
      <c r="BN46" s="9">
        <v>5840</v>
      </c>
      <c r="BO46" s="10">
        <v>7</v>
      </c>
    </row>
    <row r="47" spans="1:67" ht="15.75" customHeight="1">
      <c r="A47" s="8"/>
      <c r="B47" s="2" t="s">
        <v>128</v>
      </c>
      <c r="C47" s="10" t="s">
        <v>81</v>
      </c>
      <c r="D47" s="11" t="s">
        <v>123</v>
      </c>
      <c r="E47" s="9">
        <v>9087</v>
      </c>
      <c r="F47" s="10">
        <v>13</v>
      </c>
      <c r="G47" s="9">
        <v>6291</v>
      </c>
      <c r="H47" s="10">
        <v>9</v>
      </c>
      <c r="I47" s="10"/>
      <c r="J47" s="9">
        <v>6990</v>
      </c>
      <c r="K47" s="10">
        <v>10</v>
      </c>
      <c r="L47" s="9">
        <v>8388</v>
      </c>
      <c r="M47" s="10">
        <v>12</v>
      </c>
      <c r="N47" s="9">
        <v>7689</v>
      </c>
      <c r="O47" s="10">
        <v>11</v>
      </c>
      <c r="P47" s="9">
        <v>7689</v>
      </c>
      <c r="Q47" s="10">
        <v>11</v>
      </c>
      <c r="R47" s="9">
        <v>9087</v>
      </c>
      <c r="S47" s="10">
        <v>13</v>
      </c>
      <c r="T47" s="9">
        <v>11184</v>
      </c>
      <c r="U47" s="10">
        <v>16</v>
      </c>
      <c r="V47" s="9">
        <v>11883</v>
      </c>
      <c r="W47" s="10">
        <v>17</v>
      </c>
      <c r="X47" s="9">
        <v>12582</v>
      </c>
      <c r="Y47" s="10">
        <v>18</v>
      </c>
      <c r="Z47" s="9">
        <v>11883</v>
      </c>
      <c r="AA47" s="10">
        <v>17</v>
      </c>
      <c r="AB47" s="9">
        <v>11883</v>
      </c>
      <c r="AC47" s="10">
        <v>17</v>
      </c>
      <c r="AD47" s="9">
        <v>10784</v>
      </c>
      <c r="AE47" s="10">
        <v>16</v>
      </c>
      <c r="AF47" s="9">
        <v>16874</v>
      </c>
      <c r="AG47" s="10">
        <v>26</v>
      </c>
      <c r="AH47" s="9">
        <v>12980</v>
      </c>
      <c r="AI47" s="10">
        <v>20</v>
      </c>
      <c r="AJ47" s="9">
        <v>15856</v>
      </c>
      <c r="AK47" s="10">
        <v>24</v>
      </c>
      <c r="AL47" s="9">
        <v>15576</v>
      </c>
      <c r="AM47" s="10">
        <v>24</v>
      </c>
      <c r="AN47" s="9">
        <v>13629</v>
      </c>
      <c r="AO47" s="10">
        <v>21</v>
      </c>
      <c r="AP47" s="9">
        <v>15576</v>
      </c>
      <c r="AQ47" s="10">
        <v>24</v>
      </c>
      <c r="AR47" s="9">
        <v>18172</v>
      </c>
      <c r="AS47" s="10">
        <v>28</v>
      </c>
      <c r="AT47" s="9">
        <v>11033</v>
      </c>
      <c r="AU47" s="10">
        <v>17</v>
      </c>
      <c r="AV47" s="9">
        <v>17523</v>
      </c>
      <c r="AW47" s="10">
        <v>27</v>
      </c>
      <c r="AX47" s="9">
        <v>22066</v>
      </c>
      <c r="AY47" s="10">
        <v>34</v>
      </c>
      <c r="AZ47" s="9">
        <v>16225</v>
      </c>
      <c r="BA47" s="10">
        <v>25</v>
      </c>
      <c r="BB47" s="9">
        <v>14927</v>
      </c>
      <c r="BC47" s="10">
        <v>23</v>
      </c>
      <c r="BD47" s="9">
        <v>18172</v>
      </c>
      <c r="BE47" s="10">
        <v>28</v>
      </c>
      <c r="BF47" s="9">
        <v>20119</v>
      </c>
      <c r="BG47" s="10">
        <v>31</v>
      </c>
      <c r="BH47" s="9">
        <v>23750</v>
      </c>
      <c r="BI47" s="10">
        <v>38</v>
      </c>
      <c r="BJ47" s="9">
        <v>20000</v>
      </c>
      <c r="BK47" s="10">
        <v>32</v>
      </c>
      <c r="BL47" s="9">
        <v>13750</v>
      </c>
      <c r="BM47" s="10">
        <v>22</v>
      </c>
      <c r="BN47" s="9">
        <v>22066</v>
      </c>
      <c r="BO47" s="10">
        <v>34</v>
      </c>
    </row>
    <row r="48" spans="1:67" ht="15.75" customHeight="1">
      <c r="A48" s="8"/>
      <c r="B48" s="2" t="s">
        <v>129</v>
      </c>
      <c r="C48" s="10" t="s">
        <v>75</v>
      </c>
      <c r="D48" s="11" t="s">
        <v>91</v>
      </c>
      <c r="E48" s="9">
        <v>17132</v>
      </c>
      <c r="F48" s="10">
        <v>41</v>
      </c>
      <c r="G48" s="9">
        <v>23400</v>
      </c>
      <c r="H48" s="10">
        <v>56</v>
      </c>
      <c r="I48" s="10"/>
      <c r="J48" s="9">
        <v>30086</v>
      </c>
      <c r="K48" s="10">
        <v>72</v>
      </c>
      <c r="L48" s="9">
        <v>17132</v>
      </c>
      <c r="M48" s="10">
        <v>41</v>
      </c>
      <c r="N48" s="9">
        <v>18804</v>
      </c>
      <c r="O48" s="10">
        <v>45</v>
      </c>
      <c r="P48" s="9">
        <v>16714</v>
      </c>
      <c r="Q48" s="10">
        <v>40</v>
      </c>
      <c r="R48" s="9">
        <v>12536</v>
      </c>
      <c r="S48" s="10">
        <v>30</v>
      </c>
      <c r="T48" s="9">
        <v>20475</v>
      </c>
      <c r="U48" s="10">
        <v>49</v>
      </c>
      <c r="V48" s="9">
        <v>21729</v>
      </c>
      <c r="W48" s="10">
        <v>52</v>
      </c>
      <c r="X48" s="9">
        <v>24236</v>
      </c>
      <c r="Y48" s="10">
        <v>58</v>
      </c>
      <c r="Z48" s="9">
        <v>21311</v>
      </c>
      <c r="AA48" s="10">
        <v>51</v>
      </c>
      <c r="AB48" s="9">
        <v>19222</v>
      </c>
      <c r="AC48" s="10">
        <v>46</v>
      </c>
      <c r="AD48" s="9">
        <v>15880</v>
      </c>
      <c r="AE48" s="10">
        <v>38</v>
      </c>
      <c r="AF48" s="9">
        <v>11282</v>
      </c>
      <c r="AG48" s="10">
        <v>27</v>
      </c>
      <c r="AH48" s="9">
        <v>18804</v>
      </c>
      <c r="AI48" s="10">
        <v>45</v>
      </c>
      <c r="AJ48" s="9">
        <v>13372</v>
      </c>
      <c r="AK48" s="10">
        <v>32</v>
      </c>
      <c r="AL48" s="9">
        <v>11282</v>
      </c>
      <c r="AM48" s="10">
        <v>27</v>
      </c>
      <c r="AN48" s="9">
        <v>13789</v>
      </c>
      <c r="AO48" s="10">
        <v>33</v>
      </c>
      <c r="AP48" s="9">
        <v>13372</v>
      </c>
      <c r="AQ48" s="10">
        <v>32</v>
      </c>
      <c r="AR48" s="9">
        <v>11700</v>
      </c>
      <c r="AS48" s="10">
        <v>28</v>
      </c>
      <c r="AT48" s="9">
        <v>15461</v>
      </c>
      <c r="AU48" s="10">
        <v>37</v>
      </c>
      <c r="AV48" s="9">
        <v>15879</v>
      </c>
      <c r="AW48" s="10">
        <v>38</v>
      </c>
      <c r="AX48" s="9">
        <v>14625</v>
      </c>
      <c r="AY48" s="10">
        <v>35</v>
      </c>
      <c r="AZ48" s="9">
        <v>16297</v>
      </c>
      <c r="BA48" s="10">
        <v>39</v>
      </c>
      <c r="BB48" s="9">
        <v>16714</v>
      </c>
      <c r="BC48" s="10">
        <v>40</v>
      </c>
      <c r="BD48" s="9">
        <v>17132</v>
      </c>
      <c r="BE48" s="10">
        <v>41</v>
      </c>
      <c r="BF48" s="9">
        <v>10447</v>
      </c>
      <c r="BG48" s="10">
        <v>25</v>
      </c>
      <c r="BH48" s="9">
        <v>8775</v>
      </c>
      <c r="BI48" s="10">
        <v>21</v>
      </c>
      <c r="BJ48" s="9">
        <v>9193</v>
      </c>
      <c r="BK48" s="10">
        <v>22</v>
      </c>
      <c r="BL48" s="9">
        <v>11282</v>
      </c>
      <c r="BM48" s="10">
        <v>27</v>
      </c>
      <c r="BN48" s="9">
        <v>14625</v>
      </c>
      <c r="BO48" s="10">
        <v>35</v>
      </c>
    </row>
    <row r="49" spans="1:67" ht="15.75" customHeight="1">
      <c r="A49" s="8"/>
      <c r="B49" s="2" t="s">
        <v>130</v>
      </c>
      <c r="C49" s="10" t="s">
        <v>71</v>
      </c>
      <c r="D49" s="11" t="s">
        <v>72</v>
      </c>
      <c r="E49" s="9">
        <v>227</v>
      </c>
      <c r="F49" s="10">
        <v>1</v>
      </c>
      <c r="G49" s="9">
        <v>0</v>
      </c>
      <c r="H49" s="10">
        <v>0</v>
      </c>
      <c r="I49" s="10"/>
      <c r="J49" s="9">
        <v>359</v>
      </c>
      <c r="K49" s="10">
        <v>2</v>
      </c>
      <c r="L49" s="9">
        <v>0</v>
      </c>
      <c r="M49" s="10">
        <v>0</v>
      </c>
      <c r="N49" s="9">
        <v>0</v>
      </c>
      <c r="O49" s="10">
        <v>0</v>
      </c>
      <c r="P49" s="9">
        <v>362</v>
      </c>
      <c r="Q49" s="10">
        <v>2</v>
      </c>
      <c r="R49" s="9">
        <v>0</v>
      </c>
      <c r="S49" s="10">
        <v>0</v>
      </c>
      <c r="T49" s="9">
        <v>179</v>
      </c>
      <c r="U49" s="10">
        <v>1</v>
      </c>
      <c r="V49" s="9">
        <v>179</v>
      </c>
      <c r="W49" s="10">
        <v>1</v>
      </c>
      <c r="X49" s="9">
        <v>179</v>
      </c>
      <c r="Y49" s="10">
        <v>1</v>
      </c>
      <c r="Z49" s="9">
        <v>0</v>
      </c>
      <c r="AA49" s="10">
        <v>0</v>
      </c>
      <c r="AB49" s="9">
        <v>179</v>
      </c>
      <c r="AC49" s="10">
        <v>1</v>
      </c>
      <c r="AD49" s="9">
        <v>179</v>
      </c>
      <c r="AE49" s="10">
        <v>1</v>
      </c>
      <c r="AF49" s="9">
        <v>0</v>
      </c>
      <c r="AG49" s="10">
        <v>0</v>
      </c>
      <c r="AH49" s="9">
        <v>0</v>
      </c>
      <c r="AI49" s="10">
        <v>0</v>
      </c>
      <c r="AJ49" s="9">
        <v>179</v>
      </c>
      <c r="AK49" s="10">
        <v>1</v>
      </c>
      <c r="AL49" s="9">
        <v>0</v>
      </c>
      <c r="AM49" s="10">
        <v>0</v>
      </c>
      <c r="AN49" s="9">
        <v>538</v>
      </c>
      <c r="AO49" s="10">
        <v>3</v>
      </c>
      <c r="AP49" s="9">
        <v>179</v>
      </c>
      <c r="AQ49" s="10">
        <v>1</v>
      </c>
      <c r="AR49" s="9">
        <v>172</v>
      </c>
      <c r="AS49" s="10">
        <v>1</v>
      </c>
      <c r="AT49" s="9">
        <v>0</v>
      </c>
      <c r="AU49" s="10">
        <v>0</v>
      </c>
      <c r="AV49" s="9">
        <v>172</v>
      </c>
      <c r="AW49" s="10">
        <v>1</v>
      </c>
      <c r="AX49" s="9">
        <v>170</v>
      </c>
      <c r="AY49" s="10">
        <v>1</v>
      </c>
      <c r="AZ49" s="9">
        <v>170</v>
      </c>
      <c r="BA49" s="10">
        <v>1</v>
      </c>
      <c r="BB49" s="9">
        <v>340</v>
      </c>
      <c r="BC49" s="10">
        <v>2</v>
      </c>
      <c r="BD49" s="9">
        <v>0</v>
      </c>
      <c r="BE49" s="10">
        <v>0</v>
      </c>
      <c r="BF49" s="9">
        <v>0</v>
      </c>
      <c r="BG49" s="10">
        <v>0</v>
      </c>
      <c r="BH49" s="9">
        <v>402</v>
      </c>
      <c r="BI49" s="10">
        <v>2</v>
      </c>
      <c r="BJ49" s="9">
        <v>0</v>
      </c>
      <c r="BK49" s="10">
        <v>0</v>
      </c>
      <c r="BL49" s="9">
        <v>170</v>
      </c>
      <c r="BM49" s="10">
        <v>1</v>
      </c>
      <c r="BN49" s="9">
        <v>170</v>
      </c>
      <c r="BO49" s="10">
        <v>1</v>
      </c>
    </row>
    <row r="50" spans="1:67" ht="15.75" customHeight="1">
      <c r="A50" s="8"/>
      <c r="B50" s="2" t="s">
        <v>131</v>
      </c>
      <c r="C50" s="10" t="s">
        <v>75</v>
      </c>
      <c r="D50" s="11" t="s">
        <v>76</v>
      </c>
      <c r="E50" s="9">
        <v>21600</v>
      </c>
      <c r="F50" s="10">
        <v>160</v>
      </c>
      <c r="G50" s="9">
        <v>19035</v>
      </c>
      <c r="H50" s="10">
        <v>141</v>
      </c>
      <c r="I50" s="10"/>
      <c r="J50" s="9">
        <v>18495</v>
      </c>
      <c r="K50" s="10">
        <v>137</v>
      </c>
      <c r="L50" s="9">
        <v>19170</v>
      </c>
      <c r="M50" s="10">
        <v>142</v>
      </c>
      <c r="N50" s="9">
        <v>15930</v>
      </c>
      <c r="O50" s="10">
        <v>118</v>
      </c>
      <c r="P50" s="9">
        <v>19049</v>
      </c>
      <c r="Q50" s="10">
        <v>141</v>
      </c>
      <c r="R50" s="9">
        <v>20250</v>
      </c>
      <c r="S50" s="10">
        <v>150</v>
      </c>
      <c r="T50" s="9">
        <v>20115</v>
      </c>
      <c r="U50" s="10">
        <v>149</v>
      </c>
      <c r="V50" s="9">
        <v>17955</v>
      </c>
      <c r="W50" s="10">
        <v>133</v>
      </c>
      <c r="X50" s="9">
        <v>20115</v>
      </c>
      <c r="Y50" s="10">
        <v>149</v>
      </c>
      <c r="Z50" s="9">
        <v>9720</v>
      </c>
      <c r="AA50" s="10">
        <v>72</v>
      </c>
      <c r="AB50" s="9">
        <v>675</v>
      </c>
      <c r="AC50" s="10">
        <v>5</v>
      </c>
      <c r="AD50" s="9">
        <v>2295</v>
      </c>
      <c r="AE50" s="10">
        <v>17</v>
      </c>
      <c r="AF50" s="9">
        <v>945</v>
      </c>
      <c r="AG50" s="10">
        <v>7</v>
      </c>
      <c r="AH50" s="9">
        <v>24030</v>
      </c>
      <c r="AI50" s="10">
        <v>178</v>
      </c>
      <c r="AJ50" s="9">
        <v>29685</v>
      </c>
      <c r="AK50" s="10">
        <v>216</v>
      </c>
      <c r="AL50" s="9">
        <v>34830</v>
      </c>
      <c r="AM50" s="10">
        <v>258</v>
      </c>
      <c r="AN50" s="9">
        <v>27540</v>
      </c>
      <c r="AO50" s="10">
        <v>204</v>
      </c>
      <c r="AP50" s="9">
        <v>26190</v>
      </c>
      <c r="AQ50" s="10">
        <v>194</v>
      </c>
      <c r="AR50" s="9">
        <v>27270</v>
      </c>
      <c r="AS50" s="10">
        <v>202</v>
      </c>
      <c r="AT50" s="9">
        <v>23909</v>
      </c>
      <c r="AU50" s="10">
        <v>177</v>
      </c>
      <c r="AV50" s="9">
        <v>32940</v>
      </c>
      <c r="AW50" s="10">
        <v>244</v>
      </c>
      <c r="AX50" s="9">
        <v>32265</v>
      </c>
      <c r="AY50" s="10">
        <v>239</v>
      </c>
      <c r="AZ50" s="9">
        <v>25785</v>
      </c>
      <c r="BA50" s="10">
        <v>191</v>
      </c>
      <c r="BB50" s="9">
        <v>20250</v>
      </c>
      <c r="BC50" s="10">
        <v>150</v>
      </c>
      <c r="BD50" s="9">
        <v>10530</v>
      </c>
      <c r="BE50" s="10">
        <v>78</v>
      </c>
      <c r="BF50" s="9">
        <v>8259</v>
      </c>
      <c r="BG50" s="10">
        <v>61</v>
      </c>
      <c r="BH50" s="9">
        <v>27369</v>
      </c>
      <c r="BI50" s="10">
        <v>212</v>
      </c>
      <c r="BJ50" s="9">
        <v>30187</v>
      </c>
      <c r="BK50" s="10">
        <v>234</v>
      </c>
      <c r="BL50" s="9">
        <v>27994</v>
      </c>
      <c r="BM50" s="10">
        <v>217</v>
      </c>
      <c r="BN50" s="9">
        <v>32265</v>
      </c>
      <c r="BO50" s="10">
        <v>239</v>
      </c>
    </row>
    <row r="51" spans="1:67" ht="15.75" customHeight="1">
      <c r="A51" s="8"/>
      <c r="B51" s="2" t="s">
        <v>132</v>
      </c>
      <c r="C51" s="10" t="s">
        <v>68</v>
      </c>
      <c r="D51" s="11" t="s">
        <v>89</v>
      </c>
      <c r="E51" s="9">
        <v>0</v>
      </c>
      <c r="F51" s="10">
        <v>0</v>
      </c>
      <c r="G51" s="9">
        <v>0</v>
      </c>
      <c r="H51" s="10">
        <v>0</v>
      </c>
      <c r="I51" s="10"/>
      <c r="J51" s="9">
        <v>0</v>
      </c>
      <c r="K51" s="10">
        <v>0</v>
      </c>
      <c r="L51" s="9">
        <v>0</v>
      </c>
      <c r="M51" s="10">
        <v>0</v>
      </c>
      <c r="N51" s="9">
        <v>0</v>
      </c>
      <c r="O51" s="10">
        <v>0</v>
      </c>
      <c r="P51" s="9">
        <v>0</v>
      </c>
      <c r="Q51" s="10">
        <v>0</v>
      </c>
      <c r="R51" s="9">
        <v>0</v>
      </c>
      <c r="S51" s="10">
        <v>0</v>
      </c>
      <c r="T51" s="9">
        <v>0</v>
      </c>
      <c r="U51" s="10">
        <v>0</v>
      </c>
      <c r="V51" s="9">
        <v>0</v>
      </c>
      <c r="W51" s="10">
        <v>0</v>
      </c>
      <c r="X51" s="9">
        <v>0</v>
      </c>
      <c r="Y51" s="10">
        <v>0</v>
      </c>
      <c r="Z51" s="9">
        <v>0</v>
      </c>
      <c r="AA51" s="10">
        <v>0</v>
      </c>
      <c r="AB51" s="9">
        <v>0</v>
      </c>
      <c r="AC51" s="10">
        <v>0</v>
      </c>
      <c r="AD51" s="9">
        <v>0</v>
      </c>
      <c r="AE51" s="10">
        <v>0</v>
      </c>
      <c r="AF51" s="9">
        <v>0</v>
      </c>
      <c r="AG51" s="10">
        <v>0</v>
      </c>
      <c r="AH51" s="9">
        <v>0</v>
      </c>
      <c r="AI51" s="10">
        <v>0</v>
      </c>
      <c r="AJ51" s="9">
        <v>0</v>
      </c>
      <c r="AK51" s="10">
        <v>0</v>
      </c>
      <c r="AL51" s="9">
        <v>0</v>
      </c>
      <c r="AM51" s="10">
        <v>0</v>
      </c>
      <c r="AN51" s="9">
        <v>0</v>
      </c>
      <c r="AO51" s="10">
        <v>0</v>
      </c>
      <c r="AP51" s="9">
        <v>0</v>
      </c>
      <c r="AQ51" s="10">
        <v>0</v>
      </c>
      <c r="AR51" s="9">
        <v>0</v>
      </c>
      <c r="AS51" s="10">
        <v>0</v>
      </c>
      <c r="AT51" s="9">
        <v>0</v>
      </c>
      <c r="AU51" s="10">
        <v>0</v>
      </c>
      <c r="AV51" s="9">
        <v>0</v>
      </c>
      <c r="AW51" s="10">
        <v>0</v>
      </c>
      <c r="AX51" s="9">
        <v>0</v>
      </c>
      <c r="AY51" s="10">
        <v>0</v>
      </c>
      <c r="AZ51" s="9">
        <v>0</v>
      </c>
      <c r="BA51" s="10">
        <v>0</v>
      </c>
      <c r="BB51" s="9">
        <v>0</v>
      </c>
      <c r="BC51" s="10">
        <v>0</v>
      </c>
      <c r="BD51" s="9">
        <v>0</v>
      </c>
      <c r="BE51" s="10">
        <v>0</v>
      </c>
      <c r="BF51" s="9">
        <v>0</v>
      </c>
      <c r="BG51" s="10">
        <v>0</v>
      </c>
      <c r="BH51" s="9">
        <v>0</v>
      </c>
      <c r="BI51" s="10">
        <v>0</v>
      </c>
      <c r="BJ51" s="9">
        <v>0</v>
      </c>
      <c r="BK51" s="10">
        <v>0</v>
      </c>
      <c r="BL51" s="9">
        <v>0</v>
      </c>
      <c r="BM51" s="10">
        <v>0</v>
      </c>
      <c r="BN51" s="9">
        <v>0</v>
      </c>
      <c r="BO51" s="10">
        <v>0</v>
      </c>
    </row>
    <row r="52" spans="1:67" ht="15.75" customHeight="1">
      <c r="A52" s="8"/>
      <c r="B52" s="2" t="s">
        <v>133</v>
      </c>
      <c r="C52" s="10" t="s">
        <v>71</v>
      </c>
      <c r="D52" s="11" t="s">
        <v>72</v>
      </c>
      <c r="E52" s="9">
        <v>0</v>
      </c>
      <c r="F52" s="10">
        <v>0</v>
      </c>
      <c r="G52" s="9">
        <v>0</v>
      </c>
      <c r="H52" s="10">
        <v>0</v>
      </c>
      <c r="I52" s="10"/>
      <c r="J52" s="9">
        <v>0</v>
      </c>
      <c r="K52" s="10">
        <v>0</v>
      </c>
      <c r="L52" s="9">
        <v>0</v>
      </c>
      <c r="M52" s="10">
        <v>0</v>
      </c>
      <c r="N52" s="9">
        <v>0</v>
      </c>
      <c r="O52" s="10">
        <v>0</v>
      </c>
      <c r="P52" s="9">
        <v>0</v>
      </c>
      <c r="Q52" s="10">
        <v>0</v>
      </c>
      <c r="R52" s="9">
        <v>0</v>
      </c>
      <c r="S52" s="10">
        <v>0</v>
      </c>
      <c r="T52" s="9">
        <v>0</v>
      </c>
      <c r="U52" s="10">
        <v>0</v>
      </c>
      <c r="V52" s="9">
        <v>0</v>
      </c>
      <c r="W52" s="10">
        <v>0</v>
      </c>
      <c r="X52" s="9">
        <v>0</v>
      </c>
      <c r="Y52" s="10">
        <v>0</v>
      </c>
      <c r="Z52" s="9">
        <v>0</v>
      </c>
      <c r="AA52" s="10">
        <v>0</v>
      </c>
      <c r="AB52" s="9">
        <v>0</v>
      </c>
      <c r="AC52" s="10">
        <v>0</v>
      </c>
      <c r="AD52" s="9">
        <v>0</v>
      </c>
      <c r="AE52" s="10">
        <v>0</v>
      </c>
      <c r="AF52" s="9">
        <v>0</v>
      </c>
      <c r="AG52" s="10">
        <v>0</v>
      </c>
      <c r="AH52" s="9">
        <v>0</v>
      </c>
      <c r="AI52" s="10">
        <v>0</v>
      </c>
      <c r="AJ52" s="9">
        <v>0</v>
      </c>
      <c r="AK52" s="10">
        <v>0</v>
      </c>
      <c r="AL52" s="9">
        <v>0</v>
      </c>
      <c r="AM52" s="10">
        <v>0</v>
      </c>
      <c r="AN52" s="9">
        <v>479</v>
      </c>
      <c r="AO52" s="10">
        <v>1</v>
      </c>
      <c r="AP52" s="9">
        <v>0</v>
      </c>
      <c r="AQ52" s="10">
        <v>0</v>
      </c>
      <c r="AR52" s="9">
        <v>0</v>
      </c>
      <c r="AS52" s="10">
        <v>0</v>
      </c>
      <c r="AT52" s="9">
        <v>0</v>
      </c>
      <c r="AU52" s="10">
        <v>0</v>
      </c>
      <c r="AV52" s="9">
        <v>0</v>
      </c>
      <c r="AW52" s="10">
        <v>0</v>
      </c>
      <c r="AX52" s="9">
        <v>0</v>
      </c>
      <c r="AY52" s="10">
        <v>0</v>
      </c>
      <c r="AZ52" s="9">
        <v>0</v>
      </c>
      <c r="BA52" s="10">
        <v>0</v>
      </c>
      <c r="BB52" s="9">
        <v>0</v>
      </c>
      <c r="BC52" s="10">
        <v>0</v>
      </c>
      <c r="BD52" s="9">
        <v>0</v>
      </c>
      <c r="BE52" s="10">
        <v>0</v>
      </c>
      <c r="BF52" s="9">
        <v>0</v>
      </c>
      <c r="BG52" s="10">
        <v>0</v>
      </c>
      <c r="BH52" s="9">
        <v>0</v>
      </c>
      <c r="BI52" s="10">
        <v>0</v>
      </c>
      <c r="BJ52" s="9">
        <v>0</v>
      </c>
      <c r="BK52" s="10">
        <v>0</v>
      </c>
      <c r="BL52" s="9">
        <v>0</v>
      </c>
      <c r="BM52" s="10">
        <v>0</v>
      </c>
      <c r="BN52" s="9">
        <v>0</v>
      </c>
      <c r="BO52" s="10">
        <v>0</v>
      </c>
    </row>
    <row r="53" spans="1:67" ht="15.75" customHeight="1">
      <c r="A53" s="8"/>
      <c r="B53" s="2" t="s">
        <v>134</v>
      </c>
      <c r="C53" s="10" t="s">
        <v>75</v>
      </c>
      <c r="D53" s="11" t="s">
        <v>76</v>
      </c>
      <c r="E53" s="9">
        <v>877</v>
      </c>
      <c r="F53" s="10">
        <v>3</v>
      </c>
      <c r="G53" s="9">
        <v>767</v>
      </c>
      <c r="H53" s="10">
        <v>3</v>
      </c>
      <c r="I53" s="10"/>
      <c r="J53" s="9">
        <v>1196</v>
      </c>
      <c r="K53" s="10">
        <v>4</v>
      </c>
      <c r="L53" s="9">
        <v>837</v>
      </c>
      <c r="M53" s="10">
        <v>3</v>
      </c>
      <c r="N53" s="9">
        <v>877</v>
      </c>
      <c r="O53" s="10">
        <v>3</v>
      </c>
      <c r="P53" s="9">
        <v>957</v>
      </c>
      <c r="Q53" s="10">
        <v>3</v>
      </c>
      <c r="R53" s="9">
        <v>1156</v>
      </c>
      <c r="S53" s="10">
        <v>4</v>
      </c>
      <c r="T53" s="9">
        <v>1196</v>
      </c>
      <c r="U53" s="10">
        <v>4</v>
      </c>
      <c r="V53" s="9">
        <v>3348</v>
      </c>
      <c r="W53" s="10">
        <v>12</v>
      </c>
      <c r="X53" s="9">
        <v>279</v>
      </c>
      <c r="Y53" s="10">
        <v>1</v>
      </c>
      <c r="Z53" s="9">
        <v>558</v>
      </c>
      <c r="AA53" s="10">
        <v>2</v>
      </c>
      <c r="AB53" s="9">
        <v>837</v>
      </c>
      <c r="AC53" s="10">
        <v>3</v>
      </c>
      <c r="AD53" s="9">
        <v>2073</v>
      </c>
      <c r="AE53" s="10">
        <v>7</v>
      </c>
      <c r="AF53" s="9">
        <v>558</v>
      </c>
      <c r="AG53" s="10">
        <v>2</v>
      </c>
      <c r="AH53" s="9">
        <v>1714</v>
      </c>
      <c r="AI53" s="10">
        <v>6</v>
      </c>
      <c r="AJ53" s="9">
        <v>1395</v>
      </c>
      <c r="AK53" s="10">
        <v>5</v>
      </c>
      <c r="AL53" s="9">
        <v>1116</v>
      </c>
      <c r="AM53" s="10">
        <v>4</v>
      </c>
      <c r="AN53" s="9">
        <v>279</v>
      </c>
      <c r="AO53" s="10">
        <v>1</v>
      </c>
      <c r="AP53" s="9">
        <v>279</v>
      </c>
      <c r="AQ53" s="10">
        <v>1</v>
      </c>
      <c r="AR53" s="9">
        <v>279</v>
      </c>
      <c r="AS53" s="10">
        <v>1</v>
      </c>
      <c r="AT53" s="9">
        <v>1668</v>
      </c>
      <c r="AU53" s="10">
        <v>8</v>
      </c>
      <c r="AV53" s="9">
        <v>185</v>
      </c>
      <c r="AW53" s="10">
        <v>1</v>
      </c>
      <c r="AX53" s="9">
        <v>764</v>
      </c>
      <c r="AY53" s="10">
        <v>4</v>
      </c>
      <c r="AZ53" s="9">
        <v>804</v>
      </c>
      <c r="BA53" s="10">
        <v>4</v>
      </c>
      <c r="BB53" s="9">
        <v>613</v>
      </c>
      <c r="BC53" s="10">
        <v>3</v>
      </c>
      <c r="BD53" s="9">
        <v>1560</v>
      </c>
      <c r="BE53" s="10">
        <v>8</v>
      </c>
      <c r="BF53" s="9">
        <v>925</v>
      </c>
      <c r="BG53" s="10">
        <v>5</v>
      </c>
      <c r="BH53" s="9">
        <v>1110</v>
      </c>
      <c r="BI53" s="10">
        <v>6</v>
      </c>
      <c r="BJ53" s="9">
        <v>1375</v>
      </c>
      <c r="BK53" s="10">
        <v>7</v>
      </c>
      <c r="BL53" s="9">
        <v>1190</v>
      </c>
      <c r="BM53" s="10">
        <v>6</v>
      </c>
      <c r="BN53" s="9">
        <v>764</v>
      </c>
      <c r="BO53" s="10">
        <v>4</v>
      </c>
    </row>
    <row r="54" spans="1:67" ht="15.75" customHeight="1">
      <c r="A54" s="8"/>
      <c r="B54" s="2" t="s">
        <v>135</v>
      </c>
      <c r="C54" s="10" t="s">
        <v>68</v>
      </c>
      <c r="D54" s="11" t="s">
        <v>69</v>
      </c>
      <c r="E54" s="9">
        <v>10148</v>
      </c>
      <c r="F54" s="10">
        <v>12</v>
      </c>
      <c r="G54" s="9">
        <v>5228</v>
      </c>
      <c r="H54" s="10">
        <v>6</v>
      </c>
      <c r="I54" s="10"/>
      <c r="J54" s="9">
        <v>6806</v>
      </c>
      <c r="K54" s="10">
        <v>8</v>
      </c>
      <c r="L54" s="9">
        <v>8548</v>
      </c>
      <c r="M54" s="10">
        <v>10</v>
      </c>
      <c r="N54" s="9">
        <v>15358</v>
      </c>
      <c r="O54" s="10">
        <v>18</v>
      </c>
      <c r="P54" s="9">
        <v>14441</v>
      </c>
      <c r="Q54" s="10">
        <v>17</v>
      </c>
      <c r="R54" s="9">
        <v>10126</v>
      </c>
      <c r="S54" s="10">
        <v>12</v>
      </c>
      <c r="T54" s="9">
        <v>16087</v>
      </c>
      <c r="U54" s="10">
        <v>19</v>
      </c>
      <c r="V54" s="9">
        <v>5118</v>
      </c>
      <c r="W54" s="10">
        <v>6</v>
      </c>
      <c r="X54" s="9">
        <v>10969</v>
      </c>
      <c r="Y54" s="10">
        <v>13</v>
      </c>
      <c r="Z54" s="9">
        <v>14400</v>
      </c>
      <c r="AA54" s="10">
        <v>17</v>
      </c>
      <c r="AB54" s="9">
        <v>12823</v>
      </c>
      <c r="AC54" s="10">
        <v>15</v>
      </c>
      <c r="AD54" s="9">
        <v>10199</v>
      </c>
      <c r="AE54" s="10">
        <v>12</v>
      </c>
      <c r="AF54" s="9">
        <v>16253</v>
      </c>
      <c r="AG54" s="10">
        <v>19</v>
      </c>
      <c r="AH54" s="9">
        <v>9447</v>
      </c>
      <c r="AI54" s="10">
        <v>11</v>
      </c>
      <c r="AJ54" s="9">
        <v>10291</v>
      </c>
      <c r="AK54" s="10">
        <v>12</v>
      </c>
      <c r="AL54" s="9">
        <v>8548</v>
      </c>
      <c r="AM54" s="10">
        <v>10</v>
      </c>
      <c r="AN54" s="9">
        <v>7815</v>
      </c>
      <c r="AO54" s="10">
        <v>9</v>
      </c>
      <c r="AP54" s="9">
        <v>10166</v>
      </c>
      <c r="AQ54" s="10">
        <v>12</v>
      </c>
      <c r="AR54" s="9">
        <v>10996</v>
      </c>
      <c r="AS54" s="10">
        <v>13</v>
      </c>
      <c r="AT54" s="9">
        <v>12606</v>
      </c>
      <c r="AU54" s="10">
        <v>15</v>
      </c>
      <c r="AV54" s="9">
        <v>11059</v>
      </c>
      <c r="AW54" s="10">
        <v>13</v>
      </c>
      <c r="AX54" s="9">
        <v>7573</v>
      </c>
      <c r="AY54" s="10">
        <v>9</v>
      </c>
      <c r="AZ54" s="9">
        <v>9307</v>
      </c>
      <c r="BA54" s="10">
        <v>11</v>
      </c>
      <c r="BB54" s="9">
        <v>9053</v>
      </c>
      <c r="BC54" s="10">
        <v>11</v>
      </c>
      <c r="BD54" s="9">
        <v>12958</v>
      </c>
      <c r="BE54" s="10">
        <v>19</v>
      </c>
      <c r="BF54" s="9">
        <v>13147</v>
      </c>
      <c r="BG54" s="10">
        <v>19</v>
      </c>
      <c r="BH54" s="9">
        <v>19374</v>
      </c>
      <c r="BI54" s="10">
        <v>28</v>
      </c>
      <c r="BJ54" s="9">
        <v>13147</v>
      </c>
      <c r="BK54" s="10">
        <v>19</v>
      </c>
      <c r="BL54" s="9">
        <v>11071</v>
      </c>
      <c r="BM54" s="10">
        <v>16</v>
      </c>
      <c r="BN54" s="9">
        <v>7573</v>
      </c>
      <c r="BO54" s="10">
        <v>9</v>
      </c>
    </row>
    <row r="55" spans="1:67" ht="15.75" customHeight="1">
      <c r="A55" s="8"/>
      <c r="B55" s="2" t="s">
        <v>136</v>
      </c>
      <c r="C55" s="10" t="s">
        <v>71</v>
      </c>
      <c r="D55" s="11" t="s">
        <v>84</v>
      </c>
      <c r="E55" s="9">
        <v>10472</v>
      </c>
      <c r="F55" s="10">
        <v>17</v>
      </c>
      <c r="G55" s="9">
        <v>6776</v>
      </c>
      <c r="H55" s="10">
        <v>11</v>
      </c>
      <c r="I55" s="10"/>
      <c r="J55" s="9">
        <v>7629</v>
      </c>
      <c r="K55" s="10">
        <v>12</v>
      </c>
      <c r="L55" s="9">
        <v>7392</v>
      </c>
      <c r="M55" s="10">
        <v>12</v>
      </c>
      <c r="N55" s="9">
        <v>8394</v>
      </c>
      <c r="O55" s="10">
        <v>16</v>
      </c>
      <c r="P55" s="9">
        <v>6120</v>
      </c>
      <c r="Q55" s="10">
        <v>10</v>
      </c>
      <c r="R55" s="9">
        <v>11767</v>
      </c>
      <c r="S55" s="10">
        <v>23</v>
      </c>
      <c r="T55" s="9">
        <v>8697</v>
      </c>
      <c r="U55" s="10">
        <v>17</v>
      </c>
      <c r="V55" s="9">
        <v>17394</v>
      </c>
      <c r="W55" s="10">
        <v>34</v>
      </c>
      <c r="X55" s="9">
        <v>9209</v>
      </c>
      <c r="Y55" s="10">
        <v>18</v>
      </c>
      <c r="Z55" s="9">
        <v>9720</v>
      </c>
      <c r="AA55" s="10">
        <v>19</v>
      </c>
      <c r="AB55" s="9">
        <v>14730</v>
      </c>
      <c r="AC55" s="10">
        <v>29</v>
      </c>
      <c r="AD55" s="9">
        <v>7181</v>
      </c>
      <c r="AE55" s="10">
        <v>14</v>
      </c>
      <c r="AF55" s="9">
        <v>12600</v>
      </c>
      <c r="AG55" s="10">
        <v>25</v>
      </c>
      <c r="AH55" s="9">
        <v>11592</v>
      </c>
      <c r="AI55" s="10">
        <v>23</v>
      </c>
      <c r="AJ55" s="9">
        <v>12883</v>
      </c>
      <c r="AK55" s="10">
        <v>31</v>
      </c>
      <c r="AL55" s="9">
        <v>11152</v>
      </c>
      <c r="AM55" s="10">
        <v>31</v>
      </c>
      <c r="AN55" s="9">
        <v>10072</v>
      </c>
      <c r="AO55" s="10">
        <v>28</v>
      </c>
      <c r="AP55" s="9">
        <v>13310</v>
      </c>
      <c r="AQ55" s="10">
        <v>37</v>
      </c>
      <c r="AR55" s="9">
        <v>10792</v>
      </c>
      <c r="AS55" s="10">
        <v>30</v>
      </c>
      <c r="AT55" s="9">
        <v>11871</v>
      </c>
      <c r="AU55" s="10">
        <v>33</v>
      </c>
      <c r="AV55" s="9">
        <v>12950</v>
      </c>
      <c r="AW55" s="10">
        <v>36</v>
      </c>
      <c r="AX55" s="9">
        <v>17986</v>
      </c>
      <c r="AY55" s="10">
        <v>50</v>
      </c>
      <c r="AZ55" s="9">
        <v>15109</v>
      </c>
      <c r="BA55" s="10">
        <v>42</v>
      </c>
      <c r="BB55" s="9">
        <v>14749</v>
      </c>
      <c r="BC55" s="10">
        <v>41</v>
      </c>
      <c r="BD55" s="9">
        <v>15828</v>
      </c>
      <c r="BE55" s="10">
        <v>44</v>
      </c>
      <c r="BF55" s="9">
        <v>19785</v>
      </c>
      <c r="BG55" s="10">
        <v>55</v>
      </c>
      <c r="BH55" s="9">
        <v>14749</v>
      </c>
      <c r="BI55" s="10">
        <v>41</v>
      </c>
      <c r="BJ55" s="9">
        <v>14749</v>
      </c>
      <c r="BK55" s="10">
        <v>41</v>
      </c>
      <c r="BL55" s="9">
        <v>14389</v>
      </c>
      <c r="BM55" s="10">
        <v>40</v>
      </c>
      <c r="BN55" s="9">
        <v>17986</v>
      </c>
      <c r="BO55" s="10">
        <v>50</v>
      </c>
    </row>
    <row r="56" spans="1:67" ht="15.75" customHeight="1">
      <c r="A56" s="8"/>
      <c r="B56" s="2" t="s">
        <v>137</v>
      </c>
      <c r="C56" s="10" t="s">
        <v>81</v>
      </c>
      <c r="D56" s="11" t="s">
        <v>121</v>
      </c>
      <c r="E56" s="9">
        <v>0</v>
      </c>
      <c r="F56" s="10">
        <v>0</v>
      </c>
      <c r="G56" s="9">
        <v>632</v>
      </c>
      <c r="H56" s="10">
        <v>2</v>
      </c>
      <c r="I56" s="10"/>
      <c r="J56" s="9">
        <v>0</v>
      </c>
      <c r="K56" s="10">
        <v>0</v>
      </c>
      <c r="L56" s="9">
        <v>0</v>
      </c>
      <c r="M56" s="10">
        <v>0</v>
      </c>
      <c r="N56" s="9">
        <v>316</v>
      </c>
      <c r="O56" s="10">
        <v>1</v>
      </c>
      <c r="P56" s="9">
        <v>632</v>
      </c>
      <c r="Q56" s="10">
        <v>2</v>
      </c>
      <c r="R56" s="9">
        <v>672</v>
      </c>
      <c r="S56" s="10">
        <v>2</v>
      </c>
      <c r="T56" s="9">
        <v>632</v>
      </c>
      <c r="U56" s="10">
        <v>2</v>
      </c>
      <c r="V56" s="9">
        <v>316</v>
      </c>
      <c r="W56" s="10">
        <v>1</v>
      </c>
      <c r="X56" s="9">
        <v>1304</v>
      </c>
      <c r="Y56" s="10">
        <v>4</v>
      </c>
      <c r="Z56" s="9">
        <v>316</v>
      </c>
      <c r="AA56" s="10">
        <v>1</v>
      </c>
      <c r="AB56" s="9">
        <v>672</v>
      </c>
      <c r="AC56" s="10">
        <v>2</v>
      </c>
      <c r="AD56" s="9">
        <v>632</v>
      </c>
      <c r="AE56" s="10">
        <v>2</v>
      </c>
      <c r="AF56" s="9">
        <v>712</v>
      </c>
      <c r="AG56" s="10">
        <v>2</v>
      </c>
      <c r="AH56" s="9">
        <v>1620</v>
      </c>
      <c r="AI56" s="10">
        <v>5</v>
      </c>
      <c r="AJ56" s="9">
        <v>672</v>
      </c>
      <c r="AK56" s="10">
        <v>2</v>
      </c>
      <c r="AL56" s="9">
        <v>316</v>
      </c>
      <c r="AM56" s="10">
        <v>1</v>
      </c>
      <c r="AN56" s="9">
        <v>2252</v>
      </c>
      <c r="AO56" s="10">
        <v>7</v>
      </c>
      <c r="AP56" s="9">
        <v>632</v>
      </c>
      <c r="AQ56" s="10">
        <v>2</v>
      </c>
      <c r="AR56" s="9">
        <v>0</v>
      </c>
      <c r="AS56" s="10">
        <v>0</v>
      </c>
      <c r="AT56" s="9">
        <v>672</v>
      </c>
      <c r="AU56" s="10">
        <v>2</v>
      </c>
      <c r="AV56" s="9">
        <v>948</v>
      </c>
      <c r="AW56" s="10">
        <v>3</v>
      </c>
      <c r="AX56" s="9">
        <v>0</v>
      </c>
      <c r="AY56" s="10">
        <v>0</v>
      </c>
      <c r="AZ56" s="9">
        <v>0</v>
      </c>
      <c r="BA56" s="10">
        <v>0</v>
      </c>
      <c r="BB56" s="9">
        <v>0</v>
      </c>
      <c r="BC56" s="10">
        <v>0</v>
      </c>
      <c r="BD56" s="9">
        <v>1896</v>
      </c>
      <c r="BE56" s="10">
        <v>6</v>
      </c>
      <c r="BF56" s="9">
        <v>316</v>
      </c>
      <c r="BG56" s="10">
        <v>1</v>
      </c>
      <c r="BH56" s="9">
        <v>672</v>
      </c>
      <c r="BI56" s="10">
        <v>2</v>
      </c>
      <c r="BJ56" s="9">
        <v>316</v>
      </c>
      <c r="BK56" s="10">
        <v>1</v>
      </c>
      <c r="BL56" s="9">
        <v>1304</v>
      </c>
      <c r="BM56" s="10">
        <v>4</v>
      </c>
      <c r="BN56" s="9">
        <v>0</v>
      </c>
      <c r="BO56" s="10">
        <v>0</v>
      </c>
    </row>
    <row r="57" spans="1:67" ht="15.75" customHeight="1">
      <c r="A57" s="8"/>
      <c r="B57" s="2" t="s">
        <v>138</v>
      </c>
      <c r="C57" s="10" t="s">
        <v>68</v>
      </c>
      <c r="D57" s="11" t="s">
        <v>89</v>
      </c>
      <c r="E57" s="9">
        <v>0</v>
      </c>
      <c r="F57" s="10">
        <v>0</v>
      </c>
      <c r="G57" s="9">
        <v>0</v>
      </c>
      <c r="H57" s="10">
        <v>0</v>
      </c>
      <c r="I57" s="10"/>
      <c r="J57" s="9">
        <v>0</v>
      </c>
      <c r="K57" s="10">
        <v>0</v>
      </c>
      <c r="L57" s="9">
        <v>538</v>
      </c>
      <c r="M57" s="10">
        <v>2</v>
      </c>
      <c r="N57" s="9">
        <v>0</v>
      </c>
      <c r="O57" s="10">
        <v>0</v>
      </c>
      <c r="P57" s="9">
        <v>0</v>
      </c>
      <c r="Q57" s="10">
        <v>0</v>
      </c>
      <c r="R57" s="9">
        <v>309</v>
      </c>
      <c r="S57" s="10">
        <v>1</v>
      </c>
      <c r="T57" s="9">
        <v>0</v>
      </c>
      <c r="U57" s="10">
        <v>0</v>
      </c>
      <c r="V57" s="9">
        <v>0</v>
      </c>
      <c r="W57" s="10">
        <v>0</v>
      </c>
      <c r="X57" s="9">
        <v>0</v>
      </c>
      <c r="Y57" s="10">
        <v>0</v>
      </c>
      <c r="Z57" s="9">
        <v>269</v>
      </c>
      <c r="AA57" s="10">
        <v>1</v>
      </c>
      <c r="AB57" s="9">
        <v>0</v>
      </c>
      <c r="AC57" s="10">
        <v>0</v>
      </c>
      <c r="AD57" s="9">
        <v>269</v>
      </c>
      <c r="AE57" s="10">
        <v>1</v>
      </c>
      <c r="AF57" s="9">
        <v>0</v>
      </c>
      <c r="AG57" s="10">
        <v>0</v>
      </c>
      <c r="AH57" s="9">
        <v>0</v>
      </c>
      <c r="AI57" s="10">
        <v>0</v>
      </c>
      <c r="AJ57" s="9">
        <v>0</v>
      </c>
      <c r="AK57" s="10">
        <v>0</v>
      </c>
      <c r="AL57" s="9">
        <v>0</v>
      </c>
      <c r="AM57" s="10">
        <v>0</v>
      </c>
      <c r="AN57" s="9">
        <v>0</v>
      </c>
      <c r="AO57" s="10">
        <v>0</v>
      </c>
      <c r="AP57" s="9">
        <v>1216</v>
      </c>
      <c r="AQ57" s="10">
        <v>4</v>
      </c>
      <c r="AR57" s="9">
        <v>0</v>
      </c>
      <c r="AS57" s="10">
        <v>0</v>
      </c>
      <c r="AT57" s="9">
        <v>309</v>
      </c>
      <c r="AU57" s="10">
        <v>1</v>
      </c>
      <c r="AV57" s="9">
        <v>0</v>
      </c>
      <c r="AW57" s="10">
        <v>0</v>
      </c>
      <c r="AX57" s="9">
        <v>269</v>
      </c>
      <c r="AY57" s="10">
        <v>1</v>
      </c>
      <c r="AZ57" s="9">
        <v>269</v>
      </c>
      <c r="BA57" s="10">
        <v>1</v>
      </c>
      <c r="BB57" s="9">
        <v>0</v>
      </c>
      <c r="BC57" s="10">
        <v>0</v>
      </c>
      <c r="BD57" s="9">
        <v>0</v>
      </c>
      <c r="BE57" s="10">
        <v>0</v>
      </c>
      <c r="BF57" s="9">
        <v>269</v>
      </c>
      <c r="BG57" s="10">
        <v>1</v>
      </c>
      <c r="BH57" s="9">
        <v>0</v>
      </c>
      <c r="BI57" s="10">
        <v>0</v>
      </c>
      <c r="BJ57" s="9">
        <v>0</v>
      </c>
      <c r="BK57" s="10">
        <v>0</v>
      </c>
      <c r="BL57" s="9">
        <v>-267</v>
      </c>
      <c r="BM57" s="10">
        <v>-1</v>
      </c>
      <c r="BN57" s="9">
        <v>269</v>
      </c>
      <c r="BO57" s="10">
        <v>1</v>
      </c>
    </row>
    <row r="58" spans="1:67" ht="15.75" customHeight="1">
      <c r="A58" s="8"/>
      <c r="B58" s="2" t="s">
        <v>139</v>
      </c>
      <c r="C58" s="10" t="s">
        <v>71</v>
      </c>
      <c r="D58" s="11" t="s">
        <v>94</v>
      </c>
      <c r="E58" s="9">
        <v>0</v>
      </c>
      <c r="F58" s="10">
        <v>0</v>
      </c>
      <c r="G58" s="9">
        <v>244</v>
      </c>
      <c r="H58" s="10">
        <v>1</v>
      </c>
      <c r="I58" s="10"/>
      <c r="J58" s="9">
        <v>488</v>
      </c>
      <c r="K58" s="10">
        <v>2</v>
      </c>
      <c r="L58" s="9">
        <v>244</v>
      </c>
      <c r="M58" s="10">
        <v>1</v>
      </c>
      <c r="N58" s="9">
        <v>0</v>
      </c>
      <c r="O58" s="10">
        <v>0</v>
      </c>
      <c r="P58" s="9">
        <v>488</v>
      </c>
      <c r="Q58" s="10">
        <v>2</v>
      </c>
      <c r="R58" s="9">
        <v>244</v>
      </c>
      <c r="S58" s="10">
        <v>1</v>
      </c>
      <c r="T58" s="9">
        <v>0</v>
      </c>
      <c r="U58" s="10">
        <v>0</v>
      </c>
      <c r="V58" s="9">
        <v>812</v>
      </c>
      <c r="W58" s="10">
        <v>3</v>
      </c>
      <c r="X58" s="9">
        <v>772</v>
      </c>
      <c r="Y58" s="10">
        <v>3</v>
      </c>
      <c r="Z58" s="9">
        <v>0</v>
      </c>
      <c r="AA58" s="10">
        <v>0</v>
      </c>
      <c r="AB58" s="9">
        <v>488</v>
      </c>
      <c r="AC58" s="10">
        <v>2</v>
      </c>
      <c r="AD58" s="9">
        <v>0</v>
      </c>
      <c r="AE58" s="10">
        <v>0</v>
      </c>
      <c r="AF58" s="9">
        <v>0</v>
      </c>
      <c r="AG58" s="10">
        <v>0</v>
      </c>
      <c r="AH58" s="9">
        <v>244</v>
      </c>
      <c r="AI58" s="10">
        <v>1</v>
      </c>
      <c r="AJ58" s="9">
        <v>0</v>
      </c>
      <c r="AK58" s="10">
        <v>0</v>
      </c>
      <c r="AL58" s="9">
        <v>0</v>
      </c>
      <c r="AM58" s="10">
        <v>0</v>
      </c>
      <c r="AN58" s="9">
        <v>0</v>
      </c>
      <c r="AO58" s="10">
        <v>0</v>
      </c>
      <c r="AP58" s="9">
        <v>244</v>
      </c>
      <c r="AQ58" s="10">
        <v>1</v>
      </c>
      <c r="AR58" s="9">
        <v>244</v>
      </c>
      <c r="AS58" s="10">
        <v>1</v>
      </c>
      <c r="AT58" s="9">
        <v>732</v>
      </c>
      <c r="AU58" s="10">
        <v>3</v>
      </c>
      <c r="AV58" s="9">
        <v>0</v>
      </c>
      <c r="AW58" s="10">
        <v>0</v>
      </c>
      <c r="AX58" s="9">
        <v>0</v>
      </c>
      <c r="AY58" s="10">
        <v>0</v>
      </c>
      <c r="AZ58" s="9">
        <v>0</v>
      </c>
      <c r="BA58" s="10">
        <v>0</v>
      </c>
      <c r="BB58" s="9">
        <v>0</v>
      </c>
      <c r="BC58" s="10">
        <v>0</v>
      </c>
      <c r="BD58" s="9">
        <v>732</v>
      </c>
      <c r="BE58" s="10">
        <v>3</v>
      </c>
      <c r="BF58" s="9">
        <v>732</v>
      </c>
      <c r="BG58" s="10">
        <v>3</v>
      </c>
      <c r="BH58" s="9">
        <v>732</v>
      </c>
      <c r="BI58" s="10">
        <v>3</v>
      </c>
      <c r="BJ58" s="9">
        <v>732</v>
      </c>
      <c r="BK58" s="10">
        <v>3</v>
      </c>
      <c r="BL58" s="9">
        <v>0</v>
      </c>
      <c r="BM58" s="10">
        <v>0</v>
      </c>
      <c r="BN58" s="9">
        <v>0</v>
      </c>
      <c r="BO58" s="10">
        <v>0</v>
      </c>
    </row>
    <row r="59" spans="1:67" ht="15.75" customHeight="1">
      <c r="A59" s="8"/>
      <c r="B59" s="2" t="s">
        <v>140</v>
      </c>
      <c r="C59" s="10" t="s">
        <v>68</v>
      </c>
      <c r="D59" s="11" t="s">
        <v>99</v>
      </c>
      <c r="E59" s="9">
        <v>2716</v>
      </c>
      <c r="F59" s="10">
        <v>4</v>
      </c>
      <c r="G59" s="9">
        <v>3395</v>
      </c>
      <c r="H59" s="10">
        <v>5</v>
      </c>
      <c r="I59" s="10"/>
      <c r="J59" s="9">
        <v>2037</v>
      </c>
      <c r="K59" s="10">
        <v>3</v>
      </c>
      <c r="L59" s="9">
        <v>2037</v>
      </c>
      <c r="M59" s="10">
        <v>3</v>
      </c>
      <c r="N59" s="9">
        <v>2037</v>
      </c>
      <c r="O59" s="10">
        <v>3</v>
      </c>
      <c r="P59" s="9">
        <v>4753</v>
      </c>
      <c r="Q59" s="10">
        <v>7</v>
      </c>
      <c r="R59" s="9">
        <v>4074</v>
      </c>
      <c r="S59" s="10">
        <v>6</v>
      </c>
      <c r="T59" s="9">
        <v>4074</v>
      </c>
      <c r="U59" s="10">
        <v>6</v>
      </c>
      <c r="V59" s="9">
        <v>1358</v>
      </c>
      <c r="W59" s="10">
        <v>2</v>
      </c>
      <c r="X59" s="9">
        <v>2037</v>
      </c>
      <c r="Y59" s="10">
        <v>3</v>
      </c>
      <c r="Z59" s="9">
        <v>2716</v>
      </c>
      <c r="AA59" s="10">
        <v>4</v>
      </c>
      <c r="AB59" s="9">
        <v>3395</v>
      </c>
      <c r="AC59" s="10">
        <v>5</v>
      </c>
      <c r="AD59" s="9">
        <v>2007</v>
      </c>
      <c r="AE59" s="10">
        <v>3</v>
      </c>
      <c r="AF59" s="9">
        <v>4543</v>
      </c>
      <c r="AG59" s="10">
        <v>7</v>
      </c>
      <c r="AH59" s="9">
        <v>7788</v>
      </c>
      <c r="AI59" s="10">
        <v>12</v>
      </c>
      <c r="AJ59" s="9">
        <v>3245</v>
      </c>
      <c r="AK59" s="10">
        <v>5</v>
      </c>
      <c r="AL59" s="9">
        <v>5841</v>
      </c>
      <c r="AM59" s="10">
        <v>9</v>
      </c>
      <c r="AN59" s="9">
        <v>2596</v>
      </c>
      <c r="AO59" s="10">
        <v>4</v>
      </c>
      <c r="AP59" s="9">
        <v>5192</v>
      </c>
      <c r="AQ59" s="10">
        <v>8</v>
      </c>
      <c r="AR59" s="9">
        <v>5192</v>
      </c>
      <c r="AS59" s="10">
        <v>8</v>
      </c>
      <c r="AT59" s="9">
        <v>3894</v>
      </c>
      <c r="AU59" s="10">
        <v>6</v>
      </c>
      <c r="AV59" s="9">
        <v>6490</v>
      </c>
      <c r="AW59" s="10">
        <v>10</v>
      </c>
      <c r="AX59" s="9">
        <v>9735</v>
      </c>
      <c r="AY59" s="10">
        <v>15</v>
      </c>
      <c r="AZ59" s="9">
        <v>12331</v>
      </c>
      <c r="BA59" s="10">
        <v>19</v>
      </c>
      <c r="BB59" s="9">
        <v>5192</v>
      </c>
      <c r="BC59" s="10">
        <v>8</v>
      </c>
      <c r="BD59" s="9">
        <v>9086</v>
      </c>
      <c r="BE59" s="10">
        <v>14</v>
      </c>
      <c r="BF59" s="9">
        <v>5192</v>
      </c>
      <c r="BG59" s="10">
        <v>8</v>
      </c>
      <c r="BH59" s="9">
        <v>8985</v>
      </c>
      <c r="BI59" s="10">
        <v>15</v>
      </c>
      <c r="BJ59" s="9">
        <v>11381</v>
      </c>
      <c r="BK59" s="10">
        <v>19</v>
      </c>
      <c r="BL59" s="9">
        <v>7787</v>
      </c>
      <c r="BM59" s="10">
        <v>13</v>
      </c>
      <c r="BN59" s="9">
        <v>9735</v>
      </c>
      <c r="BO59" s="10">
        <v>15</v>
      </c>
    </row>
    <row r="60" spans="1:67" ht="15.75" customHeight="1">
      <c r="A60" s="8"/>
      <c r="B60" s="2" t="s">
        <v>141</v>
      </c>
      <c r="C60" s="10" t="s">
        <v>75</v>
      </c>
      <c r="D60" s="11" t="s">
        <v>91</v>
      </c>
      <c r="E60" s="9">
        <v>487</v>
      </c>
      <c r="F60" s="10">
        <v>3</v>
      </c>
      <c r="G60" s="9">
        <v>1163</v>
      </c>
      <c r="H60" s="10">
        <v>7</v>
      </c>
      <c r="I60" s="10"/>
      <c r="J60" s="9">
        <v>1083</v>
      </c>
      <c r="K60" s="10">
        <v>7</v>
      </c>
      <c r="L60" s="9">
        <v>487</v>
      </c>
      <c r="M60" s="10">
        <v>3</v>
      </c>
      <c r="N60" s="9">
        <v>716</v>
      </c>
      <c r="O60" s="10">
        <v>4</v>
      </c>
      <c r="P60" s="9">
        <v>447</v>
      </c>
      <c r="Q60" s="10">
        <v>3</v>
      </c>
      <c r="R60" s="9">
        <v>984</v>
      </c>
      <c r="S60" s="10">
        <v>6</v>
      </c>
      <c r="T60" s="9">
        <v>785</v>
      </c>
      <c r="U60" s="10">
        <v>5</v>
      </c>
      <c r="V60" s="9">
        <v>865</v>
      </c>
      <c r="W60" s="10">
        <v>5</v>
      </c>
      <c r="X60" s="9">
        <v>636</v>
      </c>
      <c r="Y60" s="10">
        <v>4</v>
      </c>
      <c r="Z60" s="9">
        <v>596</v>
      </c>
      <c r="AA60" s="10">
        <v>4</v>
      </c>
      <c r="AB60" s="9">
        <v>1014</v>
      </c>
      <c r="AC60" s="10">
        <v>6</v>
      </c>
      <c r="AD60" s="9">
        <v>447</v>
      </c>
      <c r="AE60" s="10">
        <v>3</v>
      </c>
      <c r="AF60" s="9">
        <v>487</v>
      </c>
      <c r="AG60" s="10">
        <v>3</v>
      </c>
      <c r="AH60" s="9">
        <v>447</v>
      </c>
      <c r="AI60" s="10">
        <v>3</v>
      </c>
      <c r="AJ60" s="9">
        <v>905</v>
      </c>
      <c r="AK60" s="10">
        <v>5</v>
      </c>
      <c r="AL60" s="9">
        <v>865</v>
      </c>
      <c r="AM60" s="10">
        <v>5</v>
      </c>
      <c r="AN60" s="9">
        <v>189</v>
      </c>
      <c r="AO60" s="10">
        <v>1</v>
      </c>
      <c r="AP60" s="9">
        <v>785</v>
      </c>
      <c r="AQ60" s="10">
        <v>5</v>
      </c>
      <c r="AR60" s="9">
        <v>338</v>
      </c>
      <c r="AS60" s="10">
        <v>2</v>
      </c>
      <c r="AT60" s="9">
        <v>1075</v>
      </c>
      <c r="AU60" s="10">
        <v>5</v>
      </c>
      <c r="AV60" s="9">
        <v>1314</v>
      </c>
      <c r="AW60" s="10">
        <v>6</v>
      </c>
      <c r="AX60" s="9">
        <v>1632</v>
      </c>
      <c r="AY60" s="10">
        <v>8</v>
      </c>
      <c r="AZ60" s="9">
        <v>1075</v>
      </c>
      <c r="BA60" s="10">
        <v>5</v>
      </c>
      <c r="BB60" s="9">
        <v>2349</v>
      </c>
      <c r="BC60" s="10">
        <v>11</v>
      </c>
      <c r="BD60" s="9">
        <v>677</v>
      </c>
      <c r="BE60" s="10">
        <v>3</v>
      </c>
      <c r="BF60" s="9">
        <v>1234</v>
      </c>
      <c r="BG60" s="10">
        <v>6</v>
      </c>
      <c r="BH60" s="9">
        <v>1632</v>
      </c>
      <c r="BI60" s="10">
        <v>8</v>
      </c>
      <c r="BJ60" s="9">
        <v>1115</v>
      </c>
      <c r="BK60" s="10">
        <v>5</v>
      </c>
      <c r="BL60" s="9">
        <v>1075</v>
      </c>
      <c r="BM60" s="10">
        <v>5</v>
      </c>
      <c r="BN60" s="9">
        <v>1632</v>
      </c>
      <c r="BO60" s="10">
        <v>8</v>
      </c>
    </row>
    <row r="61" spans="1:67" ht="15.75" customHeight="1">
      <c r="A61" s="8"/>
      <c r="B61" s="2" t="s">
        <v>142</v>
      </c>
      <c r="C61" s="10" t="s">
        <v>68</v>
      </c>
      <c r="D61" s="11" t="s">
        <v>89</v>
      </c>
      <c r="E61" s="9">
        <v>16450</v>
      </c>
      <c r="F61" s="10">
        <v>33</v>
      </c>
      <c r="G61" s="9">
        <v>15769</v>
      </c>
      <c r="H61" s="10">
        <v>32</v>
      </c>
      <c r="I61" s="10"/>
      <c r="J61" s="9">
        <v>19212</v>
      </c>
      <c r="K61" s="10">
        <v>39</v>
      </c>
      <c r="L61" s="9">
        <v>24138</v>
      </c>
      <c r="M61" s="10">
        <v>49</v>
      </c>
      <c r="N61" s="9">
        <v>21245</v>
      </c>
      <c r="O61" s="10">
        <v>43</v>
      </c>
      <c r="P61" s="9">
        <v>22283</v>
      </c>
      <c r="Q61" s="10">
        <v>45</v>
      </c>
      <c r="R61" s="9">
        <v>20197</v>
      </c>
      <c r="S61" s="10">
        <v>41</v>
      </c>
      <c r="T61" s="9">
        <v>17734</v>
      </c>
      <c r="U61" s="10">
        <v>36</v>
      </c>
      <c r="V61" s="9">
        <v>20197</v>
      </c>
      <c r="W61" s="10">
        <v>41</v>
      </c>
      <c r="X61" s="9">
        <v>24138</v>
      </c>
      <c r="Y61" s="10">
        <v>49</v>
      </c>
      <c r="Z61" s="9">
        <v>24631</v>
      </c>
      <c r="AA61" s="10">
        <v>50</v>
      </c>
      <c r="AB61" s="9">
        <v>13793</v>
      </c>
      <c r="AC61" s="10">
        <v>28</v>
      </c>
      <c r="AD61" s="9">
        <v>17242</v>
      </c>
      <c r="AE61" s="10">
        <v>35</v>
      </c>
      <c r="AF61" s="9">
        <v>14778</v>
      </c>
      <c r="AG61" s="10">
        <v>30</v>
      </c>
      <c r="AH61" s="9">
        <v>17734</v>
      </c>
      <c r="AI61" s="10">
        <v>36</v>
      </c>
      <c r="AJ61" s="9">
        <v>15271</v>
      </c>
      <c r="AK61" s="10">
        <v>31</v>
      </c>
      <c r="AL61" s="9">
        <v>24631</v>
      </c>
      <c r="AM61" s="10">
        <v>50</v>
      </c>
      <c r="AN61" s="9">
        <v>22660</v>
      </c>
      <c r="AO61" s="10">
        <v>46</v>
      </c>
      <c r="AP61" s="9">
        <v>23645</v>
      </c>
      <c r="AQ61" s="10">
        <v>48</v>
      </c>
      <c r="AR61" s="9">
        <v>23153</v>
      </c>
      <c r="AS61" s="10">
        <v>47</v>
      </c>
      <c r="AT61" s="9">
        <v>27094</v>
      </c>
      <c r="AU61" s="10">
        <v>55</v>
      </c>
      <c r="AV61" s="9">
        <v>38441</v>
      </c>
      <c r="AW61" s="10">
        <v>78</v>
      </c>
      <c r="AX61" s="9">
        <v>43964</v>
      </c>
      <c r="AY61" s="10">
        <v>91</v>
      </c>
      <c r="AZ61" s="9">
        <v>50245</v>
      </c>
      <c r="BA61" s="10">
        <v>104</v>
      </c>
      <c r="BB61" s="9">
        <v>31403</v>
      </c>
      <c r="BC61" s="10">
        <v>65</v>
      </c>
      <c r="BD61" s="9">
        <v>30437</v>
      </c>
      <c r="BE61" s="10">
        <v>63</v>
      </c>
      <c r="BF61" s="9">
        <v>34785</v>
      </c>
      <c r="BG61" s="10">
        <v>72</v>
      </c>
      <c r="BH61" s="9">
        <v>29631</v>
      </c>
      <c r="BI61" s="10">
        <v>60</v>
      </c>
      <c r="BJ61" s="9">
        <v>27586</v>
      </c>
      <c r="BK61" s="10">
        <v>56</v>
      </c>
      <c r="BL61" s="9">
        <v>21182</v>
      </c>
      <c r="BM61" s="10">
        <v>43</v>
      </c>
      <c r="BN61" s="9">
        <v>43964</v>
      </c>
      <c r="BO61" s="10">
        <v>91</v>
      </c>
    </row>
    <row r="62" spans="1:67" ht="15.75" customHeight="1">
      <c r="A62" s="8"/>
      <c r="B62" s="2" t="s">
        <v>143</v>
      </c>
      <c r="C62" s="10" t="s">
        <v>81</v>
      </c>
      <c r="D62" s="11" t="s">
        <v>121</v>
      </c>
      <c r="E62" s="9">
        <v>10994</v>
      </c>
      <c r="F62" s="10">
        <v>13</v>
      </c>
      <c r="G62" s="9">
        <v>10291</v>
      </c>
      <c r="H62" s="10">
        <v>12</v>
      </c>
      <c r="I62" s="10"/>
      <c r="J62" s="9">
        <v>11979</v>
      </c>
      <c r="K62" s="10">
        <v>14</v>
      </c>
      <c r="L62" s="9">
        <v>9447</v>
      </c>
      <c r="M62" s="10">
        <v>11</v>
      </c>
      <c r="N62" s="9">
        <v>4221</v>
      </c>
      <c r="O62" s="10">
        <v>5</v>
      </c>
      <c r="P62" s="9">
        <v>2477</v>
      </c>
      <c r="Q62" s="10">
        <v>3</v>
      </c>
      <c r="R62" s="9">
        <v>12878</v>
      </c>
      <c r="S62" s="10">
        <v>15</v>
      </c>
      <c r="T62" s="9">
        <v>11190</v>
      </c>
      <c r="U62" s="10">
        <v>13</v>
      </c>
      <c r="V62" s="9">
        <v>7649</v>
      </c>
      <c r="W62" s="10">
        <v>9</v>
      </c>
      <c r="X62" s="9">
        <v>6916</v>
      </c>
      <c r="Y62" s="10">
        <v>8</v>
      </c>
      <c r="Z62" s="9">
        <v>12878</v>
      </c>
      <c r="AA62" s="10">
        <v>15</v>
      </c>
      <c r="AB62" s="9">
        <v>9282</v>
      </c>
      <c r="AC62" s="10">
        <v>11</v>
      </c>
      <c r="AD62" s="9">
        <v>11868</v>
      </c>
      <c r="AE62" s="10">
        <v>14</v>
      </c>
      <c r="AF62" s="9">
        <v>13666</v>
      </c>
      <c r="AG62" s="10">
        <v>16</v>
      </c>
      <c r="AH62" s="9">
        <v>10181</v>
      </c>
      <c r="AI62" s="10">
        <v>12</v>
      </c>
      <c r="AJ62" s="9">
        <v>8438</v>
      </c>
      <c r="AK62" s="10">
        <v>10</v>
      </c>
      <c r="AL62" s="9">
        <v>5907</v>
      </c>
      <c r="AM62" s="10">
        <v>7</v>
      </c>
      <c r="AN62" s="9">
        <v>5063</v>
      </c>
      <c r="AO62" s="10">
        <v>6</v>
      </c>
      <c r="AP62" s="9">
        <v>5876</v>
      </c>
      <c r="AQ62" s="10">
        <v>7</v>
      </c>
      <c r="AR62" s="9">
        <v>5853</v>
      </c>
      <c r="AS62" s="10">
        <v>7</v>
      </c>
      <c r="AT62" s="9">
        <v>7526</v>
      </c>
      <c r="AU62" s="10">
        <v>9</v>
      </c>
      <c r="AV62" s="9">
        <v>6690</v>
      </c>
      <c r="AW62" s="10">
        <v>8</v>
      </c>
      <c r="AX62" s="9">
        <v>5840</v>
      </c>
      <c r="AY62" s="10">
        <v>7</v>
      </c>
      <c r="AZ62" s="9">
        <v>6674</v>
      </c>
      <c r="BA62" s="10">
        <v>8</v>
      </c>
      <c r="BB62" s="9">
        <v>5006</v>
      </c>
      <c r="BC62" s="10">
        <v>6</v>
      </c>
      <c r="BD62" s="9">
        <v>10846</v>
      </c>
      <c r="BE62" s="10">
        <v>13</v>
      </c>
      <c r="BF62" s="9">
        <v>5840</v>
      </c>
      <c r="BG62" s="10">
        <v>7</v>
      </c>
      <c r="BH62" s="9">
        <v>6769</v>
      </c>
      <c r="BI62" s="10">
        <v>8</v>
      </c>
      <c r="BJ62" s="9">
        <v>10969</v>
      </c>
      <c r="BK62" s="10">
        <v>13</v>
      </c>
      <c r="BL62" s="9">
        <v>5907</v>
      </c>
      <c r="BM62" s="10">
        <v>7</v>
      </c>
      <c r="BN62" s="9">
        <v>5840</v>
      </c>
      <c r="BO62" s="10">
        <v>7</v>
      </c>
    </row>
    <row r="63" spans="1:67" ht="15.75" customHeight="1">
      <c r="A63" s="8"/>
      <c r="B63" s="2" t="s">
        <v>144</v>
      </c>
      <c r="C63" s="10" t="s">
        <v>71</v>
      </c>
      <c r="D63" s="11" t="s">
        <v>72</v>
      </c>
      <c r="E63" s="9">
        <v>9087</v>
      </c>
      <c r="F63" s="10">
        <v>13</v>
      </c>
      <c r="G63" s="9">
        <v>6291</v>
      </c>
      <c r="H63" s="10">
        <v>9</v>
      </c>
      <c r="I63" s="10"/>
      <c r="J63" s="9">
        <v>6990</v>
      </c>
      <c r="K63" s="10">
        <v>10</v>
      </c>
      <c r="L63" s="9">
        <v>8388</v>
      </c>
      <c r="M63" s="10">
        <v>12</v>
      </c>
      <c r="N63" s="9">
        <v>7689</v>
      </c>
      <c r="O63" s="10">
        <v>11</v>
      </c>
      <c r="P63" s="9">
        <v>7689</v>
      </c>
      <c r="Q63" s="10">
        <v>11</v>
      </c>
      <c r="R63" s="9">
        <v>9087</v>
      </c>
      <c r="S63" s="10">
        <v>13</v>
      </c>
      <c r="T63" s="9">
        <v>11184</v>
      </c>
      <c r="U63" s="10">
        <v>16</v>
      </c>
      <c r="V63" s="9">
        <v>11883</v>
      </c>
      <c r="W63" s="10">
        <v>17</v>
      </c>
      <c r="X63" s="9">
        <v>12582</v>
      </c>
      <c r="Y63" s="10">
        <v>18</v>
      </c>
      <c r="Z63" s="9">
        <v>11883</v>
      </c>
      <c r="AA63" s="10">
        <v>17</v>
      </c>
      <c r="AB63" s="9">
        <v>11883</v>
      </c>
      <c r="AC63" s="10">
        <v>17</v>
      </c>
      <c r="AD63" s="9">
        <v>10784</v>
      </c>
      <c r="AE63" s="10">
        <v>16</v>
      </c>
      <c r="AF63" s="9">
        <v>16874</v>
      </c>
      <c r="AG63" s="10">
        <v>26</v>
      </c>
      <c r="AH63" s="9">
        <v>12980</v>
      </c>
      <c r="AI63" s="10">
        <v>20</v>
      </c>
      <c r="AJ63" s="9">
        <v>15856</v>
      </c>
      <c r="AK63" s="10">
        <v>24</v>
      </c>
      <c r="AL63" s="9">
        <v>15576</v>
      </c>
      <c r="AM63" s="10">
        <v>24</v>
      </c>
      <c r="AN63" s="9">
        <v>13629</v>
      </c>
      <c r="AO63" s="10">
        <v>21</v>
      </c>
      <c r="AP63" s="9">
        <v>15576</v>
      </c>
      <c r="AQ63" s="10">
        <v>24</v>
      </c>
      <c r="AR63" s="9">
        <v>18172</v>
      </c>
      <c r="AS63" s="10">
        <v>28</v>
      </c>
      <c r="AT63" s="9">
        <v>11033</v>
      </c>
      <c r="AU63" s="10">
        <v>17</v>
      </c>
      <c r="AV63" s="9">
        <v>17523</v>
      </c>
      <c r="AW63" s="10">
        <v>27</v>
      </c>
      <c r="AX63" s="9">
        <v>22066</v>
      </c>
      <c r="AY63" s="10">
        <v>34</v>
      </c>
      <c r="AZ63" s="9">
        <v>16225</v>
      </c>
      <c r="BA63" s="10">
        <v>25</v>
      </c>
      <c r="BB63" s="9">
        <v>14927</v>
      </c>
      <c r="BC63" s="10">
        <v>23</v>
      </c>
      <c r="BD63" s="9">
        <v>18172</v>
      </c>
      <c r="BE63" s="10">
        <v>28</v>
      </c>
      <c r="BF63" s="9">
        <v>20119</v>
      </c>
      <c r="BG63" s="10">
        <v>31</v>
      </c>
      <c r="BH63" s="9">
        <v>23750</v>
      </c>
      <c r="BI63" s="10">
        <v>38</v>
      </c>
      <c r="BJ63" s="9">
        <v>20000</v>
      </c>
      <c r="BK63" s="10">
        <v>32</v>
      </c>
      <c r="BL63" s="9">
        <v>13750</v>
      </c>
      <c r="BM63" s="10">
        <v>22</v>
      </c>
      <c r="BN63" s="9">
        <v>22066</v>
      </c>
      <c r="BO63" s="10">
        <v>34</v>
      </c>
    </row>
    <row r="64" spans="1:67" ht="15.75" customHeight="1">
      <c r="A64" s="8"/>
      <c r="B64" s="2" t="s">
        <v>145</v>
      </c>
      <c r="C64" s="10" t="s">
        <v>81</v>
      </c>
      <c r="D64" s="11" t="s">
        <v>123</v>
      </c>
      <c r="E64" s="9">
        <v>17132</v>
      </c>
      <c r="F64" s="10">
        <v>41</v>
      </c>
      <c r="G64" s="9">
        <v>23400</v>
      </c>
      <c r="H64" s="10">
        <v>56</v>
      </c>
      <c r="I64" s="10"/>
      <c r="J64" s="9">
        <v>30086</v>
      </c>
      <c r="K64" s="10">
        <v>72</v>
      </c>
      <c r="L64" s="9">
        <v>17132</v>
      </c>
      <c r="M64" s="10">
        <v>41</v>
      </c>
      <c r="N64" s="9">
        <v>18804</v>
      </c>
      <c r="O64" s="10">
        <v>45</v>
      </c>
      <c r="P64" s="9">
        <v>16714</v>
      </c>
      <c r="Q64" s="10">
        <v>40</v>
      </c>
      <c r="R64" s="9">
        <v>12536</v>
      </c>
      <c r="S64" s="10">
        <v>30</v>
      </c>
      <c r="T64" s="9">
        <v>20475</v>
      </c>
      <c r="U64" s="10">
        <v>49</v>
      </c>
      <c r="V64" s="9">
        <v>21729</v>
      </c>
      <c r="W64" s="10">
        <v>52</v>
      </c>
      <c r="X64" s="9">
        <v>24236</v>
      </c>
      <c r="Y64" s="10">
        <v>58</v>
      </c>
      <c r="Z64" s="9">
        <v>21311</v>
      </c>
      <c r="AA64" s="10">
        <v>51</v>
      </c>
      <c r="AB64" s="9">
        <v>19222</v>
      </c>
      <c r="AC64" s="10">
        <v>46</v>
      </c>
      <c r="AD64" s="9">
        <v>15880</v>
      </c>
      <c r="AE64" s="10">
        <v>38</v>
      </c>
      <c r="AF64" s="9">
        <v>11282</v>
      </c>
      <c r="AG64" s="10">
        <v>27</v>
      </c>
      <c r="AH64" s="9">
        <v>18804</v>
      </c>
      <c r="AI64" s="10">
        <v>45</v>
      </c>
      <c r="AJ64" s="9">
        <v>13372</v>
      </c>
      <c r="AK64" s="10">
        <v>32</v>
      </c>
      <c r="AL64" s="9">
        <v>11282</v>
      </c>
      <c r="AM64" s="10">
        <v>27</v>
      </c>
      <c r="AN64" s="9">
        <v>13789</v>
      </c>
      <c r="AO64" s="10">
        <v>33</v>
      </c>
      <c r="AP64" s="9">
        <v>13372</v>
      </c>
      <c r="AQ64" s="10">
        <v>32</v>
      </c>
      <c r="AR64" s="9">
        <v>11700</v>
      </c>
      <c r="AS64" s="10">
        <v>28</v>
      </c>
      <c r="AT64" s="9">
        <v>15461</v>
      </c>
      <c r="AU64" s="10">
        <v>37</v>
      </c>
      <c r="AV64" s="9">
        <v>15879</v>
      </c>
      <c r="AW64" s="10">
        <v>38</v>
      </c>
      <c r="AX64" s="9">
        <v>14625</v>
      </c>
      <c r="AY64" s="10">
        <v>35</v>
      </c>
      <c r="AZ64" s="9">
        <v>16297</v>
      </c>
      <c r="BA64" s="10">
        <v>39</v>
      </c>
      <c r="BB64" s="9">
        <v>16714</v>
      </c>
      <c r="BC64" s="10">
        <v>40</v>
      </c>
      <c r="BD64" s="9">
        <v>17132</v>
      </c>
      <c r="BE64" s="10">
        <v>41</v>
      </c>
      <c r="BF64" s="9">
        <v>10447</v>
      </c>
      <c r="BG64" s="10">
        <v>25</v>
      </c>
      <c r="BH64" s="9">
        <v>8775</v>
      </c>
      <c r="BI64" s="10">
        <v>21</v>
      </c>
      <c r="BJ64" s="9">
        <v>9193</v>
      </c>
      <c r="BK64" s="10">
        <v>22</v>
      </c>
      <c r="BL64" s="9">
        <v>11282</v>
      </c>
      <c r="BM64" s="10">
        <v>27</v>
      </c>
      <c r="BN64" s="9">
        <v>14625</v>
      </c>
      <c r="BO64" s="10">
        <v>35</v>
      </c>
    </row>
    <row r="65" spans="1:67" ht="15.75" customHeight="1">
      <c r="A65" s="8"/>
      <c r="B65" s="2" t="s">
        <v>146</v>
      </c>
      <c r="C65" s="10" t="s">
        <v>68</v>
      </c>
      <c r="D65" s="11" t="s">
        <v>69</v>
      </c>
      <c r="E65" s="9">
        <v>227</v>
      </c>
      <c r="F65" s="10">
        <v>1</v>
      </c>
      <c r="G65" s="9">
        <v>0</v>
      </c>
      <c r="H65" s="10">
        <v>0</v>
      </c>
      <c r="I65" s="10"/>
      <c r="J65" s="9">
        <v>359</v>
      </c>
      <c r="K65" s="10">
        <v>2</v>
      </c>
      <c r="L65" s="9">
        <v>0</v>
      </c>
      <c r="M65" s="10">
        <v>0</v>
      </c>
      <c r="N65" s="9">
        <v>0</v>
      </c>
      <c r="O65" s="10">
        <v>0</v>
      </c>
      <c r="P65" s="9">
        <v>362</v>
      </c>
      <c r="Q65" s="10">
        <v>2</v>
      </c>
      <c r="R65" s="9">
        <v>0</v>
      </c>
      <c r="S65" s="10">
        <v>0</v>
      </c>
      <c r="T65" s="9">
        <v>179</v>
      </c>
      <c r="U65" s="10">
        <v>1</v>
      </c>
      <c r="V65" s="9">
        <v>179</v>
      </c>
      <c r="W65" s="10">
        <v>1</v>
      </c>
      <c r="X65" s="9">
        <v>179</v>
      </c>
      <c r="Y65" s="10">
        <v>1</v>
      </c>
      <c r="Z65" s="9">
        <v>0</v>
      </c>
      <c r="AA65" s="10">
        <v>0</v>
      </c>
      <c r="AB65" s="9">
        <v>179</v>
      </c>
      <c r="AC65" s="10">
        <v>1</v>
      </c>
      <c r="AD65" s="9">
        <v>179</v>
      </c>
      <c r="AE65" s="10">
        <v>1</v>
      </c>
      <c r="AF65" s="9">
        <v>0</v>
      </c>
      <c r="AG65" s="10">
        <v>0</v>
      </c>
      <c r="AH65" s="9">
        <v>0</v>
      </c>
      <c r="AI65" s="10">
        <v>0</v>
      </c>
      <c r="AJ65" s="9">
        <v>179</v>
      </c>
      <c r="AK65" s="10">
        <v>1</v>
      </c>
      <c r="AL65" s="9">
        <v>0</v>
      </c>
      <c r="AM65" s="10">
        <v>0</v>
      </c>
      <c r="AN65" s="9">
        <v>538</v>
      </c>
      <c r="AO65" s="10">
        <v>3</v>
      </c>
      <c r="AP65" s="9">
        <v>179</v>
      </c>
      <c r="AQ65" s="10">
        <v>1</v>
      </c>
      <c r="AR65" s="9">
        <v>172</v>
      </c>
      <c r="AS65" s="10">
        <v>1</v>
      </c>
      <c r="AT65" s="9">
        <v>0</v>
      </c>
      <c r="AU65" s="10">
        <v>0</v>
      </c>
      <c r="AV65" s="9">
        <v>172</v>
      </c>
      <c r="AW65" s="10">
        <v>1</v>
      </c>
      <c r="AX65" s="9">
        <v>170</v>
      </c>
      <c r="AY65" s="10">
        <v>1</v>
      </c>
      <c r="AZ65" s="9">
        <v>170</v>
      </c>
      <c r="BA65" s="10">
        <v>1</v>
      </c>
      <c r="BB65" s="9">
        <v>340</v>
      </c>
      <c r="BC65" s="10">
        <v>2</v>
      </c>
      <c r="BD65" s="9">
        <v>0</v>
      </c>
      <c r="BE65" s="10">
        <v>0</v>
      </c>
      <c r="BF65" s="9">
        <v>0</v>
      </c>
      <c r="BG65" s="10">
        <v>0</v>
      </c>
      <c r="BH65" s="9">
        <v>402</v>
      </c>
      <c r="BI65" s="10">
        <v>2</v>
      </c>
      <c r="BJ65" s="9">
        <v>0</v>
      </c>
      <c r="BK65" s="10">
        <v>0</v>
      </c>
      <c r="BL65" s="9">
        <v>170</v>
      </c>
      <c r="BM65" s="10">
        <v>1</v>
      </c>
      <c r="BN65" s="9">
        <v>170</v>
      </c>
      <c r="BO65" s="10">
        <v>1</v>
      </c>
    </row>
    <row r="66" spans="1:67" ht="15.75" customHeight="1">
      <c r="A66" s="8"/>
      <c r="B66" s="2" t="s">
        <v>147</v>
      </c>
      <c r="C66" s="10" t="s">
        <v>68</v>
      </c>
      <c r="D66" s="11" t="s">
        <v>99</v>
      </c>
      <c r="E66" s="9">
        <v>21600</v>
      </c>
      <c r="F66" s="10">
        <v>160</v>
      </c>
      <c r="G66" s="9">
        <v>19035</v>
      </c>
      <c r="H66" s="10">
        <v>141</v>
      </c>
      <c r="I66" s="10"/>
      <c r="J66" s="9">
        <v>18495</v>
      </c>
      <c r="K66" s="10">
        <v>137</v>
      </c>
      <c r="L66" s="9">
        <v>19170</v>
      </c>
      <c r="M66" s="10">
        <v>142</v>
      </c>
      <c r="N66" s="9">
        <v>15930</v>
      </c>
      <c r="O66" s="10">
        <v>118</v>
      </c>
      <c r="P66" s="9">
        <v>19049</v>
      </c>
      <c r="Q66" s="10">
        <v>141</v>
      </c>
      <c r="R66" s="9">
        <v>20250</v>
      </c>
      <c r="S66" s="10">
        <v>150</v>
      </c>
      <c r="T66" s="9">
        <v>20115</v>
      </c>
      <c r="U66" s="10">
        <v>149</v>
      </c>
      <c r="V66" s="9">
        <v>17955</v>
      </c>
      <c r="W66" s="10">
        <v>133</v>
      </c>
      <c r="X66" s="9">
        <v>20115</v>
      </c>
      <c r="Y66" s="10">
        <v>149</v>
      </c>
      <c r="Z66" s="9">
        <v>9720</v>
      </c>
      <c r="AA66" s="10">
        <v>72</v>
      </c>
      <c r="AB66" s="9">
        <v>675</v>
      </c>
      <c r="AC66" s="10">
        <v>5</v>
      </c>
      <c r="AD66" s="9">
        <v>2295</v>
      </c>
      <c r="AE66" s="10">
        <v>17</v>
      </c>
      <c r="AF66" s="9">
        <v>945</v>
      </c>
      <c r="AG66" s="10">
        <v>7</v>
      </c>
      <c r="AH66" s="9">
        <v>24030</v>
      </c>
      <c r="AI66" s="10">
        <v>178</v>
      </c>
      <c r="AJ66" s="9">
        <v>29685</v>
      </c>
      <c r="AK66" s="10">
        <v>216</v>
      </c>
      <c r="AL66" s="9">
        <v>34830</v>
      </c>
      <c r="AM66" s="10">
        <v>258</v>
      </c>
      <c r="AN66" s="9">
        <v>27540</v>
      </c>
      <c r="AO66" s="10">
        <v>204</v>
      </c>
      <c r="AP66" s="9">
        <v>26190</v>
      </c>
      <c r="AQ66" s="10">
        <v>194</v>
      </c>
      <c r="AR66" s="9">
        <v>27270</v>
      </c>
      <c r="AS66" s="10">
        <v>202</v>
      </c>
      <c r="AT66" s="9">
        <v>23909</v>
      </c>
      <c r="AU66" s="10">
        <v>177</v>
      </c>
      <c r="AV66" s="9">
        <v>32940</v>
      </c>
      <c r="AW66" s="10">
        <v>244</v>
      </c>
      <c r="AX66" s="9">
        <v>32265</v>
      </c>
      <c r="AY66" s="10">
        <v>239</v>
      </c>
      <c r="AZ66" s="9">
        <v>25785</v>
      </c>
      <c r="BA66" s="10">
        <v>191</v>
      </c>
      <c r="BB66" s="9">
        <v>20250</v>
      </c>
      <c r="BC66" s="10">
        <v>150</v>
      </c>
      <c r="BD66" s="9">
        <v>10530</v>
      </c>
      <c r="BE66" s="10">
        <v>78</v>
      </c>
      <c r="BF66" s="9">
        <v>8259</v>
      </c>
      <c r="BG66" s="10">
        <v>61</v>
      </c>
      <c r="BH66" s="9">
        <v>27369</v>
      </c>
      <c r="BI66" s="10">
        <v>212</v>
      </c>
      <c r="BJ66" s="9">
        <v>30187</v>
      </c>
      <c r="BK66" s="10">
        <v>234</v>
      </c>
      <c r="BL66" s="9">
        <v>27994</v>
      </c>
      <c r="BM66" s="10">
        <v>217</v>
      </c>
      <c r="BN66" s="9">
        <v>32265</v>
      </c>
      <c r="BO66" s="10">
        <v>239</v>
      </c>
    </row>
    <row r="67" spans="1:67" ht="15.75" customHeight="1">
      <c r="A67" s="8"/>
      <c r="B67" s="2" t="s">
        <v>148</v>
      </c>
      <c r="C67" s="10" t="s">
        <v>81</v>
      </c>
      <c r="D67" s="11" t="s">
        <v>123</v>
      </c>
      <c r="E67" s="9">
        <v>0</v>
      </c>
      <c r="F67" s="10">
        <v>0</v>
      </c>
      <c r="G67" s="9">
        <v>0</v>
      </c>
      <c r="H67" s="10">
        <v>0</v>
      </c>
      <c r="I67" s="10"/>
      <c r="J67" s="9">
        <v>0</v>
      </c>
      <c r="K67" s="10">
        <v>0</v>
      </c>
      <c r="L67" s="9">
        <v>0</v>
      </c>
      <c r="M67" s="10">
        <v>0</v>
      </c>
      <c r="N67" s="9">
        <v>0</v>
      </c>
      <c r="O67" s="10">
        <v>0</v>
      </c>
      <c r="P67" s="9">
        <v>0</v>
      </c>
      <c r="Q67" s="10">
        <v>0</v>
      </c>
      <c r="R67" s="9">
        <v>0</v>
      </c>
      <c r="S67" s="10">
        <v>0</v>
      </c>
      <c r="T67" s="9">
        <v>0</v>
      </c>
      <c r="U67" s="10">
        <v>0</v>
      </c>
      <c r="V67" s="9">
        <v>0</v>
      </c>
      <c r="W67" s="10">
        <v>0</v>
      </c>
      <c r="X67" s="9">
        <v>0</v>
      </c>
      <c r="Y67" s="10">
        <v>0</v>
      </c>
      <c r="Z67" s="9">
        <v>0</v>
      </c>
      <c r="AA67" s="10">
        <v>0</v>
      </c>
      <c r="AB67" s="9">
        <v>0</v>
      </c>
      <c r="AC67" s="10">
        <v>0</v>
      </c>
      <c r="AD67" s="9">
        <v>0</v>
      </c>
      <c r="AE67" s="10">
        <v>0</v>
      </c>
      <c r="AF67" s="9">
        <v>0</v>
      </c>
      <c r="AG67" s="10">
        <v>0</v>
      </c>
      <c r="AH67" s="9">
        <v>0</v>
      </c>
      <c r="AI67" s="10">
        <v>0</v>
      </c>
      <c r="AJ67" s="9">
        <v>0</v>
      </c>
      <c r="AK67" s="10">
        <v>0</v>
      </c>
      <c r="AL67" s="9">
        <v>0</v>
      </c>
      <c r="AM67" s="10">
        <v>0</v>
      </c>
      <c r="AN67" s="9">
        <v>0</v>
      </c>
      <c r="AO67" s="10">
        <v>0</v>
      </c>
      <c r="AP67" s="9">
        <v>0</v>
      </c>
      <c r="AQ67" s="10">
        <v>0</v>
      </c>
      <c r="AR67" s="9">
        <v>0</v>
      </c>
      <c r="AS67" s="10">
        <v>0</v>
      </c>
      <c r="AT67" s="9">
        <v>0</v>
      </c>
      <c r="AU67" s="10">
        <v>0</v>
      </c>
      <c r="AV67" s="9">
        <v>0</v>
      </c>
      <c r="AW67" s="10">
        <v>0</v>
      </c>
      <c r="AX67" s="9">
        <v>0</v>
      </c>
      <c r="AY67" s="10">
        <v>0</v>
      </c>
      <c r="AZ67" s="9">
        <v>0</v>
      </c>
      <c r="BA67" s="10">
        <v>0</v>
      </c>
      <c r="BB67" s="9">
        <v>0</v>
      </c>
      <c r="BC67" s="10">
        <v>0</v>
      </c>
      <c r="BD67" s="9">
        <v>0</v>
      </c>
      <c r="BE67" s="10">
        <v>0</v>
      </c>
      <c r="BF67" s="9">
        <v>0</v>
      </c>
      <c r="BG67" s="10">
        <v>0</v>
      </c>
      <c r="BH67" s="9">
        <v>0</v>
      </c>
      <c r="BI67" s="10">
        <v>0</v>
      </c>
      <c r="BJ67" s="9">
        <v>0</v>
      </c>
      <c r="BK67" s="10">
        <v>0</v>
      </c>
      <c r="BL67" s="9">
        <v>0</v>
      </c>
      <c r="BM67" s="10">
        <v>0</v>
      </c>
      <c r="BN67" s="9">
        <v>0</v>
      </c>
      <c r="BO67" s="10">
        <v>0</v>
      </c>
    </row>
    <row r="68" spans="1:67" ht="15.75" customHeight="1">
      <c r="A68" s="8"/>
      <c r="B68" s="2" t="s">
        <v>149</v>
      </c>
      <c r="C68" s="10" t="s">
        <v>75</v>
      </c>
      <c r="D68" s="11" t="s">
        <v>86</v>
      </c>
      <c r="E68" s="9">
        <v>0</v>
      </c>
      <c r="F68" s="10">
        <v>0</v>
      </c>
      <c r="G68" s="9">
        <v>0</v>
      </c>
      <c r="H68" s="10">
        <v>0</v>
      </c>
      <c r="I68" s="10"/>
      <c r="J68" s="9">
        <v>0</v>
      </c>
      <c r="K68" s="10">
        <v>0</v>
      </c>
      <c r="L68" s="9">
        <v>0</v>
      </c>
      <c r="M68" s="10">
        <v>0</v>
      </c>
      <c r="N68" s="9">
        <v>0</v>
      </c>
      <c r="O68" s="10">
        <v>0</v>
      </c>
      <c r="P68" s="9">
        <v>0</v>
      </c>
      <c r="Q68" s="10">
        <v>0</v>
      </c>
      <c r="R68" s="9">
        <v>0</v>
      </c>
      <c r="S68" s="10">
        <v>0</v>
      </c>
      <c r="T68" s="9">
        <v>0</v>
      </c>
      <c r="U68" s="10">
        <v>0</v>
      </c>
      <c r="V68" s="9">
        <v>0</v>
      </c>
      <c r="W68" s="10">
        <v>0</v>
      </c>
      <c r="X68" s="9">
        <v>0</v>
      </c>
      <c r="Y68" s="10">
        <v>0</v>
      </c>
      <c r="Z68" s="9">
        <v>0</v>
      </c>
      <c r="AA68" s="10">
        <v>0</v>
      </c>
      <c r="AB68" s="9">
        <v>0</v>
      </c>
      <c r="AC68" s="10">
        <v>0</v>
      </c>
      <c r="AD68" s="9">
        <v>0</v>
      </c>
      <c r="AE68" s="10">
        <v>0</v>
      </c>
      <c r="AF68" s="9">
        <v>0</v>
      </c>
      <c r="AG68" s="10">
        <v>0</v>
      </c>
      <c r="AH68" s="9">
        <v>0</v>
      </c>
      <c r="AI68" s="10">
        <v>0</v>
      </c>
      <c r="AJ68" s="9">
        <v>0</v>
      </c>
      <c r="AK68" s="10">
        <v>0</v>
      </c>
      <c r="AL68" s="9">
        <v>0</v>
      </c>
      <c r="AM68" s="10">
        <v>0</v>
      </c>
      <c r="AN68" s="9">
        <v>479</v>
      </c>
      <c r="AO68" s="10">
        <v>1</v>
      </c>
      <c r="AP68" s="9">
        <v>0</v>
      </c>
      <c r="AQ68" s="10">
        <v>0</v>
      </c>
      <c r="AR68" s="9">
        <v>0</v>
      </c>
      <c r="AS68" s="10">
        <v>0</v>
      </c>
      <c r="AT68" s="9">
        <v>0</v>
      </c>
      <c r="AU68" s="10">
        <v>0</v>
      </c>
      <c r="AV68" s="9">
        <v>0</v>
      </c>
      <c r="AW68" s="10">
        <v>0</v>
      </c>
      <c r="AX68" s="9">
        <v>0</v>
      </c>
      <c r="AY68" s="10">
        <v>0</v>
      </c>
      <c r="AZ68" s="9">
        <v>0</v>
      </c>
      <c r="BA68" s="10">
        <v>0</v>
      </c>
      <c r="BB68" s="9">
        <v>0</v>
      </c>
      <c r="BC68" s="10">
        <v>0</v>
      </c>
      <c r="BD68" s="9">
        <v>0</v>
      </c>
      <c r="BE68" s="10">
        <v>0</v>
      </c>
      <c r="BF68" s="9">
        <v>0</v>
      </c>
      <c r="BG68" s="10">
        <v>0</v>
      </c>
      <c r="BH68" s="9">
        <v>0</v>
      </c>
      <c r="BI68" s="10">
        <v>0</v>
      </c>
      <c r="BJ68" s="9">
        <v>0</v>
      </c>
      <c r="BK68" s="10">
        <v>0</v>
      </c>
      <c r="BL68" s="9">
        <v>0</v>
      </c>
      <c r="BM68" s="10">
        <v>0</v>
      </c>
      <c r="BN68" s="9">
        <v>0</v>
      </c>
      <c r="BO68" s="10">
        <v>0</v>
      </c>
    </row>
    <row r="69" spans="1:67" ht="15.75" customHeight="1">
      <c r="A69" s="8"/>
      <c r="B69" s="2" t="s">
        <v>150</v>
      </c>
      <c r="C69" s="10" t="s">
        <v>71</v>
      </c>
      <c r="D69" s="11" t="s">
        <v>94</v>
      </c>
      <c r="E69" s="9">
        <v>877</v>
      </c>
      <c r="F69" s="10">
        <v>3</v>
      </c>
      <c r="G69" s="9">
        <v>767</v>
      </c>
      <c r="H69" s="10">
        <v>3</v>
      </c>
      <c r="I69" s="10"/>
      <c r="J69" s="9">
        <v>1196</v>
      </c>
      <c r="K69" s="10">
        <v>4</v>
      </c>
      <c r="L69" s="9">
        <v>837</v>
      </c>
      <c r="M69" s="10">
        <v>3</v>
      </c>
      <c r="N69" s="9">
        <v>877</v>
      </c>
      <c r="O69" s="10">
        <v>3</v>
      </c>
      <c r="P69" s="9">
        <v>957</v>
      </c>
      <c r="Q69" s="10">
        <v>3</v>
      </c>
      <c r="R69" s="9">
        <v>1156</v>
      </c>
      <c r="S69" s="10">
        <v>4</v>
      </c>
      <c r="T69" s="9">
        <v>1196</v>
      </c>
      <c r="U69" s="10">
        <v>4</v>
      </c>
      <c r="V69" s="9">
        <v>3348</v>
      </c>
      <c r="W69" s="10">
        <v>12</v>
      </c>
      <c r="X69" s="9">
        <v>279</v>
      </c>
      <c r="Y69" s="10">
        <v>1</v>
      </c>
      <c r="Z69" s="9">
        <v>558</v>
      </c>
      <c r="AA69" s="10">
        <v>2</v>
      </c>
      <c r="AB69" s="9">
        <v>837</v>
      </c>
      <c r="AC69" s="10">
        <v>3</v>
      </c>
      <c r="AD69" s="9">
        <v>2073</v>
      </c>
      <c r="AE69" s="10">
        <v>7</v>
      </c>
      <c r="AF69" s="9">
        <v>558</v>
      </c>
      <c r="AG69" s="10">
        <v>2</v>
      </c>
      <c r="AH69" s="9">
        <v>1714</v>
      </c>
      <c r="AI69" s="10">
        <v>6</v>
      </c>
      <c r="AJ69" s="9">
        <v>1395</v>
      </c>
      <c r="AK69" s="10">
        <v>5</v>
      </c>
      <c r="AL69" s="9">
        <v>1116</v>
      </c>
      <c r="AM69" s="10">
        <v>4</v>
      </c>
      <c r="AN69" s="9">
        <v>279</v>
      </c>
      <c r="AO69" s="10">
        <v>1</v>
      </c>
      <c r="AP69" s="9">
        <v>279</v>
      </c>
      <c r="AQ69" s="10">
        <v>1</v>
      </c>
      <c r="AR69" s="9">
        <v>279</v>
      </c>
      <c r="AS69" s="10">
        <v>1</v>
      </c>
      <c r="AT69" s="9">
        <v>1668</v>
      </c>
      <c r="AU69" s="10">
        <v>8</v>
      </c>
      <c r="AV69" s="9">
        <v>185</v>
      </c>
      <c r="AW69" s="10">
        <v>1</v>
      </c>
      <c r="AX69" s="9">
        <v>764</v>
      </c>
      <c r="AY69" s="10">
        <v>4</v>
      </c>
      <c r="AZ69" s="9">
        <v>804</v>
      </c>
      <c r="BA69" s="10">
        <v>4</v>
      </c>
      <c r="BB69" s="9">
        <v>613</v>
      </c>
      <c r="BC69" s="10">
        <v>3</v>
      </c>
      <c r="BD69" s="9">
        <v>1560</v>
      </c>
      <c r="BE69" s="10">
        <v>8</v>
      </c>
      <c r="BF69" s="9">
        <v>925</v>
      </c>
      <c r="BG69" s="10">
        <v>5</v>
      </c>
      <c r="BH69" s="9">
        <v>1110</v>
      </c>
      <c r="BI69" s="10">
        <v>6</v>
      </c>
      <c r="BJ69" s="9">
        <v>1375</v>
      </c>
      <c r="BK69" s="10">
        <v>7</v>
      </c>
      <c r="BL69" s="9">
        <v>1190</v>
      </c>
      <c r="BM69" s="10">
        <v>6</v>
      </c>
      <c r="BN69" s="9">
        <v>764</v>
      </c>
      <c r="BO69" s="10">
        <v>4</v>
      </c>
    </row>
    <row r="70" spans="1:67" ht="15.75" customHeight="1">
      <c r="A70" s="8"/>
      <c r="B70" s="2" t="s">
        <v>151</v>
      </c>
      <c r="C70" s="10" t="s">
        <v>68</v>
      </c>
      <c r="D70" s="11" t="s">
        <v>89</v>
      </c>
      <c r="E70" s="9">
        <v>10148</v>
      </c>
      <c r="F70" s="10">
        <v>12</v>
      </c>
      <c r="G70" s="9">
        <v>5228</v>
      </c>
      <c r="H70" s="10">
        <v>6</v>
      </c>
      <c r="I70" s="10"/>
      <c r="J70" s="9">
        <v>6806</v>
      </c>
      <c r="K70" s="10">
        <v>8</v>
      </c>
      <c r="L70" s="9">
        <v>8548</v>
      </c>
      <c r="M70" s="10">
        <v>10</v>
      </c>
      <c r="N70" s="9">
        <v>15358</v>
      </c>
      <c r="O70" s="10">
        <v>18</v>
      </c>
      <c r="P70" s="9">
        <v>14441</v>
      </c>
      <c r="Q70" s="10">
        <v>17</v>
      </c>
      <c r="R70" s="9">
        <v>10126</v>
      </c>
      <c r="S70" s="10">
        <v>12</v>
      </c>
      <c r="T70" s="9">
        <v>16087</v>
      </c>
      <c r="U70" s="10">
        <v>19</v>
      </c>
      <c r="V70" s="9">
        <v>5118</v>
      </c>
      <c r="W70" s="10">
        <v>6</v>
      </c>
      <c r="X70" s="9">
        <v>10969</v>
      </c>
      <c r="Y70" s="10">
        <v>13</v>
      </c>
      <c r="Z70" s="9">
        <v>14400</v>
      </c>
      <c r="AA70" s="10">
        <v>17</v>
      </c>
      <c r="AB70" s="9">
        <v>12823</v>
      </c>
      <c r="AC70" s="10">
        <v>15</v>
      </c>
      <c r="AD70" s="9">
        <v>10199</v>
      </c>
      <c r="AE70" s="10">
        <v>12</v>
      </c>
      <c r="AF70" s="9">
        <v>16253</v>
      </c>
      <c r="AG70" s="10">
        <v>19</v>
      </c>
      <c r="AH70" s="9">
        <v>9447</v>
      </c>
      <c r="AI70" s="10">
        <v>11</v>
      </c>
      <c r="AJ70" s="9">
        <v>10291</v>
      </c>
      <c r="AK70" s="10">
        <v>12</v>
      </c>
      <c r="AL70" s="9">
        <v>8548</v>
      </c>
      <c r="AM70" s="10">
        <v>10</v>
      </c>
      <c r="AN70" s="9">
        <v>7815</v>
      </c>
      <c r="AO70" s="10">
        <v>9</v>
      </c>
      <c r="AP70" s="9">
        <v>10166</v>
      </c>
      <c r="AQ70" s="10">
        <v>12</v>
      </c>
      <c r="AR70" s="9">
        <v>10996</v>
      </c>
      <c r="AS70" s="10">
        <v>13</v>
      </c>
      <c r="AT70" s="9">
        <v>12606</v>
      </c>
      <c r="AU70" s="10">
        <v>15</v>
      </c>
      <c r="AV70" s="9">
        <v>11059</v>
      </c>
      <c r="AW70" s="10">
        <v>13</v>
      </c>
      <c r="AX70" s="9">
        <v>7573</v>
      </c>
      <c r="AY70" s="10">
        <v>9</v>
      </c>
      <c r="AZ70" s="9">
        <v>9307</v>
      </c>
      <c r="BA70" s="10">
        <v>11</v>
      </c>
      <c r="BB70" s="9">
        <v>9053</v>
      </c>
      <c r="BC70" s="10">
        <v>11</v>
      </c>
      <c r="BD70" s="9">
        <v>12958</v>
      </c>
      <c r="BE70" s="10">
        <v>19</v>
      </c>
      <c r="BF70" s="9">
        <v>13147</v>
      </c>
      <c r="BG70" s="10">
        <v>19</v>
      </c>
      <c r="BH70" s="9">
        <v>19374</v>
      </c>
      <c r="BI70" s="10">
        <v>28</v>
      </c>
      <c r="BJ70" s="9">
        <v>13147</v>
      </c>
      <c r="BK70" s="10">
        <v>19</v>
      </c>
      <c r="BL70" s="9">
        <v>11071</v>
      </c>
      <c r="BM70" s="10">
        <v>16</v>
      </c>
      <c r="BN70" s="9">
        <v>7573</v>
      </c>
      <c r="BO70" s="10">
        <v>9</v>
      </c>
    </row>
    <row r="71" spans="1:67" ht="15.75" customHeight="1">
      <c r="A71" s="8"/>
      <c r="B71" s="2" t="s">
        <v>152</v>
      </c>
      <c r="C71" s="10" t="s">
        <v>81</v>
      </c>
      <c r="D71" s="11" t="s">
        <v>82</v>
      </c>
      <c r="E71" s="9">
        <v>10472</v>
      </c>
      <c r="F71" s="10">
        <v>17</v>
      </c>
      <c r="G71" s="9">
        <v>6776</v>
      </c>
      <c r="H71" s="10">
        <v>11</v>
      </c>
      <c r="I71" s="10"/>
      <c r="J71" s="9">
        <v>7629</v>
      </c>
      <c r="K71" s="10">
        <v>12</v>
      </c>
      <c r="L71" s="9">
        <v>7392</v>
      </c>
      <c r="M71" s="10">
        <v>12</v>
      </c>
      <c r="N71" s="9">
        <v>8394</v>
      </c>
      <c r="O71" s="10">
        <v>16</v>
      </c>
      <c r="P71" s="9">
        <v>6120</v>
      </c>
      <c r="Q71" s="10">
        <v>10</v>
      </c>
      <c r="R71" s="9">
        <v>11767</v>
      </c>
      <c r="S71" s="10">
        <v>23</v>
      </c>
      <c r="T71" s="9">
        <v>8697</v>
      </c>
      <c r="U71" s="10">
        <v>17</v>
      </c>
      <c r="V71" s="9">
        <v>17394</v>
      </c>
      <c r="W71" s="10">
        <v>34</v>
      </c>
      <c r="X71" s="9">
        <v>9209</v>
      </c>
      <c r="Y71" s="10">
        <v>18</v>
      </c>
      <c r="Z71" s="9">
        <v>9720</v>
      </c>
      <c r="AA71" s="10">
        <v>19</v>
      </c>
      <c r="AB71" s="9">
        <v>14730</v>
      </c>
      <c r="AC71" s="10">
        <v>29</v>
      </c>
      <c r="AD71" s="9">
        <v>7181</v>
      </c>
      <c r="AE71" s="10">
        <v>14</v>
      </c>
      <c r="AF71" s="9">
        <v>12600</v>
      </c>
      <c r="AG71" s="10">
        <v>25</v>
      </c>
      <c r="AH71" s="9">
        <v>11592</v>
      </c>
      <c r="AI71" s="10">
        <v>23</v>
      </c>
      <c r="AJ71" s="9">
        <v>12883</v>
      </c>
      <c r="AK71" s="10">
        <v>31</v>
      </c>
      <c r="AL71" s="9">
        <v>11152</v>
      </c>
      <c r="AM71" s="10">
        <v>31</v>
      </c>
      <c r="AN71" s="9">
        <v>10072</v>
      </c>
      <c r="AO71" s="10">
        <v>28</v>
      </c>
      <c r="AP71" s="9">
        <v>13310</v>
      </c>
      <c r="AQ71" s="10">
        <v>37</v>
      </c>
      <c r="AR71" s="9">
        <v>10792</v>
      </c>
      <c r="AS71" s="10">
        <v>30</v>
      </c>
      <c r="AT71" s="9">
        <v>11871</v>
      </c>
      <c r="AU71" s="10">
        <v>33</v>
      </c>
      <c r="AV71" s="9">
        <v>12950</v>
      </c>
      <c r="AW71" s="10">
        <v>36</v>
      </c>
      <c r="AX71" s="9">
        <v>17986</v>
      </c>
      <c r="AY71" s="10">
        <v>50</v>
      </c>
      <c r="AZ71" s="9">
        <v>15109</v>
      </c>
      <c r="BA71" s="10">
        <v>42</v>
      </c>
      <c r="BB71" s="9">
        <v>14749</v>
      </c>
      <c r="BC71" s="10">
        <v>41</v>
      </c>
      <c r="BD71" s="9">
        <v>15828</v>
      </c>
      <c r="BE71" s="10">
        <v>44</v>
      </c>
      <c r="BF71" s="9">
        <v>19785</v>
      </c>
      <c r="BG71" s="10">
        <v>55</v>
      </c>
      <c r="BH71" s="9">
        <v>14749</v>
      </c>
      <c r="BI71" s="10">
        <v>41</v>
      </c>
      <c r="BJ71" s="9">
        <v>14749</v>
      </c>
      <c r="BK71" s="10">
        <v>41</v>
      </c>
      <c r="BL71" s="9">
        <v>14389</v>
      </c>
      <c r="BM71" s="10">
        <v>40</v>
      </c>
      <c r="BN71" s="9">
        <v>17986</v>
      </c>
      <c r="BO71" s="10">
        <v>50</v>
      </c>
    </row>
    <row r="72" spans="1:67" ht="15.75" customHeight="1">
      <c r="A72" s="8"/>
      <c r="B72" s="2" t="s">
        <v>153</v>
      </c>
      <c r="C72" s="10" t="s">
        <v>68</v>
      </c>
      <c r="D72" s="11" t="s">
        <v>89</v>
      </c>
      <c r="E72" s="9">
        <v>0</v>
      </c>
      <c r="F72" s="10">
        <v>0</v>
      </c>
      <c r="G72" s="9">
        <v>632</v>
      </c>
      <c r="H72" s="10">
        <v>2</v>
      </c>
      <c r="I72" s="10"/>
      <c r="J72" s="9">
        <v>0</v>
      </c>
      <c r="K72" s="10">
        <v>0</v>
      </c>
      <c r="L72" s="9">
        <v>0</v>
      </c>
      <c r="M72" s="10">
        <v>0</v>
      </c>
      <c r="N72" s="9">
        <v>316</v>
      </c>
      <c r="O72" s="10">
        <v>1</v>
      </c>
      <c r="P72" s="9">
        <v>632</v>
      </c>
      <c r="Q72" s="10">
        <v>2</v>
      </c>
      <c r="R72" s="9">
        <v>672</v>
      </c>
      <c r="S72" s="10">
        <v>2</v>
      </c>
      <c r="T72" s="9">
        <v>632</v>
      </c>
      <c r="U72" s="10">
        <v>2</v>
      </c>
      <c r="V72" s="9">
        <v>316</v>
      </c>
      <c r="W72" s="10">
        <v>1</v>
      </c>
      <c r="X72" s="9">
        <v>1304</v>
      </c>
      <c r="Y72" s="10">
        <v>4</v>
      </c>
      <c r="Z72" s="9">
        <v>316</v>
      </c>
      <c r="AA72" s="10">
        <v>1</v>
      </c>
      <c r="AB72" s="9">
        <v>672</v>
      </c>
      <c r="AC72" s="10">
        <v>2</v>
      </c>
      <c r="AD72" s="9">
        <v>632</v>
      </c>
      <c r="AE72" s="10">
        <v>2</v>
      </c>
      <c r="AF72" s="9">
        <v>712</v>
      </c>
      <c r="AG72" s="10">
        <v>2</v>
      </c>
      <c r="AH72" s="9">
        <v>1620</v>
      </c>
      <c r="AI72" s="10">
        <v>5</v>
      </c>
      <c r="AJ72" s="9">
        <v>672</v>
      </c>
      <c r="AK72" s="10">
        <v>2</v>
      </c>
      <c r="AL72" s="9">
        <v>316</v>
      </c>
      <c r="AM72" s="10">
        <v>1</v>
      </c>
      <c r="AN72" s="9">
        <v>2252</v>
      </c>
      <c r="AO72" s="10">
        <v>7</v>
      </c>
      <c r="AP72" s="9">
        <v>632</v>
      </c>
      <c r="AQ72" s="10">
        <v>2</v>
      </c>
      <c r="AR72" s="9">
        <v>0</v>
      </c>
      <c r="AS72" s="10">
        <v>0</v>
      </c>
      <c r="AT72" s="9">
        <v>672</v>
      </c>
      <c r="AU72" s="10">
        <v>2</v>
      </c>
      <c r="AV72" s="9">
        <v>948</v>
      </c>
      <c r="AW72" s="10">
        <v>3</v>
      </c>
      <c r="AX72" s="9">
        <v>0</v>
      </c>
      <c r="AY72" s="10">
        <v>0</v>
      </c>
      <c r="AZ72" s="9">
        <v>0</v>
      </c>
      <c r="BA72" s="10">
        <v>0</v>
      </c>
      <c r="BB72" s="9">
        <v>0</v>
      </c>
      <c r="BC72" s="10">
        <v>0</v>
      </c>
      <c r="BD72" s="9">
        <v>1896</v>
      </c>
      <c r="BE72" s="10">
        <v>6</v>
      </c>
      <c r="BF72" s="9">
        <v>316</v>
      </c>
      <c r="BG72" s="10">
        <v>1</v>
      </c>
      <c r="BH72" s="9">
        <v>672</v>
      </c>
      <c r="BI72" s="10">
        <v>2</v>
      </c>
      <c r="BJ72" s="9">
        <v>316</v>
      </c>
      <c r="BK72" s="10">
        <v>1</v>
      </c>
      <c r="BL72" s="9">
        <v>1304</v>
      </c>
      <c r="BM72" s="10">
        <v>4</v>
      </c>
      <c r="BN72" s="9">
        <v>0</v>
      </c>
      <c r="BO72" s="10">
        <v>0</v>
      </c>
    </row>
    <row r="73" spans="1:67" ht="15.75" customHeight="1">
      <c r="A73" s="8"/>
      <c r="B73" s="2" t="s">
        <v>154</v>
      </c>
      <c r="C73" s="10" t="s">
        <v>71</v>
      </c>
      <c r="D73" s="11" t="s">
        <v>84</v>
      </c>
      <c r="E73" s="9">
        <v>0</v>
      </c>
      <c r="F73" s="10">
        <v>0</v>
      </c>
      <c r="G73" s="9">
        <v>0</v>
      </c>
      <c r="H73" s="10">
        <v>0</v>
      </c>
      <c r="I73" s="10"/>
      <c r="J73" s="9">
        <v>0</v>
      </c>
      <c r="K73" s="10">
        <v>0</v>
      </c>
      <c r="L73" s="9">
        <v>538</v>
      </c>
      <c r="M73" s="10">
        <v>2</v>
      </c>
      <c r="N73" s="9">
        <v>0</v>
      </c>
      <c r="O73" s="10">
        <v>0</v>
      </c>
      <c r="P73" s="9">
        <v>0</v>
      </c>
      <c r="Q73" s="10">
        <v>0</v>
      </c>
      <c r="R73" s="9">
        <v>309</v>
      </c>
      <c r="S73" s="10">
        <v>1</v>
      </c>
      <c r="T73" s="9">
        <v>0</v>
      </c>
      <c r="U73" s="10">
        <v>0</v>
      </c>
      <c r="V73" s="9">
        <v>0</v>
      </c>
      <c r="W73" s="10">
        <v>0</v>
      </c>
      <c r="X73" s="9">
        <v>0</v>
      </c>
      <c r="Y73" s="10">
        <v>0</v>
      </c>
      <c r="Z73" s="9">
        <v>269</v>
      </c>
      <c r="AA73" s="10">
        <v>1</v>
      </c>
      <c r="AB73" s="9">
        <v>0</v>
      </c>
      <c r="AC73" s="10">
        <v>0</v>
      </c>
      <c r="AD73" s="9">
        <v>269</v>
      </c>
      <c r="AE73" s="10">
        <v>1</v>
      </c>
      <c r="AF73" s="9">
        <v>0</v>
      </c>
      <c r="AG73" s="10">
        <v>0</v>
      </c>
      <c r="AH73" s="9">
        <v>0</v>
      </c>
      <c r="AI73" s="10">
        <v>0</v>
      </c>
      <c r="AJ73" s="9">
        <v>0</v>
      </c>
      <c r="AK73" s="10">
        <v>0</v>
      </c>
      <c r="AL73" s="9">
        <v>0</v>
      </c>
      <c r="AM73" s="10">
        <v>0</v>
      </c>
      <c r="AN73" s="9">
        <v>0</v>
      </c>
      <c r="AO73" s="10">
        <v>0</v>
      </c>
      <c r="AP73" s="9">
        <v>1216</v>
      </c>
      <c r="AQ73" s="10">
        <v>4</v>
      </c>
      <c r="AR73" s="9">
        <v>0</v>
      </c>
      <c r="AS73" s="10">
        <v>0</v>
      </c>
      <c r="AT73" s="9">
        <v>309</v>
      </c>
      <c r="AU73" s="10">
        <v>1</v>
      </c>
      <c r="AV73" s="9">
        <v>0</v>
      </c>
      <c r="AW73" s="10">
        <v>0</v>
      </c>
      <c r="AX73" s="9">
        <v>269</v>
      </c>
      <c r="AY73" s="10">
        <v>1</v>
      </c>
      <c r="AZ73" s="9">
        <v>269</v>
      </c>
      <c r="BA73" s="10">
        <v>1</v>
      </c>
      <c r="BB73" s="9">
        <v>0</v>
      </c>
      <c r="BC73" s="10">
        <v>0</v>
      </c>
      <c r="BD73" s="9">
        <v>0</v>
      </c>
      <c r="BE73" s="10">
        <v>0</v>
      </c>
      <c r="BF73" s="9">
        <v>269</v>
      </c>
      <c r="BG73" s="10">
        <v>1</v>
      </c>
      <c r="BH73" s="9">
        <v>0</v>
      </c>
      <c r="BI73" s="10">
        <v>0</v>
      </c>
      <c r="BJ73" s="9">
        <v>0</v>
      </c>
      <c r="BK73" s="10">
        <v>0</v>
      </c>
      <c r="BL73" s="9">
        <v>-267</v>
      </c>
      <c r="BM73" s="10">
        <v>-1</v>
      </c>
      <c r="BN73" s="9">
        <v>269</v>
      </c>
      <c r="BO73" s="10">
        <v>1</v>
      </c>
    </row>
    <row r="74" spans="1:67" ht="15.75" customHeight="1">
      <c r="A74" s="8"/>
      <c r="B74" s="2" t="s">
        <v>155</v>
      </c>
      <c r="C74" s="10" t="s">
        <v>75</v>
      </c>
      <c r="D74" s="11" t="s">
        <v>86</v>
      </c>
      <c r="E74" s="9">
        <v>0</v>
      </c>
      <c r="F74" s="10">
        <v>0</v>
      </c>
      <c r="G74" s="9">
        <v>244</v>
      </c>
      <c r="H74" s="10">
        <v>1</v>
      </c>
      <c r="I74" s="10"/>
      <c r="J74" s="9">
        <v>488</v>
      </c>
      <c r="K74" s="10">
        <v>2</v>
      </c>
      <c r="L74" s="9">
        <v>244</v>
      </c>
      <c r="M74" s="10">
        <v>1</v>
      </c>
      <c r="N74" s="9">
        <v>0</v>
      </c>
      <c r="O74" s="10">
        <v>0</v>
      </c>
      <c r="P74" s="9">
        <v>488</v>
      </c>
      <c r="Q74" s="10">
        <v>2</v>
      </c>
      <c r="R74" s="9">
        <v>244</v>
      </c>
      <c r="S74" s="10">
        <v>1</v>
      </c>
      <c r="T74" s="9">
        <v>0</v>
      </c>
      <c r="U74" s="10">
        <v>0</v>
      </c>
      <c r="V74" s="9">
        <v>812</v>
      </c>
      <c r="W74" s="10">
        <v>3</v>
      </c>
      <c r="X74" s="9">
        <v>772</v>
      </c>
      <c r="Y74" s="10">
        <v>3</v>
      </c>
      <c r="Z74" s="9">
        <v>0</v>
      </c>
      <c r="AA74" s="10">
        <v>0</v>
      </c>
      <c r="AB74" s="9">
        <v>488</v>
      </c>
      <c r="AC74" s="10">
        <v>2</v>
      </c>
      <c r="AD74" s="9">
        <v>0</v>
      </c>
      <c r="AE74" s="10">
        <v>0</v>
      </c>
      <c r="AF74" s="9">
        <v>0</v>
      </c>
      <c r="AG74" s="10">
        <v>0</v>
      </c>
      <c r="AH74" s="9">
        <v>244</v>
      </c>
      <c r="AI74" s="10">
        <v>1</v>
      </c>
      <c r="AJ74" s="9">
        <v>0</v>
      </c>
      <c r="AK74" s="10">
        <v>0</v>
      </c>
      <c r="AL74" s="9">
        <v>0</v>
      </c>
      <c r="AM74" s="10">
        <v>0</v>
      </c>
      <c r="AN74" s="9">
        <v>0</v>
      </c>
      <c r="AO74" s="10">
        <v>0</v>
      </c>
      <c r="AP74" s="9">
        <v>244</v>
      </c>
      <c r="AQ74" s="10">
        <v>1</v>
      </c>
      <c r="AR74" s="9">
        <v>244</v>
      </c>
      <c r="AS74" s="10">
        <v>1</v>
      </c>
      <c r="AT74" s="9">
        <v>732</v>
      </c>
      <c r="AU74" s="10">
        <v>3</v>
      </c>
      <c r="AV74" s="9">
        <v>0</v>
      </c>
      <c r="AW74" s="10">
        <v>0</v>
      </c>
      <c r="AX74" s="9">
        <v>0</v>
      </c>
      <c r="AY74" s="10">
        <v>0</v>
      </c>
      <c r="AZ74" s="9">
        <v>0</v>
      </c>
      <c r="BA74" s="10">
        <v>0</v>
      </c>
      <c r="BB74" s="9">
        <v>0</v>
      </c>
      <c r="BC74" s="10">
        <v>0</v>
      </c>
      <c r="BD74" s="9">
        <v>732</v>
      </c>
      <c r="BE74" s="10">
        <v>3</v>
      </c>
      <c r="BF74" s="9">
        <v>732</v>
      </c>
      <c r="BG74" s="10">
        <v>3</v>
      </c>
      <c r="BH74" s="9">
        <v>732</v>
      </c>
      <c r="BI74" s="10">
        <v>3</v>
      </c>
      <c r="BJ74" s="9">
        <v>732</v>
      </c>
      <c r="BK74" s="10">
        <v>3</v>
      </c>
      <c r="BL74" s="9">
        <v>0</v>
      </c>
      <c r="BM74" s="10">
        <v>0</v>
      </c>
      <c r="BN74" s="9">
        <v>0</v>
      </c>
      <c r="BO74" s="10">
        <v>0</v>
      </c>
    </row>
    <row r="75" spans="1:67" ht="15.75" customHeight="1">
      <c r="A75" s="8"/>
      <c r="B75" s="2" t="s">
        <v>156</v>
      </c>
      <c r="C75" s="10" t="s">
        <v>81</v>
      </c>
      <c r="D75" s="11" t="s">
        <v>82</v>
      </c>
      <c r="E75" s="9">
        <v>2716</v>
      </c>
      <c r="F75" s="10">
        <v>4</v>
      </c>
      <c r="G75" s="9">
        <v>3395</v>
      </c>
      <c r="H75" s="10">
        <v>5</v>
      </c>
      <c r="I75" s="10"/>
      <c r="J75" s="9">
        <v>2037</v>
      </c>
      <c r="K75" s="10">
        <v>3</v>
      </c>
      <c r="L75" s="9">
        <v>2037</v>
      </c>
      <c r="M75" s="10">
        <v>3</v>
      </c>
      <c r="N75" s="9">
        <v>2037</v>
      </c>
      <c r="O75" s="10">
        <v>3</v>
      </c>
      <c r="P75" s="9">
        <v>4753</v>
      </c>
      <c r="Q75" s="10">
        <v>7</v>
      </c>
      <c r="R75" s="9">
        <v>4074</v>
      </c>
      <c r="S75" s="10">
        <v>6</v>
      </c>
      <c r="T75" s="9">
        <v>4074</v>
      </c>
      <c r="U75" s="10">
        <v>6</v>
      </c>
      <c r="V75" s="9">
        <v>1358</v>
      </c>
      <c r="W75" s="10">
        <v>2</v>
      </c>
      <c r="X75" s="9">
        <v>2037</v>
      </c>
      <c r="Y75" s="10">
        <v>3</v>
      </c>
      <c r="Z75" s="9">
        <v>2716</v>
      </c>
      <c r="AA75" s="10">
        <v>4</v>
      </c>
      <c r="AB75" s="9">
        <v>3395</v>
      </c>
      <c r="AC75" s="10">
        <v>5</v>
      </c>
      <c r="AD75" s="9">
        <v>2007</v>
      </c>
      <c r="AE75" s="10">
        <v>3</v>
      </c>
      <c r="AF75" s="9">
        <v>4543</v>
      </c>
      <c r="AG75" s="10">
        <v>7</v>
      </c>
      <c r="AH75" s="9">
        <v>7788</v>
      </c>
      <c r="AI75" s="10">
        <v>12</v>
      </c>
      <c r="AJ75" s="9">
        <v>3245</v>
      </c>
      <c r="AK75" s="10">
        <v>5</v>
      </c>
      <c r="AL75" s="9">
        <v>5841</v>
      </c>
      <c r="AM75" s="10">
        <v>9</v>
      </c>
      <c r="AN75" s="9">
        <v>2596</v>
      </c>
      <c r="AO75" s="10">
        <v>4</v>
      </c>
      <c r="AP75" s="9">
        <v>5192</v>
      </c>
      <c r="AQ75" s="10">
        <v>8</v>
      </c>
      <c r="AR75" s="9">
        <v>5192</v>
      </c>
      <c r="AS75" s="10">
        <v>8</v>
      </c>
      <c r="AT75" s="9">
        <v>3894</v>
      </c>
      <c r="AU75" s="10">
        <v>6</v>
      </c>
      <c r="AV75" s="9">
        <v>6490</v>
      </c>
      <c r="AW75" s="10">
        <v>10</v>
      </c>
      <c r="AX75" s="9">
        <v>9735</v>
      </c>
      <c r="AY75" s="10">
        <v>15</v>
      </c>
      <c r="AZ75" s="9">
        <v>12331</v>
      </c>
      <c r="BA75" s="10">
        <v>19</v>
      </c>
      <c r="BB75" s="9">
        <v>5192</v>
      </c>
      <c r="BC75" s="10">
        <v>8</v>
      </c>
      <c r="BD75" s="9">
        <v>9086</v>
      </c>
      <c r="BE75" s="10">
        <v>14</v>
      </c>
      <c r="BF75" s="9">
        <v>5192</v>
      </c>
      <c r="BG75" s="10">
        <v>8</v>
      </c>
      <c r="BH75" s="9">
        <v>8985</v>
      </c>
      <c r="BI75" s="10">
        <v>15</v>
      </c>
      <c r="BJ75" s="9">
        <v>11381</v>
      </c>
      <c r="BK75" s="10">
        <v>19</v>
      </c>
      <c r="BL75" s="9">
        <v>7787</v>
      </c>
      <c r="BM75" s="10">
        <v>13</v>
      </c>
      <c r="BN75" s="9">
        <v>9735</v>
      </c>
      <c r="BO75" s="10">
        <v>15</v>
      </c>
    </row>
    <row r="76" spans="1:67" ht="15.75" customHeight="1">
      <c r="A76" s="8"/>
      <c r="B76" s="2" t="s">
        <v>157</v>
      </c>
      <c r="C76" s="10" t="s">
        <v>81</v>
      </c>
      <c r="D76" s="11" t="s">
        <v>121</v>
      </c>
      <c r="E76" s="9">
        <v>487</v>
      </c>
      <c r="F76" s="10">
        <v>3</v>
      </c>
      <c r="G76" s="9">
        <v>1163</v>
      </c>
      <c r="H76" s="10">
        <v>7</v>
      </c>
      <c r="I76" s="10"/>
      <c r="J76" s="9">
        <v>1083</v>
      </c>
      <c r="K76" s="10">
        <v>7</v>
      </c>
      <c r="L76" s="9">
        <v>487</v>
      </c>
      <c r="M76" s="10">
        <v>3</v>
      </c>
      <c r="N76" s="9">
        <v>716</v>
      </c>
      <c r="O76" s="10">
        <v>4</v>
      </c>
      <c r="P76" s="9">
        <v>447</v>
      </c>
      <c r="Q76" s="10">
        <v>3</v>
      </c>
      <c r="R76" s="9">
        <v>984</v>
      </c>
      <c r="S76" s="10">
        <v>6</v>
      </c>
      <c r="T76" s="9">
        <v>785</v>
      </c>
      <c r="U76" s="10">
        <v>5</v>
      </c>
      <c r="V76" s="9">
        <v>865</v>
      </c>
      <c r="W76" s="10">
        <v>5</v>
      </c>
      <c r="X76" s="9">
        <v>636</v>
      </c>
      <c r="Y76" s="10">
        <v>4</v>
      </c>
      <c r="Z76" s="9">
        <v>596</v>
      </c>
      <c r="AA76" s="10">
        <v>4</v>
      </c>
      <c r="AB76" s="9">
        <v>1014</v>
      </c>
      <c r="AC76" s="10">
        <v>6</v>
      </c>
      <c r="AD76" s="9">
        <v>447</v>
      </c>
      <c r="AE76" s="10">
        <v>3</v>
      </c>
      <c r="AF76" s="9">
        <v>487</v>
      </c>
      <c r="AG76" s="10">
        <v>3</v>
      </c>
      <c r="AH76" s="9">
        <v>447</v>
      </c>
      <c r="AI76" s="10">
        <v>3</v>
      </c>
      <c r="AJ76" s="9">
        <v>905</v>
      </c>
      <c r="AK76" s="10">
        <v>5</v>
      </c>
      <c r="AL76" s="9">
        <v>865</v>
      </c>
      <c r="AM76" s="10">
        <v>5</v>
      </c>
      <c r="AN76" s="9">
        <v>189</v>
      </c>
      <c r="AO76" s="10">
        <v>1</v>
      </c>
      <c r="AP76" s="9">
        <v>785</v>
      </c>
      <c r="AQ76" s="10">
        <v>5</v>
      </c>
      <c r="AR76" s="9">
        <v>338</v>
      </c>
      <c r="AS76" s="10">
        <v>2</v>
      </c>
      <c r="AT76" s="9">
        <v>1075</v>
      </c>
      <c r="AU76" s="10">
        <v>5</v>
      </c>
      <c r="AV76" s="9">
        <v>1314</v>
      </c>
      <c r="AW76" s="10">
        <v>6</v>
      </c>
      <c r="AX76" s="9">
        <v>1632</v>
      </c>
      <c r="AY76" s="10">
        <v>8</v>
      </c>
      <c r="AZ76" s="9">
        <v>1075</v>
      </c>
      <c r="BA76" s="10">
        <v>5</v>
      </c>
      <c r="BB76" s="9">
        <v>2349</v>
      </c>
      <c r="BC76" s="10">
        <v>11</v>
      </c>
      <c r="BD76" s="9">
        <v>677</v>
      </c>
      <c r="BE76" s="10">
        <v>3</v>
      </c>
      <c r="BF76" s="9">
        <v>1234</v>
      </c>
      <c r="BG76" s="10">
        <v>6</v>
      </c>
      <c r="BH76" s="9">
        <v>1632</v>
      </c>
      <c r="BI76" s="10">
        <v>8</v>
      </c>
      <c r="BJ76" s="9">
        <v>1115</v>
      </c>
      <c r="BK76" s="10">
        <v>5</v>
      </c>
      <c r="BL76" s="9">
        <v>1075</v>
      </c>
      <c r="BM76" s="10">
        <v>5</v>
      </c>
      <c r="BN76" s="9">
        <v>1632</v>
      </c>
      <c r="BO76" s="10">
        <v>8</v>
      </c>
    </row>
    <row r="77" spans="1:67" ht="15.75" customHeight="1">
      <c r="A77" s="8"/>
      <c r="B77" s="2" t="s">
        <v>158</v>
      </c>
      <c r="C77" s="10" t="s">
        <v>68</v>
      </c>
      <c r="D77" s="11" t="s">
        <v>99</v>
      </c>
      <c r="E77" s="9">
        <v>2739</v>
      </c>
      <c r="F77" s="10">
        <v>11</v>
      </c>
      <c r="G77" s="9">
        <v>2530</v>
      </c>
      <c r="H77" s="10">
        <v>10</v>
      </c>
      <c r="I77" s="10"/>
      <c r="J77" s="9">
        <v>1823</v>
      </c>
      <c r="K77" s="10">
        <v>7</v>
      </c>
      <c r="L77" s="9">
        <v>1743</v>
      </c>
      <c r="M77" s="10">
        <v>7</v>
      </c>
      <c r="N77" s="9">
        <v>3526</v>
      </c>
      <c r="O77" s="10">
        <v>14</v>
      </c>
      <c r="P77" s="9">
        <v>3068</v>
      </c>
      <c r="Q77" s="10">
        <v>12</v>
      </c>
      <c r="R77" s="9">
        <v>4353</v>
      </c>
      <c r="S77" s="10">
        <v>17</v>
      </c>
      <c r="T77" s="9">
        <v>1245</v>
      </c>
      <c r="U77" s="10">
        <v>5</v>
      </c>
      <c r="V77" s="9">
        <v>3028</v>
      </c>
      <c r="W77" s="10">
        <v>12</v>
      </c>
      <c r="X77" s="9">
        <v>1823</v>
      </c>
      <c r="Y77" s="10">
        <v>7</v>
      </c>
      <c r="Z77" s="9">
        <v>1534</v>
      </c>
      <c r="AA77" s="10">
        <v>6</v>
      </c>
      <c r="AB77" s="9">
        <v>2241</v>
      </c>
      <c r="AC77" s="10">
        <v>9</v>
      </c>
      <c r="AD77" s="9">
        <v>1992</v>
      </c>
      <c r="AE77" s="10">
        <v>8</v>
      </c>
      <c r="AF77" s="9">
        <v>2321</v>
      </c>
      <c r="AG77" s="10">
        <v>9</v>
      </c>
      <c r="AH77" s="9">
        <v>2032</v>
      </c>
      <c r="AI77" s="10">
        <v>8</v>
      </c>
      <c r="AJ77" s="9">
        <v>2281</v>
      </c>
      <c r="AK77" s="10">
        <v>9</v>
      </c>
      <c r="AL77" s="9">
        <v>498</v>
      </c>
      <c r="AM77" s="10">
        <v>2</v>
      </c>
      <c r="AN77" s="9">
        <v>1534</v>
      </c>
      <c r="AO77" s="10">
        <v>6</v>
      </c>
      <c r="AP77" s="9">
        <v>2072</v>
      </c>
      <c r="AQ77" s="10">
        <v>8</v>
      </c>
      <c r="AR77" s="9">
        <v>1036</v>
      </c>
      <c r="AS77" s="10">
        <v>4</v>
      </c>
      <c r="AT77" s="9">
        <v>1343</v>
      </c>
      <c r="AU77" s="10">
        <v>3</v>
      </c>
      <c r="AV77" s="9">
        <v>0</v>
      </c>
      <c r="AW77" s="10">
        <v>0</v>
      </c>
      <c r="AX77" s="9">
        <v>0</v>
      </c>
      <c r="AY77" s="10">
        <v>0</v>
      </c>
      <c r="AZ77" s="9">
        <v>0</v>
      </c>
      <c r="BA77" s="10">
        <v>0</v>
      </c>
      <c r="BB77" s="9">
        <v>0</v>
      </c>
      <c r="BC77" s="10">
        <v>0</v>
      </c>
      <c r="BD77" s="9">
        <v>527</v>
      </c>
      <c r="BE77" s="10">
        <v>1</v>
      </c>
      <c r="BF77" s="9">
        <v>1054</v>
      </c>
      <c r="BG77" s="10">
        <v>2</v>
      </c>
      <c r="BH77" s="9">
        <v>0</v>
      </c>
      <c r="BI77" s="10">
        <v>0</v>
      </c>
      <c r="BJ77" s="9">
        <v>0</v>
      </c>
      <c r="BK77" s="10">
        <v>0</v>
      </c>
      <c r="BL77" s="9">
        <v>0</v>
      </c>
      <c r="BM77" s="10">
        <v>0</v>
      </c>
      <c r="BN77" s="9">
        <v>0</v>
      </c>
      <c r="BO77" s="10">
        <v>0</v>
      </c>
    </row>
    <row r="78" spans="1:67" ht="15.75" customHeight="1">
      <c r="A78" s="8"/>
      <c r="B78" s="2" t="s">
        <v>159</v>
      </c>
      <c r="C78" s="10" t="s">
        <v>75</v>
      </c>
      <c r="D78" s="11" t="s">
        <v>91</v>
      </c>
      <c r="E78" s="9">
        <v>1693</v>
      </c>
      <c r="F78" s="10">
        <v>2</v>
      </c>
      <c r="G78" s="9">
        <v>7596</v>
      </c>
      <c r="H78" s="10">
        <v>9</v>
      </c>
      <c r="I78" s="10"/>
      <c r="J78" s="9">
        <v>844</v>
      </c>
      <c r="K78" s="10">
        <v>1</v>
      </c>
      <c r="L78" s="9">
        <v>8436</v>
      </c>
      <c r="M78" s="10">
        <v>10</v>
      </c>
      <c r="N78" s="9">
        <v>2533</v>
      </c>
      <c r="O78" s="10">
        <v>3</v>
      </c>
      <c r="P78" s="9">
        <v>7819</v>
      </c>
      <c r="Q78" s="10">
        <v>9</v>
      </c>
      <c r="R78" s="9">
        <v>7594</v>
      </c>
      <c r="S78" s="10">
        <v>9</v>
      </c>
      <c r="T78" s="9">
        <v>5063</v>
      </c>
      <c r="U78" s="10">
        <v>6</v>
      </c>
      <c r="V78" s="9">
        <v>3375</v>
      </c>
      <c r="W78" s="10">
        <v>4</v>
      </c>
      <c r="X78" s="9">
        <v>3375</v>
      </c>
      <c r="Y78" s="10">
        <v>4</v>
      </c>
      <c r="Z78" s="9">
        <v>5907</v>
      </c>
      <c r="AA78" s="10">
        <v>7</v>
      </c>
      <c r="AB78" s="9">
        <v>7594</v>
      </c>
      <c r="AC78" s="10">
        <v>9</v>
      </c>
      <c r="AD78" s="9">
        <v>2531</v>
      </c>
      <c r="AE78" s="10">
        <v>3</v>
      </c>
      <c r="AF78" s="9">
        <v>8438</v>
      </c>
      <c r="AG78" s="10">
        <v>10</v>
      </c>
      <c r="AH78" s="9">
        <v>4219</v>
      </c>
      <c r="AI78" s="10">
        <v>5</v>
      </c>
      <c r="AJ78" s="9">
        <v>4219</v>
      </c>
      <c r="AK78" s="10">
        <v>5</v>
      </c>
      <c r="AL78" s="9">
        <v>4219</v>
      </c>
      <c r="AM78" s="10">
        <v>5</v>
      </c>
      <c r="AN78" s="9">
        <v>5907</v>
      </c>
      <c r="AO78" s="10">
        <v>7</v>
      </c>
      <c r="AP78" s="9">
        <v>3375</v>
      </c>
      <c r="AQ78" s="10">
        <v>4</v>
      </c>
      <c r="AR78" s="9">
        <v>1672</v>
      </c>
      <c r="AS78" s="10">
        <v>2</v>
      </c>
      <c r="AT78" s="9">
        <v>8362</v>
      </c>
      <c r="AU78" s="10">
        <v>10</v>
      </c>
      <c r="AV78" s="9">
        <v>3345</v>
      </c>
      <c r="AW78" s="10">
        <v>4</v>
      </c>
      <c r="AX78" s="9">
        <v>4172</v>
      </c>
      <c r="AY78" s="10">
        <v>5</v>
      </c>
      <c r="AZ78" s="9">
        <v>7509</v>
      </c>
      <c r="BA78" s="10">
        <v>9</v>
      </c>
      <c r="BB78" s="9">
        <v>8969</v>
      </c>
      <c r="BC78" s="10">
        <v>11</v>
      </c>
      <c r="BD78" s="9">
        <v>6569</v>
      </c>
      <c r="BE78" s="10">
        <v>9</v>
      </c>
      <c r="BF78" s="9">
        <v>5109</v>
      </c>
      <c r="BG78" s="10">
        <v>7</v>
      </c>
      <c r="BH78" s="9">
        <v>11678</v>
      </c>
      <c r="BI78" s="10">
        <v>16</v>
      </c>
      <c r="BJ78" s="9">
        <v>5109</v>
      </c>
      <c r="BK78" s="10">
        <v>7</v>
      </c>
      <c r="BL78" s="9">
        <v>5109</v>
      </c>
      <c r="BM78" s="10">
        <v>7</v>
      </c>
      <c r="BN78" s="9">
        <v>4172</v>
      </c>
      <c r="BO78" s="10">
        <v>5</v>
      </c>
    </row>
    <row r="79" spans="1:67" ht="15.75" customHeight="1">
      <c r="A79" s="8"/>
      <c r="B79" s="2" t="s">
        <v>160</v>
      </c>
      <c r="C79" s="10" t="s">
        <v>71</v>
      </c>
      <c r="D79" s="11" t="s">
        <v>84</v>
      </c>
      <c r="E79" s="9">
        <v>3335</v>
      </c>
      <c r="F79" s="10">
        <v>23</v>
      </c>
      <c r="G79" s="9">
        <v>2320</v>
      </c>
      <c r="H79" s="10">
        <v>16</v>
      </c>
      <c r="I79" s="10"/>
      <c r="J79" s="9">
        <v>1305</v>
      </c>
      <c r="K79" s="10">
        <v>9</v>
      </c>
      <c r="L79" s="9">
        <v>2030</v>
      </c>
      <c r="M79" s="10">
        <v>14</v>
      </c>
      <c r="N79" s="9">
        <v>1015</v>
      </c>
      <c r="O79" s="10">
        <v>7</v>
      </c>
      <c r="P79" s="9">
        <v>1305</v>
      </c>
      <c r="Q79" s="10">
        <v>9</v>
      </c>
      <c r="R79" s="9">
        <v>3335</v>
      </c>
      <c r="S79" s="10">
        <v>23</v>
      </c>
      <c r="T79" s="9">
        <v>2030</v>
      </c>
      <c r="U79" s="10">
        <v>14</v>
      </c>
      <c r="V79" s="9">
        <v>2465</v>
      </c>
      <c r="W79" s="10">
        <v>17</v>
      </c>
      <c r="X79" s="9">
        <v>3335</v>
      </c>
      <c r="Y79" s="10">
        <v>23</v>
      </c>
      <c r="Z79" s="9">
        <v>3625</v>
      </c>
      <c r="AA79" s="10">
        <v>25</v>
      </c>
      <c r="AB79" s="9">
        <v>1015</v>
      </c>
      <c r="AC79" s="10">
        <v>7</v>
      </c>
      <c r="AD79" s="9">
        <v>2320</v>
      </c>
      <c r="AE79" s="10">
        <v>16</v>
      </c>
      <c r="AF79" s="9">
        <v>1740</v>
      </c>
      <c r="AG79" s="10">
        <v>12</v>
      </c>
      <c r="AH79" s="9">
        <v>1740</v>
      </c>
      <c r="AI79" s="10">
        <v>12</v>
      </c>
      <c r="AJ79" s="9">
        <v>2900</v>
      </c>
      <c r="AK79" s="10">
        <v>20</v>
      </c>
      <c r="AL79" s="9">
        <v>1740</v>
      </c>
      <c r="AM79" s="10">
        <v>12</v>
      </c>
      <c r="AN79" s="9">
        <v>3625</v>
      </c>
      <c r="AO79" s="10">
        <v>25</v>
      </c>
      <c r="AP79" s="9">
        <v>2175</v>
      </c>
      <c r="AQ79" s="10">
        <v>15</v>
      </c>
      <c r="AR79" s="9">
        <v>1885</v>
      </c>
      <c r="AS79" s="10">
        <v>13</v>
      </c>
      <c r="AT79" s="9">
        <v>1450</v>
      </c>
      <c r="AU79" s="10">
        <v>10</v>
      </c>
      <c r="AV79" s="9">
        <v>2465</v>
      </c>
      <c r="AW79" s="10">
        <v>17</v>
      </c>
      <c r="AX79" s="9">
        <v>2900</v>
      </c>
      <c r="AY79" s="10">
        <v>20</v>
      </c>
      <c r="AZ79" s="9">
        <v>5220</v>
      </c>
      <c r="BA79" s="10">
        <v>36</v>
      </c>
      <c r="BB79" s="9">
        <v>2175</v>
      </c>
      <c r="BC79" s="10">
        <v>15</v>
      </c>
      <c r="BD79" s="9">
        <v>2175</v>
      </c>
      <c r="BE79" s="10">
        <v>15</v>
      </c>
      <c r="BF79" s="9">
        <v>1885</v>
      </c>
      <c r="BG79" s="10">
        <v>13</v>
      </c>
      <c r="BH79" s="9">
        <v>2160</v>
      </c>
      <c r="BI79" s="10">
        <v>16</v>
      </c>
      <c r="BJ79" s="9">
        <v>2430</v>
      </c>
      <c r="BK79" s="10">
        <v>18</v>
      </c>
      <c r="BL79" s="9">
        <v>2835</v>
      </c>
      <c r="BM79" s="10">
        <v>21</v>
      </c>
      <c r="BN79" s="9">
        <v>2900</v>
      </c>
      <c r="BO79" s="10">
        <v>20</v>
      </c>
    </row>
    <row r="80" spans="1:67" ht="15.75" customHeight="1">
      <c r="A80" s="8"/>
      <c r="B80" s="2" t="s">
        <v>161</v>
      </c>
      <c r="C80" s="10" t="s">
        <v>75</v>
      </c>
      <c r="D80" s="11" t="s">
        <v>86</v>
      </c>
      <c r="E80" s="9">
        <v>2368</v>
      </c>
      <c r="F80" s="10">
        <v>5</v>
      </c>
      <c r="G80" s="9">
        <v>3249</v>
      </c>
      <c r="H80" s="10">
        <v>7</v>
      </c>
      <c r="I80" s="10"/>
      <c r="J80" s="9">
        <v>928</v>
      </c>
      <c r="K80" s="10">
        <v>2</v>
      </c>
      <c r="L80" s="9">
        <v>464</v>
      </c>
      <c r="M80" s="10">
        <v>1</v>
      </c>
      <c r="N80" s="9">
        <v>928</v>
      </c>
      <c r="O80" s="10">
        <v>2</v>
      </c>
      <c r="P80" s="9">
        <v>928</v>
      </c>
      <c r="Q80" s="10">
        <v>2</v>
      </c>
      <c r="R80" s="9">
        <v>928</v>
      </c>
      <c r="S80" s="10">
        <v>2</v>
      </c>
      <c r="T80" s="9">
        <v>1392</v>
      </c>
      <c r="U80" s="10">
        <v>3</v>
      </c>
      <c r="V80" s="9">
        <v>928</v>
      </c>
      <c r="W80" s="10">
        <v>2</v>
      </c>
      <c r="X80" s="9">
        <v>2321</v>
      </c>
      <c r="Y80" s="10">
        <v>5</v>
      </c>
      <c r="Z80" s="9">
        <v>464</v>
      </c>
      <c r="AA80" s="10">
        <v>1</v>
      </c>
      <c r="AB80" s="9">
        <v>464</v>
      </c>
      <c r="AC80" s="10">
        <v>1</v>
      </c>
      <c r="AD80" s="9">
        <v>0</v>
      </c>
      <c r="AE80" s="10">
        <v>0</v>
      </c>
      <c r="AF80" s="9">
        <v>0</v>
      </c>
      <c r="AG80" s="10">
        <v>0</v>
      </c>
      <c r="AH80" s="9">
        <v>3249</v>
      </c>
      <c r="AI80" s="10">
        <v>7</v>
      </c>
      <c r="AJ80" s="9">
        <v>464</v>
      </c>
      <c r="AK80" s="10">
        <v>1</v>
      </c>
      <c r="AL80" s="9">
        <v>928</v>
      </c>
      <c r="AM80" s="10">
        <v>2</v>
      </c>
      <c r="AN80" s="9">
        <v>1392</v>
      </c>
      <c r="AO80" s="10">
        <v>3</v>
      </c>
      <c r="AP80" s="9">
        <v>2785</v>
      </c>
      <c r="AQ80" s="10">
        <v>6</v>
      </c>
      <c r="AR80" s="9">
        <v>1392</v>
      </c>
      <c r="AS80" s="10">
        <v>3</v>
      </c>
      <c r="AT80" s="9">
        <v>464</v>
      </c>
      <c r="AU80" s="10">
        <v>1</v>
      </c>
      <c r="AV80" s="9">
        <v>1402</v>
      </c>
      <c r="AW80" s="10">
        <v>3</v>
      </c>
      <c r="AX80" s="9">
        <v>0</v>
      </c>
      <c r="AY80" s="10">
        <v>0</v>
      </c>
      <c r="AZ80" s="9">
        <v>455</v>
      </c>
      <c r="BA80" s="10">
        <v>1</v>
      </c>
      <c r="BB80" s="9">
        <v>0</v>
      </c>
      <c r="BC80" s="10">
        <v>0</v>
      </c>
      <c r="BD80" s="9">
        <v>0</v>
      </c>
      <c r="BE80" s="10">
        <v>0</v>
      </c>
      <c r="BF80" s="9">
        <v>0</v>
      </c>
      <c r="BG80" s="10">
        <v>0</v>
      </c>
      <c r="BH80" s="9">
        <v>0</v>
      </c>
      <c r="BI80" s="10">
        <v>0</v>
      </c>
      <c r="BJ80" s="9">
        <v>2083</v>
      </c>
      <c r="BK80" s="10">
        <v>5</v>
      </c>
      <c r="BL80" s="9">
        <v>1667</v>
      </c>
      <c r="BM80" s="10">
        <v>4</v>
      </c>
      <c r="BN80" s="9">
        <v>0</v>
      </c>
      <c r="BO80" s="10">
        <v>0</v>
      </c>
    </row>
    <row r="81" spans="1:67" ht="15.75" customHeight="1">
      <c r="A81" s="8"/>
      <c r="B81" s="2" t="s">
        <v>162</v>
      </c>
      <c r="C81" s="10" t="s">
        <v>81</v>
      </c>
      <c r="D81" s="11" t="s">
        <v>82</v>
      </c>
      <c r="E81" s="9">
        <v>501</v>
      </c>
      <c r="F81" s="10">
        <v>3</v>
      </c>
      <c r="G81" s="9">
        <v>1877</v>
      </c>
      <c r="H81" s="10">
        <v>11</v>
      </c>
      <c r="I81" s="10"/>
      <c r="J81" s="9">
        <v>1583</v>
      </c>
      <c r="K81" s="10">
        <v>9</v>
      </c>
      <c r="L81" s="9">
        <v>1209</v>
      </c>
      <c r="M81" s="10">
        <v>7</v>
      </c>
      <c r="N81" s="9">
        <v>1416</v>
      </c>
      <c r="O81" s="10">
        <v>8</v>
      </c>
      <c r="P81" s="9">
        <v>1837</v>
      </c>
      <c r="Q81" s="10">
        <v>11</v>
      </c>
      <c r="R81" s="9">
        <v>1543</v>
      </c>
      <c r="S81" s="10">
        <v>9</v>
      </c>
      <c r="T81" s="9">
        <v>1002</v>
      </c>
      <c r="U81" s="10">
        <v>6</v>
      </c>
      <c r="V81" s="9">
        <v>132</v>
      </c>
      <c r="W81" s="10">
        <v>1</v>
      </c>
      <c r="X81" s="9">
        <v>668</v>
      </c>
      <c r="Y81" s="10">
        <v>4</v>
      </c>
      <c r="Z81" s="9">
        <v>334</v>
      </c>
      <c r="AA81" s="10">
        <v>2</v>
      </c>
      <c r="AB81" s="9">
        <v>1042</v>
      </c>
      <c r="AC81" s="10">
        <v>6</v>
      </c>
      <c r="AD81" s="9">
        <v>2545</v>
      </c>
      <c r="AE81" s="10">
        <v>15</v>
      </c>
      <c r="AF81" s="9">
        <v>1381</v>
      </c>
      <c r="AG81" s="10">
        <v>8</v>
      </c>
      <c r="AH81" s="9">
        <v>501</v>
      </c>
      <c r="AI81" s="10">
        <v>3</v>
      </c>
      <c r="AJ81" s="9">
        <v>2124</v>
      </c>
      <c r="AK81" s="10">
        <v>12</v>
      </c>
      <c r="AL81" s="9">
        <v>668</v>
      </c>
      <c r="AM81" s="10">
        <v>4</v>
      </c>
      <c r="AN81" s="9">
        <v>2164</v>
      </c>
      <c r="AO81" s="10">
        <v>12</v>
      </c>
      <c r="AP81" s="9">
        <v>1209</v>
      </c>
      <c r="AQ81" s="10">
        <v>7</v>
      </c>
      <c r="AR81" s="9">
        <v>2004</v>
      </c>
      <c r="AS81" s="10">
        <v>12</v>
      </c>
      <c r="AT81" s="9">
        <v>1543</v>
      </c>
      <c r="AU81" s="10">
        <v>9</v>
      </c>
      <c r="AV81" s="9">
        <v>1427</v>
      </c>
      <c r="AW81" s="10">
        <v>8</v>
      </c>
      <c r="AX81" s="9">
        <v>1682</v>
      </c>
      <c r="AY81" s="10">
        <v>9</v>
      </c>
      <c r="AZ81" s="9">
        <v>1464</v>
      </c>
      <c r="BA81" s="10">
        <v>8</v>
      </c>
      <c r="BB81" s="9">
        <v>2394</v>
      </c>
      <c r="BC81" s="10">
        <v>13</v>
      </c>
      <c r="BD81" s="9">
        <v>2354</v>
      </c>
      <c r="BE81" s="10">
        <v>13</v>
      </c>
      <c r="BF81" s="9">
        <v>2038</v>
      </c>
      <c r="BG81" s="10">
        <v>11</v>
      </c>
      <c r="BH81" s="9">
        <v>3146</v>
      </c>
      <c r="BI81" s="10">
        <v>17</v>
      </c>
      <c r="BJ81" s="9">
        <v>2354</v>
      </c>
      <c r="BK81" s="10">
        <v>13</v>
      </c>
      <c r="BL81" s="9">
        <v>1820</v>
      </c>
      <c r="BM81" s="10">
        <v>10</v>
      </c>
      <c r="BN81" s="9">
        <v>1682</v>
      </c>
      <c r="BO81" s="10">
        <v>9</v>
      </c>
    </row>
    <row r="82" spans="1:67" ht="15.75" customHeight="1">
      <c r="A82" s="8"/>
      <c r="B82" s="2" t="s">
        <v>163</v>
      </c>
      <c r="C82" s="10" t="s">
        <v>71</v>
      </c>
      <c r="D82" s="11" t="s">
        <v>94</v>
      </c>
      <c r="E82" s="9">
        <v>0</v>
      </c>
      <c r="F82" s="10">
        <v>0</v>
      </c>
      <c r="G82" s="9">
        <v>0</v>
      </c>
      <c r="H82" s="10">
        <v>0</v>
      </c>
      <c r="I82" s="10"/>
      <c r="J82" s="9">
        <v>2197</v>
      </c>
      <c r="K82" s="10">
        <v>3</v>
      </c>
      <c r="L82" s="9">
        <v>1596</v>
      </c>
      <c r="M82" s="10">
        <v>4</v>
      </c>
      <c r="N82" s="9">
        <v>2394</v>
      </c>
      <c r="O82" s="10">
        <v>6</v>
      </c>
      <c r="P82" s="9">
        <v>1995</v>
      </c>
      <c r="Q82" s="10">
        <v>5</v>
      </c>
      <c r="R82" s="9">
        <v>3192</v>
      </c>
      <c r="S82" s="10">
        <v>8</v>
      </c>
      <c r="T82" s="9">
        <v>1596</v>
      </c>
      <c r="U82" s="10">
        <v>4</v>
      </c>
      <c r="V82" s="9">
        <v>1995</v>
      </c>
      <c r="W82" s="10">
        <v>5</v>
      </c>
      <c r="X82" s="9">
        <v>2495</v>
      </c>
      <c r="Y82" s="10">
        <v>5</v>
      </c>
      <c r="Z82" s="9">
        <v>3591</v>
      </c>
      <c r="AA82" s="10">
        <v>9</v>
      </c>
      <c r="AB82" s="9">
        <v>3990</v>
      </c>
      <c r="AC82" s="10">
        <v>10</v>
      </c>
      <c r="AD82" s="9">
        <v>1995</v>
      </c>
      <c r="AE82" s="10">
        <v>5</v>
      </c>
      <c r="AF82" s="9">
        <v>2394</v>
      </c>
      <c r="AG82" s="10">
        <v>6</v>
      </c>
      <c r="AH82" s="9">
        <v>2793</v>
      </c>
      <c r="AI82" s="10">
        <v>7</v>
      </c>
      <c r="AJ82" s="9">
        <v>2394</v>
      </c>
      <c r="AK82" s="10">
        <v>6</v>
      </c>
      <c r="AL82" s="9">
        <v>3990</v>
      </c>
      <c r="AM82" s="10">
        <v>10</v>
      </c>
      <c r="AN82" s="9">
        <v>2394</v>
      </c>
      <c r="AO82" s="10">
        <v>6</v>
      </c>
      <c r="AP82" s="9">
        <v>1596</v>
      </c>
      <c r="AQ82" s="10">
        <v>4</v>
      </c>
      <c r="AR82" s="9">
        <v>2793</v>
      </c>
      <c r="AS82" s="10">
        <v>7</v>
      </c>
      <c r="AT82" s="9">
        <v>1995</v>
      </c>
      <c r="AU82" s="10">
        <v>5</v>
      </c>
      <c r="AV82" s="9">
        <v>1995</v>
      </c>
      <c r="AW82" s="10">
        <v>5</v>
      </c>
      <c r="AX82" s="9">
        <v>1596</v>
      </c>
      <c r="AY82" s="10">
        <v>4</v>
      </c>
      <c r="AZ82" s="9">
        <v>4389</v>
      </c>
      <c r="BA82" s="10">
        <v>11</v>
      </c>
      <c r="BB82" s="9">
        <v>1197</v>
      </c>
      <c r="BC82" s="10">
        <v>3</v>
      </c>
      <c r="BD82" s="9">
        <v>0</v>
      </c>
      <c r="BE82" s="10">
        <v>0</v>
      </c>
      <c r="BF82" s="9">
        <v>3596</v>
      </c>
      <c r="BG82" s="10">
        <v>4</v>
      </c>
      <c r="BH82" s="9">
        <v>399</v>
      </c>
      <c r="BI82" s="10">
        <v>1</v>
      </c>
      <c r="BJ82" s="9">
        <v>798</v>
      </c>
      <c r="BK82" s="10">
        <v>2</v>
      </c>
      <c r="BL82" s="9">
        <v>859</v>
      </c>
      <c r="BM82" s="10">
        <v>1</v>
      </c>
      <c r="BN82" s="9">
        <v>1596</v>
      </c>
      <c r="BO82" s="10">
        <v>4</v>
      </c>
    </row>
    <row r="83" spans="1:67" ht="15.75" customHeight="1">
      <c r="A83" s="8"/>
      <c r="B83" s="2" t="s">
        <v>164</v>
      </c>
      <c r="C83" s="10" t="s">
        <v>75</v>
      </c>
      <c r="D83" s="11" t="s">
        <v>91</v>
      </c>
      <c r="E83" s="9">
        <v>891</v>
      </c>
      <c r="F83" s="10">
        <v>1</v>
      </c>
      <c r="G83" s="9">
        <v>1860</v>
      </c>
      <c r="H83" s="10">
        <v>2</v>
      </c>
      <c r="I83" s="10"/>
      <c r="J83" s="9">
        <v>1783</v>
      </c>
      <c r="K83" s="10">
        <v>2</v>
      </c>
      <c r="L83" s="9">
        <v>1783</v>
      </c>
      <c r="M83" s="10">
        <v>2</v>
      </c>
      <c r="N83" s="9">
        <v>2674</v>
      </c>
      <c r="O83" s="10">
        <v>3</v>
      </c>
      <c r="P83" s="9">
        <v>912</v>
      </c>
      <c r="Q83" s="10">
        <v>1</v>
      </c>
      <c r="R83" s="9">
        <v>891</v>
      </c>
      <c r="S83" s="10">
        <v>1</v>
      </c>
      <c r="T83" s="9">
        <v>891</v>
      </c>
      <c r="U83" s="10">
        <v>1</v>
      </c>
      <c r="V83" s="9">
        <v>1783</v>
      </c>
      <c r="W83" s="10">
        <v>2</v>
      </c>
      <c r="X83" s="9">
        <v>1783</v>
      </c>
      <c r="Y83" s="10">
        <v>2</v>
      </c>
      <c r="Z83" s="9">
        <v>891</v>
      </c>
      <c r="AA83" s="10">
        <v>1</v>
      </c>
      <c r="AB83" s="9">
        <v>2537</v>
      </c>
      <c r="AC83" s="10">
        <v>3</v>
      </c>
      <c r="AD83" s="9">
        <v>846</v>
      </c>
      <c r="AE83" s="10">
        <v>1</v>
      </c>
      <c r="AF83" s="9">
        <v>1691</v>
      </c>
      <c r="AG83" s="10">
        <v>2</v>
      </c>
      <c r="AH83" s="9">
        <v>0</v>
      </c>
      <c r="AI83" s="10">
        <v>0</v>
      </c>
      <c r="AJ83" s="9">
        <v>846</v>
      </c>
      <c r="AK83" s="10">
        <v>1</v>
      </c>
      <c r="AL83" s="9">
        <v>1691</v>
      </c>
      <c r="AM83" s="10">
        <v>2</v>
      </c>
      <c r="AN83" s="9">
        <v>1691</v>
      </c>
      <c r="AO83" s="10">
        <v>2</v>
      </c>
      <c r="AP83" s="9">
        <v>846</v>
      </c>
      <c r="AQ83" s="10">
        <v>1</v>
      </c>
      <c r="AR83" s="9">
        <v>1672</v>
      </c>
      <c r="AS83" s="10">
        <v>2</v>
      </c>
      <c r="AT83" s="9">
        <v>0</v>
      </c>
      <c r="AU83" s="10">
        <v>0</v>
      </c>
      <c r="AV83" s="9">
        <v>836</v>
      </c>
      <c r="AW83" s="10">
        <v>1</v>
      </c>
      <c r="AX83" s="9">
        <v>901</v>
      </c>
      <c r="AY83" s="10">
        <v>1</v>
      </c>
      <c r="AZ83" s="9">
        <v>1801</v>
      </c>
      <c r="BA83" s="10">
        <v>2</v>
      </c>
      <c r="BB83" s="9">
        <v>901</v>
      </c>
      <c r="BC83" s="10">
        <v>1</v>
      </c>
      <c r="BD83" s="9">
        <v>1889</v>
      </c>
      <c r="BE83" s="10">
        <v>2</v>
      </c>
      <c r="BF83" s="9">
        <v>944</v>
      </c>
      <c r="BG83" s="10">
        <v>1</v>
      </c>
      <c r="BH83" s="9">
        <v>910</v>
      </c>
      <c r="BI83" s="10">
        <v>1</v>
      </c>
      <c r="BJ83" s="9">
        <v>910</v>
      </c>
      <c r="BK83" s="10">
        <v>1</v>
      </c>
      <c r="BL83" s="9">
        <v>910</v>
      </c>
      <c r="BM83" s="10">
        <v>1</v>
      </c>
      <c r="BN83" s="9">
        <v>901</v>
      </c>
      <c r="BO83" s="10">
        <v>1</v>
      </c>
    </row>
    <row r="84" spans="1:67" ht="15.75" customHeight="1">
      <c r="A84" s="8"/>
      <c r="B84" s="2" t="s">
        <v>165</v>
      </c>
      <c r="C84" s="10" t="s">
        <v>75</v>
      </c>
      <c r="D84" s="11" t="s">
        <v>86</v>
      </c>
      <c r="E84" s="9">
        <v>0</v>
      </c>
      <c r="F84" s="10">
        <v>0</v>
      </c>
      <c r="G84" s="9">
        <v>1798</v>
      </c>
      <c r="H84" s="10">
        <v>2</v>
      </c>
      <c r="I84" s="10"/>
      <c r="J84" s="9">
        <v>2697</v>
      </c>
      <c r="K84" s="10">
        <v>3</v>
      </c>
      <c r="L84" s="9">
        <v>2697</v>
      </c>
      <c r="M84" s="10">
        <v>3</v>
      </c>
      <c r="N84" s="9">
        <v>1798</v>
      </c>
      <c r="O84" s="10">
        <v>2</v>
      </c>
      <c r="P84" s="9">
        <v>0</v>
      </c>
      <c r="Q84" s="10">
        <v>0</v>
      </c>
      <c r="R84" s="9">
        <v>0</v>
      </c>
      <c r="S84" s="10">
        <v>0</v>
      </c>
      <c r="T84" s="9">
        <v>0</v>
      </c>
      <c r="U84" s="10">
        <v>0</v>
      </c>
      <c r="V84" s="9">
        <v>844</v>
      </c>
      <c r="W84" s="10">
        <v>1</v>
      </c>
      <c r="X84" s="9">
        <v>5907</v>
      </c>
      <c r="Y84" s="10">
        <v>7</v>
      </c>
      <c r="Z84" s="9">
        <v>3375</v>
      </c>
      <c r="AA84" s="10">
        <v>4</v>
      </c>
      <c r="AB84" s="9">
        <v>3375</v>
      </c>
      <c r="AC84" s="10">
        <v>4</v>
      </c>
      <c r="AD84" s="9">
        <v>2531</v>
      </c>
      <c r="AE84" s="10">
        <v>3</v>
      </c>
      <c r="AF84" s="9">
        <v>4219</v>
      </c>
      <c r="AG84" s="10">
        <v>5</v>
      </c>
      <c r="AH84" s="9">
        <v>1688</v>
      </c>
      <c r="AI84" s="10">
        <v>2</v>
      </c>
      <c r="AJ84" s="9">
        <v>1688</v>
      </c>
      <c r="AK84" s="10">
        <v>2</v>
      </c>
      <c r="AL84" s="9">
        <v>2531</v>
      </c>
      <c r="AM84" s="10">
        <v>3</v>
      </c>
      <c r="AN84" s="9">
        <v>1688</v>
      </c>
      <c r="AO84" s="10">
        <v>2</v>
      </c>
      <c r="AP84" s="9">
        <v>1672</v>
      </c>
      <c r="AQ84" s="10">
        <v>2</v>
      </c>
      <c r="AR84" s="9">
        <v>836</v>
      </c>
      <c r="AS84" s="10">
        <v>1</v>
      </c>
      <c r="AT84" s="9">
        <v>1680</v>
      </c>
      <c r="AU84" s="10">
        <v>2</v>
      </c>
      <c r="AV84" s="9">
        <v>853</v>
      </c>
      <c r="AW84" s="10">
        <v>1</v>
      </c>
      <c r="AX84" s="9">
        <v>10846</v>
      </c>
      <c r="AY84" s="10">
        <v>13</v>
      </c>
      <c r="AZ84" s="9">
        <v>5840</v>
      </c>
      <c r="BA84" s="10">
        <v>7</v>
      </c>
      <c r="BB84" s="9">
        <v>5840</v>
      </c>
      <c r="BC84" s="10">
        <v>7</v>
      </c>
      <c r="BD84" s="9">
        <v>4172</v>
      </c>
      <c r="BE84" s="10">
        <v>5</v>
      </c>
      <c r="BF84" s="9">
        <v>5840</v>
      </c>
      <c r="BG84" s="10">
        <v>7</v>
      </c>
      <c r="BH84" s="9">
        <v>4882</v>
      </c>
      <c r="BI84" s="10">
        <v>6</v>
      </c>
      <c r="BJ84" s="9">
        <v>8864</v>
      </c>
      <c r="BK84" s="10">
        <v>11</v>
      </c>
      <c r="BL84" s="9">
        <v>5641</v>
      </c>
      <c r="BM84" s="10">
        <v>7</v>
      </c>
      <c r="BN84" s="9">
        <v>10846</v>
      </c>
      <c r="BO84" s="10">
        <v>13</v>
      </c>
    </row>
    <row r="85" spans="1:67" ht="15.75" customHeight="1">
      <c r="A85" s="8"/>
      <c r="B85" s="2" t="s">
        <v>166</v>
      </c>
      <c r="C85" s="10" t="s">
        <v>81</v>
      </c>
      <c r="D85" s="11" t="s">
        <v>121</v>
      </c>
      <c r="E85" s="9">
        <v>8058</v>
      </c>
      <c r="F85" s="10">
        <v>42</v>
      </c>
      <c r="G85" s="9">
        <v>8138</v>
      </c>
      <c r="H85" s="10">
        <v>42</v>
      </c>
      <c r="I85" s="10"/>
      <c r="J85" s="9">
        <v>5870</v>
      </c>
      <c r="K85" s="10">
        <v>30</v>
      </c>
      <c r="L85" s="9">
        <v>8625</v>
      </c>
      <c r="M85" s="10">
        <v>45</v>
      </c>
      <c r="N85" s="9">
        <v>7531</v>
      </c>
      <c r="O85" s="10">
        <v>39</v>
      </c>
      <c r="P85" s="9">
        <v>7044</v>
      </c>
      <c r="Q85" s="10">
        <v>36</v>
      </c>
      <c r="R85" s="9">
        <v>4885</v>
      </c>
      <c r="S85" s="10">
        <v>25</v>
      </c>
      <c r="T85" s="9">
        <v>9506</v>
      </c>
      <c r="U85" s="10">
        <v>50</v>
      </c>
      <c r="V85" s="9">
        <v>7995</v>
      </c>
      <c r="W85" s="10">
        <v>41</v>
      </c>
      <c r="X85" s="9">
        <v>6248</v>
      </c>
      <c r="Y85" s="10">
        <v>32</v>
      </c>
      <c r="Z85" s="9">
        <v>8367</v>
      </c>
      <c r="AA85" s="10">
        <v>43</v>
      </c>
      <c r="AB85" s="9">
        <v>7374</v>
      </c>
      <c r="AC85" s="10">
        <v>38</v>
      </c>
      <c r="AD85" s="9">
        <v>7576</v>
      </c>
      <c r="AE85" s="10">
        <v>40</v>
      </c>
      <c r="AF85" s="9">
        <v>8790</v>
      </c>
      <c r="AG85" s="10">
        <v>46</v>
      </c>
      <c r="AH85" s="9">
        <v>10106</v>
      </c>
      <c r="AI85" s="10">
        <v>52</v>
      </c>
      <c r="AJ85" s="9">
        <v>8506</v>
      </c>
      <c r="AK85" s="10">
        <v>44</v>
      </c>
      <c r="AL85" s="9">
        <v>8665</v>
      </c>
      <c r="AM85" s="10">
        <v>45</v>
      </c>
      <c r="AN85" s="9">
        <v>8436</v>
      </c>
      <c r="AO85" s="10">
        <v>44</v>
      </c>
      <c r="AP85" s="9">
        <v>6687</v>
      </c>
      <c r="AQ85" s="10">
        <v>35</v>
      </c>
      <c r="AR85" s="9">
        <v>7831</v>
      </c>
      <c r="AS85" s="10">
        <v>39</v>
      </c>
      <c r="AT85" s="9">
        <v>8138</v>
      </c>
      <c r="AU85" s="10">
        <v>42</v>
      </c>
      <c r="AV85" s="9">
        <v>7740</v>
      </c>
      <c r="AW85" s="10">
        <v>40</v>
      </c>
      <c r="AX85" s="9">
        <v>2170</v>
      </c>
      <c r="AY85" s="10">
        <v>10</v>
      </c>
      <c r="AZ85" s="9">
        <v>5385</v>
      </c>
      <c r="BA85" s="10">
        <v>25</v>
      </c>
      <c r="BB85" s="9">
        <v>3215</v>
      </c>
      <c r="BC85" s="10">
        <v>15</v>
      </c>
      <c r="BD85" s="9">
        <v>3344</v>
      </c>
      <c r="BE85" s="10">
        <v>16</v>
      </c>
      <c r="BF85" s="9">
        <v>3633</v>
      </c>
      <c r="BG85" s="10">
        <v>17</v>
      </c>
      <c r="BH85" s="9">
        <v>2966</v>
      </c>
      <c r="BI85" s="10">
        <v>14</v>
      </c>
      <c r="BJ85" s="9">
        <v>4011</v>
      </c>
      <c r="BK85" s="10">
        <v>19</v>
      </c>
      <c r="BL85" s="9">
        <v>1712</v>
      </c>
      <c r="BM85" s="10">
        <v>8</v>
      </c>
      <c r="BN85" s="9">
        <v>2170</v>
      </c>
      <c r="BO85" s="10">
        <v>10</v>
      </c>
    </row>
    <row r="86" spans="1:67" ht="15.75" customHeight="1">
      <c r="A86" s="8"/>
      <c r="B86" s="2" t="s">
        <v>167</v>
      </c>
      <c r="C86" s="10" t="s">
        <v>68</v>
      </c>
      <c r="D86" s="11" t="s">
        <v>89</v>
      </c>
      <c r="E86" s="9">
        <v>3365</v>
      </c>
      <c r="F86" s="10">
        <v>11</v>
      </c>
      <c r="G86" s="9">
        <v>2360</v>
      </c>
      <c r="H86" s="10">
        <v>8</v>
      </c>
      <c r="I86" s="10"/>
      <c r="J86" s="9">
        <v>4505</v>
      </c>
      <c r="K86" s="10">
        <v>15</v>
      </c>
      <c r="L86" s="9">
        <v>2775</v>
      </c>
      <c r="M86" s="10">
        <v>9</v>
      </c>
      <c r="N86" s="9">
        <v>3620</v>
      </c>
      <c r="O86" s="10">
        <v>12</v>
      </c>
      <c r="P86" s="9">
        <v>2735</v>
      </c>
      <c r="Q86" s="10">
        <v>9</v>
      </c>
      <c r="R86" s="9">
        <v>2145</v>
      </c>
      <c r="S86" s="10">
        <v>7</v>
      </c>
      <c r="T86" s="9">
        <v>4465</v>
      </c>
      <c r="U86" s="10">
        <v>15</v>
      </c>
      <c r="V86" s="9">
        <v>2735</v>
      </c>
      <c r="W86" s="10">
        <v>9</v>
      </c>
      <c r="X86" s="9">
        <v>2065</v>
      </c>
      <c r="Y86" s="10">
        <v>7</v>
      </c>
      <c r="Z86" s="9">
        <v>4130</v>
      </c>
      <c r="AA86" s="10">
        <v>14</v>
      </c>
      <c r="AB86" s="9">
        <v>3660</v>
      </c>
      <c r="AC86" s="10">
        <v>12</v>
      </c>
      <c r="AD86" s="9">
        <v>3580</v>
      </c>
      <c r="AE86" s="10">
        <v>12</v>
      </c>
      <c r="AF86" s="9">
        <v>1810</v>
      </c>
      <c r="AG86" s="10">
        <v>6</v>
      </c>
      <c r="AH86" s="9">
        <v>4290</v>
      </c>
      <c r="AI86" s="10">
        <v>14</v>
      </c>
      <c r="AJ86" s="9">
        <v>2520</v>
      </c>
      <c r="AK86" s="10">
        <v>8</v>
      </c>
      <c r="AL86" s="9">
        <v>3995</v>
      </c>
      <c r="AM86" s="10">
        <v>13</v>
      </c>
      <c r="AN86" s="9">
        <v>3190</v>
      </c>
      <c r="AO86" s="10">
        <v>10</v>
      </c>
      <c r="AP86" s="9">
        <v>3245</v>
      </c>
      <c r="AQ86" s="10">
        <v>11</v>
      </c>
      <c r="AR86" s="9">
        <v>2440</v>
      </c>
      <c r="AS86" s="10">
        <v>8</v>
      </c>
      <c r="AT86" s="9">
        <v>1730</v>
      </c>
      <c r="AU86" s="10">
        <v>6</v>
      </c>
      <c r="AV86" s="9">
        <v>1435</v>
      </c>
      <c r="AW86" s="10">
        <v>5</v>
      </c>
      <c r="AX86" s="9">
        <v>0</v>
      </c>
      <c r="AY86" s="10">
        <v>0</v>
      </c>
      <c r="AZ86" s="9">
        <v>0</v>
      </c>
      <c r="BA86" s="10">
        <v>0</v>
      </c>
      <c r="BB86" s="9">
        <v>598</v>
      </c>
      <c r="BC86" s="10">
        <v>2</v>
      </c>
      <c r="BD86" s="9">
        <v>6657</v>
      </c>
      <c r="BE86" s="10">
        <v>23</v>
      </c>
      <c r="BF86" s="9">
        <v>4783</v>
      </c>
      <c r="BG86" s="10">
        <v>17</v>
      </c>
      <c r="BH86" s="9">
        <v>5152</v>
      </c>
      <c r="BI86" s="10">
        <v>18</v>
      </c>
      <c r="BJ86" s="9">
        <v>7075</v>
      </c>
      <c r="BK86" s="10">
        <v>25</v>
      </c>
      <c r="BL86" s="9">
        <v>5830</v>
      </c>
      <c r="BM86" s="10">
        <v>20</v>
      </c>
      <c r="BN86" s="9">
        <v>0</v>
      </c>
      <c r="BO86" s="10">
        <v>0</v>
      </c>
    </row>
    <row r="87" spans="1:67" ht="15.75" customHeight="1">
      <c r="A87" s="8"/>
      <c r="B87" s="2" t="s">
        <v>168</v>
      </c>
      <c r="C87" s="10" t="s">
        <v>68</v>
      </c>
      <c r="D87" s="11" t="s">
        <v>99</v>
      </c>
      <c r="E87" s="9">
        <v>0</v>
      </c>
      <c r="F87" s="10">
        <v>0</v>
      </c>
      <c r="G87" s="9">
        <v>0</v>
      </c>
      <c r="H87" s="10">
        <v>0</v>
      </c>
      <c r="I87" s="10"/>
      <c r="J87" s="9">
        <v>0</v>
      </c>
      <c r="K87" s="10">
        <v>0</v>
      </c>
      <c r="L87" s="9">
        <v>0</v>
      </c>
      <c r="M87" s="10">
        <v>0</v>
      </c>
      <c r="N87" s="9">
        <v>0</v>
      </c>
      <c r="O87" s="10">
        <v>0</v>
      </c>
      <c r="P87" s="9">
        <v>0</v>
      </c>
      <c r="Q87" s="10">
        <v>0</v>
      </c>
      <c r="R87" s="9">
        <v>0</v>
      </c>
      <c r="S87" s="10">
        <v>0</v>
      </c>
      <c r="T87" s="9">
        <v>0</v>
      </c>
      <c r="U87" s="10">
        <v>0</v>
      </c>
      <c r="V87" s="9">
        <v>0</v>
      </c>
      <c r="W87" s="10">
        <v>0</v>
      </c>
      <c r="X87" s="9">
        <v>0</v>
      </c>
      <c r="Y87" s="10">
        <v>0</v>
      </c>
      <c r="Z87" s="9">
        <v>0</v>
      </c>
      <c r="AA87" s="10">
        <v>0</v>
      </c>
      <c r="AB87" s="9">
        <v>0</v>
      </c>
      <c r="AC87" s="10">
        <v>0</v>
      </c>
      <c r="AD87" s="9">
        <v>0</v>
      </c>
      <c r="AE87" s="10">
        <v>0</v>
      </c>
      <c r="AF87" s="9">
        <v>0</v>
      </c>
      <c r="AG87" s="10">
        <v>0</v>
      </c>
      <c r="AH87" s="9">
        <v>0</v>
      </c>
      <c r="AI87" s="10">
        <v>0</v>
      </c>
      <c r="AJ87" s="9">
        <v>0</v>
      </c>
      <c r="AK87" s="10">
        <v>0</v>
      </c>
      <c r="AL87" s="9">
        <v>0</v>
      </c>
      <c r="AM87" s="10">
        <v>0</v>
      </c>
      <c r="AN87" s="9">
        <v>0</v>
      </c>
      <c r="AO87" s="10">
        <v>0</v>
      </c>
      <c r="AP87" s="9">
        <v>359</v>
      </c>
      <c r="AQ87" s="10">
        <v>1</v>
      </c>
      <c r="AR87" s="9">
        <v>0</v>
      </c>
      <c r="AS87" s="10">
        <v>0</v>
      </c>
      <c r="AT87" s="9">
        <v>0</v>
      </c>
      <c r="AU87" s="10">
        <v>0</v>
      </c>
      <c r="AV87" s="9">
        <v>0</v>
      </c>
      <c r="AW87" s="10">
        <v>0</v>
      </c>
      <c r="AX87" s="9">
        <v>0</v>
      </c>
      <c r="AY87" s="10">
        <v>0</v>
      </c>
      <c r="AZ87" s="9">
        <v>0</v>
      </c>
      <c r="BA87" s="10">
        <v>0</v>
      </c>
      <c r="BB87" s="9">
        <v>0</v>
      </c>
      <c r="BC87" s="10">
        <v>0</v>
      </c>
      <c r="BD87" s="9">
        <v>0</v>
      </c>
      <c r="BE87" s="10">
        <v>0</v>
      </c>
      <c r="BF87" s="9">
        <v>758</v>
      </c>
      <c r="BG87" s="10">
        <v>2</v>
      </c>
      <c r="BH87" s="9">
        <v>359</v>
      </c>
      <c r="BI87" s="10">
        <v>1</v>
      </c>
      <c r="BJ87" s="9">
        <v>0</v>
      </c>
      <c r="BK87" s="10">
        <v>0</v>
      </c>
      <c r="BL87" s="9">
        <v>0</v>
      </c>
      <c r="BM87" s="10">
        <v>0</v>
      </c>
      <c r="BN87" s="9">
        <v>0</v>
      </c>
      <c r="BO87" s="10">
        <v>0</v>
      </c>
    </row>
    <row r="88" spans="1:67" ht="15.75" customHeight="1">
      <c r="A88" s="8"/>
      <c r="B88" s="2" t="s">
        <v>169</v>
      </c>
      <c r="C88" s="10" t="s">
        <v>81</v>
      </c>
      <c r="D88" s="11" t="s">
        <v>82</v>
      </c>
      <c r="E88" s="9">
        <v>16450</v>
      </c>
      <c r="F88" s="10">
        <v>33</v>
      </c>
      <c r="G88" s="9">
        <v>15769</v>
      </c>
      <c r="H88" s="10">
        <v>32</v>
      </c>
      <c r="I88" s="10"/>
      <c r="J88" s="9">
        <v>19212</v>
      </c>
      <c r="K88" s="10">
        <v>39</v>
      </c>
      <c r="L88" s="9">
        <v>24138</v>
      </c>
      <c r="M88" s="10">
        <v>49</v>
      </c>
      <c r="N88" s="9">
        <v>21245</v>
      </c>
      <c r="O88" s="10">
        <v>43</v>
      </c>
      <c r="P88" s="9">
        <v>22283</v>
      </c>
      <c r="Q88" s="10">
        <v>45</v>
      </c>
      <c r="R88" s="9">
        <v>20197</v>
      </c>
      <c r="S88" s="10">
        <v>41</v>
      </c>
      <c r="T88" s="9">
        <v>17734</v>
      </c>
      <c r="U88" s="10">
        <v>36</v>
      </c>
      <c r="V88" s="9">
        <v>20197</v>
      </c>
      <c r="W88" s="10">
        <v>41</v>
      </c>
      <c r="X88" s="9">
        <v>24138</v>
      </c>
      <c r="Y88" s="10">
        <v>49</v>
      </c>
      <c r="Z88" s="9">
        <v>24631</v>
      </c>
      <c r="AA88" s="10">
        <v>50</v>
      </c>
      <c r="AB88" s="9">
        <v>13793</v>
      </c>
      <c r="AC88" s="10">
        <v>28</v>
      </c>
      <c r="AD88" s="9">
        <v>17242</v>
      </c>
      <c r="AE88" s="10">
        <v>35</v>
      </c>
      <c r="AF88" s="9">
        <v>14778</v>
      </c>
      <c r="AG88" s="10">
        <v>30</v>
      </c>
      <c r="AH88" s="9">
        <v>17734</v>
      </c>
      <c r="AI88" s="10">
        <v>36</v>
      </c>
      <c r="AJ88" s="9">
        <v>15271</v>
      </c>
      <c r="AK88" s="10">
        <v>31</v>
      </c>
      <c r="AL88" s="9">
        <v>24631</v>
      </c>
      <c r="AM88" s="10">
        <v>50</v>
      </c>
      <c r="AN88" s="9">
        <v>22660</v>
      </c>
      <c r="AO88" s="10">
        <v>46</v>
      </c>
      <c r="AP88" s="9">
        <v>23645</v>
      </c>
      <c r="AQ88" s="10">
        <v>48</v>
      </c>
      <c r="AR88" s="9">
        <v>23153</v>
      </c>
      <c r="AS88" s="10">
        <v>47</v>
      </c>
      <c r="AT88" s="9">
        <v>27094</v>
      </c>
      <c r="AU88" s="10">
        <v>55</v>
      </c>
      <c r="AV88" s="9">
        <v>38441</v>
      </c>
      <c r="AW88" s="10">
        <v>78</v>
      </c>
      <c r="AX88" s="9">
        <v>43964</v>
      </c>
      <c r="AY88" s="10">
        <v>91</v>
      </c>
      <c r="AZ88" s="9">
        <v>50245</v>
      </c>
      <c r="BA88" s="10">
        <v>104</v>
      </c>
      <c r="BB88" s="9">
        <v>31403</v>
      </c>
      <c r="BC88" s="10">
        <v>65</v>
      </c>
      <c r="BD88" s="9">
        <v>30437</v>
      </c>
      <c r="BE88" s="10">
        <v>63</v>
      </c>
      <c r="BF88" s="9">
        <v>34785</v>
      </c>
      <c r="BG88" s="10">
        <v>72</v>
      </c>
      <c r="BH88" s="9">
        <v>29631</v>
      </c>
      <c r="BI88" s="10">
        <v>60</v>
      </c>
      <c r="BJ88" s="9">
        <v>27586</v>
      </c>
      <c r="BK88" s="10">
        <v>56</v>
      </c>
      <c r="BL88" s="9">
        <v>21182</v>
      </c>
      <c r="BM88" s="10">
        <v>43</v>
      </c>
      <c r="BN88" s="9">
        <v>43964</v>
      </c>
      <c r="BO88" s="10">
        <v>91</v>
      </c>
    </row>
    <row r="89" spans="1:67" ht="15.75" customHeight="1">
      <c r="A89" s="8"/>
      <c r="B89" s="2" t="s">
        <v>170</v>
      </c>
      <c r="C89" s="10" t="s">
        <v>81</v>
      </c>
      <c r="D89" s="11" t="s">
        <v>82</v>
      </c>
      <c r="E89" s="9">
        <v>10994</v>
      </c>
      <c r="F89" s="10">
        <v>13</v>
      </c>
      <c r="G89" s="9">
        <v>10291</v>
      </c>
      <c r="H89" s="10">
        <v>12</v>
      </c>
      <c r="I89" s="10"/>
      <c r="J89" s="9">
        <v>11979</v>
      </c>
      <c r="K89" s="10">
        <v>14</v>
      </c>
      <c r="L89" s="9">
        <v>9447</v>
      </c>
      <c r="M89" s="10">
        <v>11</v>
      </c>
      <c r="N89" s="9">
        <v>4221</v>
      </c>
      <c r="O89" s="10">
        <v>5</v>
      </c>
      <c r="P89" s="9">
        <v>2477</v>
      </c>
      <c r="Q89" s="10">
        <v>3</v>
      </c>
      <c r="R89" s="9">
        <v>12878</v>
      </c>
      <c r="S89" s="10">
        <v>15</v>
      </c>
      <c r="T89" s="9">
        <v>11190</v>
      </c>
      <c r="U89" s="10">
        <v>13</v>
      </c>
      <c r="V89" s="9">
        <v>7649</v>
      </c>
      <c r="W89" s="10">
        <v>9</v>
      </c>
      <c r="X89" s="9">
        <v>6916</v>
      </c>
      <c r="Y89" s="10">
        <v>8</v>
      </c>
      <c r="Z89" s="9">
        <v>12878</v>
      </c>
      <c r="AA89" s="10">
        <v>15</v>
      </c>
      <c r="AB89" s="9">
        <v>9282</v>
      </c>
      <c r="AC89" s="10">
        <v>11</v>
      </c>
      <c r="AD89" s="9">
        <v>11868</v>
      </c>
      <c r="AE89" s="10">
        <v>14</v>
      </c>
      <c r="AF89" s="9">
        <v>13666</v>
      </c>
      <c r="AG89" s="10">
        <v>16</v>
      </c>
      <c r="AH89" s="9">
        <v>10181</v>
      </c>
      <c r="AI89" s="10">
        <v>12</v>
      </c>
      <c r="AJ89" s="9">
        <v>8438</v>
      </c>
      <c r="AK89" s="10">
        <v>10</v>
      </c>
      <c r="AL89" s="9">
        <v>5907</v>
      </c>
      <c r="AM89" s="10">
        <v>7</v>
      </c>
      <c r="AN89" s="9">
        <v>5063</v>
      </c>
      <c r="AO89" s="10">
        <v>6</v>
      </c>
      <c r="AP89" s="9">
        <v>5876</v>
      </c>
      <c r="AQ89" s="10">
        <v>7</v>
      </c>
      <c r="AR89" s="9">
        <v>5853</v>
      </c>
      <c r="AS89" s="10">
        <v>7</v>
      </c>
      <c r="AT89" s="9">
        <v>7526</v>
      </c>
      <c r="AU89" s="10">
        <v>9</v>
      </c>
      <c r="AV89" s="9">
        <v>6690</v>
      </c>
      <c r="AW89" s="10">
        <v>8</v>
      </c>
      <c r="AX89" s="9">
        <v>5840</v>
      </c>
      <c r="AY89" s="10">
        <v>7</v>
      </c>
      <c r="AZ89" s="9">
        <v>6674</v>
      </c>
      <c r="BA89" s="10">
        <v>8</v>
      </c>
      <c r="BB89" s="9">
        <v>5006</v>
      </c>
      <c r="BC89" s="10">
        <v>6</v>
      </c>
      <c r="BD89" s="9">
        <v>10846</v>
      </c>
      <c r="BE89" s="10">
        <v>13</v>
      </c>
      <c r="BF89" s="9">
        <v>5840</v>
      </c>
      <c r="BG89" s="10">
        <v>7</v>
      </c>
      <c r="BH89" s="9">
        <v>6769</v>
      </c>
      <c r="BI89" s="10">
        <v>8</v>
      </c>
      <c r="BJ89" s="9">
        <v>10969</v>
      </c>
      <c r="BK89" s="10">
        <v>13</v>
      </c>
      <c r="BL89" s="9">
        <v>5907</v>
      </c>
      <c r="BM89" s="10">
        <v>7</v>
      </c>
      <c r="BN89" s="9">
        <v>5840</v>
      </c>
      <c r="BO89" s="10">
        <v>7</v>
      </c>
    </row>
    <row r="90" spans="1:67" ht="15.75" customHeight="1">
      <c r="A90" s="8"/>
      <c r="B90" s="2" t="s">
        <v>171</v>
      </c>
      <c r="C90" s="10" t="s">
        <v>68</v>
      </c>
      <c r="D90" s="11" t="s">
        <v>69</v>
      </c>
      <c r="E90" s="9">
        <v>9087</v>
      </c>
      <c r="F90" s="10">
        <v>13</v>
      </c>
      <c r="G90" s="9">
        <v>6291</v>
      </c>
      <c r="H90" s="10">
        <v>9</v>
      </c>
      <c r="I90" s="10"/>
      <c r="J90" s="9">
        <v>6990</v>
      </c>
      <c r="K90" s="10">
        <v>10</v>
      </c>
      <c r="L90" s="9">
        <v>8388</v>
      </c>
      <c r="M90" s="10">
        <v>12</v>
      </c>
      <c r="N90" s="9">
        <v>7689</v>
      </c>
      <c r="O90" s="10">
        <v>11</v>
      </c>
      <c r="P90" s="9">
        <v>7689</v>
      </c>
      <c r="Q90" s="10">
        <v>11</v>
      </c>
      <c r="R90" s="9">
        <v>9087</v>
      </c>
      <c r="S90" s="10">
        <v>13</v>
      </c>
      <c r="T90" s="9">
        <v>11184</v>
      </c>
      <c r="U90" s="10">
        <v>16</v>
      </c>
      <c r="V90" s="9">
        <v>11883</v>
      </c>
      <c r="W90" s="10">
        <v>17</v>
      </c>
      <c r="X90" s="9">
        <v>12582</v>
      </c>
      <c r="Y90" s="10">
        <v>18</v>
      </c>
      <c r="Z90" s="9">
        <v>11883</v>
      </c>
      <c r="AA90" s="10">
        <v>17</v>
      </c>
      <c r="AB90" s="9">
        <v>11883</v>
      </c>
      <c r="AC90" s="10">
        <v>17</v>
      </c>
      <c r="AD90" s="9">
        <v>10784</v>
      </c>
      <c r="AE90" s="10">
        <v>16</v>
      </c>
      <c r="AF90" s="9">
        <v>16874</v>
      </c>
      <c r="AG90" s="10">
        <v>26</v>
      </c>
      <c r="AH90" s="9">
        <v>12980</v>
      </c>
      <c r="AI90" s="10">
        <v>20</v>
      </c>
      <c r="AJ90" s="9">
        <v>15856</v>
      </c>
      <c r="AK90" s="10">
        <v>24</v>
      </c>
      <c r="AL90" s="9">
        <v>15576</v>
      </c>
      <c r="AM90" s="10">
        <v>24</v>
      </c>
      <c r="AN90" s="9">
        <v>13629</v>
      </c>
      <c r="AO90" s="10">
        <v>21</v>
      </c>
      <c r="AP90" s="9">
        <v>15576</v>
      </c>
      <c r="AQ90" s="10">
        <v>24</v>
      </c>
      <c r="AR90" s="9">
        <v>18172</v>
      </c>
      <c r="AS90" s="10">
        <v>28</v>
      </c>
      <c r="AT90" s="9">
        <v>11033</v>
      </c>
      <c r="AU90" s="10">
        <v>17</v>
      </c>
      <c r="AV90" s="9">
        <v>17523</v>
      </c>
      <c r="AW90" s="10">
        <v>27</v>
      </c>
      <c r="AX90" s="9">
        <v>22066</v>
      </c>
      <c r="AY90" s="10">
        <v>34</v>
      </c>
      <c r="AZ90" s="9">
        <v>16225</v>
      </c>
      <c r="BA90" s="10">
        <v>25</v>
      </c>
      <c r="BB90" s="9">
        <v>14927</v>
      </c>
      <c r="BC90" s="10">
        <v>23</v>
      </c>
      <c r="BD90" s="9">
        <v>18172</v>
      </c>
      <c r="BE90" s="10">
        <v>28</v>
      </c>
      <c r="BF90" s="9">
        <v>20119</v>
      </c>
      <c r="BG90" s="10">
        <v>31</v>
      </c>
      <c r="BH90" s="9">
        <v>23750</v>
      </c>
      <c r="BI90" s="10">
        <v>38</v>
      </c>
      <c r="BJ90" s="9">
        <v>20000</v>
      </c>
      <c r="BK90" s="10">
        <v>32</v>
      </c>
      <c r="BL90" s="9">
        <v>13750</v>
      </c>
      <c r="BM90" s="10">
        <v>22</v>
      </c>
      <c r="BN90" s="9">
        <v>22066</v>
      </c>
      <c r="BO90" s="10">
        <v>34</v>
      </c>
    </row>
    <row r="91" spans="1:67" ht="15.75" customHeight="1">
      <c r="A91" s="8"/>
      <c r="B91" s="2" t="s">
        <v>172</v>
      </c>
      <c r="C91" s="10" t="s">
        <v>75</v>
      </c>
      <c r="D91" s="11" t="s">
        <v>91</v>
      </c>
      <c r="E91" s="9">
        <v>17132</v>
      </c>
      <c r="F91" s="10">
        <v>41</v>
      </c>
      <c r="G91" s="9">
        <v>23400</v>
      </c>
      <c r="H91" s="10">
        <v>56</v>
      </c>
      <c r="I91" s="10"/>
      <c r="J91" s="9">
        <v>30086</v>
      </c>
      <c r="K91" s="10">
        <v>72</v>
      </c>
      <c r="L91" s="9">
        <v>17132</v>
      </c>
      <c r="M91" s="10">
        <v>41</v>
      </c>
      <c r="N91" s="9">
        <v>18804</v>
      </c>
      <c r="O91" s="10">
        <v>45</v>
      </c>
      <c r="P91" s="9">
        <v>16714</v>
      </c>
      <c r="Q91" s="10">
        <v>40</v>
      </c>
      <c r="R91" s="9">
        <v>12536</v>
      </c>
      <c r="S91" s="10">
        <v>30</v>
      </c>
      <c r="T91" s="9">
        <v>20475</v>
      </c>
      <c r="U91" s="10">
        <v>49</v>
      </c>
      <c r="V91" s="9">
        <v>21729</v>
      </c>
      <c r="W91" s="10">
        <v>52</v>
      </c>
      <c r="X91" s="9">
        <v>24236</v>
      </c>
      <c r="Y91" s="10">
        <v>58</v>
      </c>
      <c r="Z91" s="9">
        <v>21311</v>
      </c>
      <c r="AA91" s="10">
        <v>51</v>
      </c>
      <c r="AB91" s="9">
        <v>19222</v>
      </c>
      <c r="AC91" s="10">
        <v>46</v>
      </c>
      <c r="AD91" s="9">
        <v>15880</v>
      </c>
      <c r="AE91" s="10">
        <v>38</v>
      </c>
      <c r="AF91" s="9">
        <v>11282</v>
      </c>
      <c r="AG91" s="10">
        <v>27</v>
      </c>
      <c r="AH91" s="9">
        <v>18804</v>
      </c>
      <c r="AI91" s="10">
        <v>45</v>
      </c>
      <c r="AJ91" s="9">
        <v>13372</v>
      </c>
      <c r="AK91" s="10">
        <v>32</v>
      </c>
      <c r="AL91" s="9">
        <v>11282</v>
      </c>
      <c r="AM91" s="10">
        <v>27</v>
      </c>
      <c r="AN91" s="9">
        <v>13789</v>
      </c>
      <c r="AO91" s="10">
        <v>33</v>
      </c>
      <c r="AP91" s="9">
        <v>13372</v>
      </c>
      <c r="AQ91" s="10">
        <v>32</v>
      </c>
      <c r="AR91" s="9">
        <v>11700</v>
      </c>
      <c r="AS91" s="10">
        <v>28</v>
      </c>
      <c r="AT91" s="9">
        <v>15461</v>
      </c>
      <c r="AU91" s="10">
        <v>37</v>
      </c>
      <c r="AV91" s="9">
        <v>15879</v>
      </c>
      <c r="AW91" s="10">
        <v>38</v>
      </c>
      <c r="AX91" s="9">
        <v>14625</v>
      </c>
      <c r="AY91" s="10">
        <v>35</v>
      </c>
      <c r="AZ91" s="9">
        <v>16297</v>
      </c>
      <c r="BA91" s="10">
        <v>39</v>
      </c>
      <c r="BB91" s="9">
        <v>16714</v>
      </c>
      <c r="BC91" s="10">
        <v>40</v>
      </c>
      <c r="BD91" s="9">
        <v>17132</v>
      </c>
      <c r="BE91" s="10">
        <v>41</v>
      </c>
      <c r="BF91" s="9">
        <v>10447</v>
      </c>
      <c r="BG91" s="10">
        <v>25</v>
      </c>
      <c r="BH91" s="9">
        <v>8775</v>
      </c>
      <c r="BI91" s="10">
        <v>21</v>
      </c>
      <c r="BJ91" s="9">
        <v>9193</v>
      </c>
      <c r="BK91" s="10">
        <v>22</v>
      </c>
      <c r="BL91" s="9">
        <v>11282</v>
      </c>
      <c r="BM91" s="10">
        <v>27</v>
      </c>
      <c r="BN91" s="9">
        <v>14625</v>
      </c>
      <c r="BO91" s="10">
        <v>35</v>
      </c>
    </row>
    <row r="92" spans="1:67" ht="15.75" customHeight="1">
      <c r="A92" s="8"/>
      <c r="B92" s="2" t="s">
        <v>173</v>
      </c>
      <c r="C92" s="10" t="s">
        <v>68</v>
      </c>
      <c r="D92" s="11" t="s">
        <v>69</v>
      </c>
      <c r="E92" s="9">
        <v>227</v>
      </c>
      <c r="F92" s="10">
        <v>1</v>
      </c>
      <c r="G92" s="9">
        <v>0</v>
      </c>
      <c r="H92" s="10">
        <v>0</v>
      </c>
      <c r="I92" s="10"/>
      <c r="J92" s="9">
        <v>359</v>
      </c>
      <c r="K92" s="10">
        <v>2</v>
      </c>
      <c r="L92" s="9">
        <v>0</v>
      </c>
      <c r="M92" s="10">
        <v>0</v>
      </c>
      <c r="N92" s="9">
        <v>0</v>
      </c>
      <c r="O92" s="10">
        <v>0</v>
      </c>
      <c r="P92" s="9">
        <v>362</v>
      </c>
      <c r="Q92" s="10">
        <v>2</v>
      </c>
      <c r="R92" s="9">
        <v>0</v>
      </c>
      <c r="S92" s="10">
        <v>0</v>
      </c>
      <c r="T92" s="9">
        <v>179</v>
      </c>
      <c r="U92" s="10">
        <v>1</v>
      </c>
      <c r="V92" s="9">
        <v>179</v>
      </c>
      <c r="W92" s="10">
        <v>1</v>
      </c>
      <c r="X92" s="9">
        <v>179</v>
      </c>
      <c r="Y92" s="10">
        <v>1</v>
      </c>
      <c r="Z92" s="9">
        <v>0</v>
      </c>
      <c r="AA92" s="10">
        <v>0</v>
      </c>
      <c r="AB92" s="9">
        <v>179</v>
      </c>
      <c r="AC92" s="10">
        <v>1</v>
      </c>
      <c r="AD92" s="9">
        <v>179</v>
      </c>
      <c r="AE92" s="10">
        <v>1</v>
      </c>
      <c r="AF92" s="9">
        <v>0</v>
      </c>
      <c r="AG92" s="10">
        <v>0</v>
      </c>
      <c r="AH92" s="9">
        <v>0</v>
      </c>
      <c r="AI92" s="10">
        <v>0</v>
      </c>
      <c r="AJ92" s="9">
        <v>179</v>
      </c>
      <c r="AK92" s="10">
        <v>1</v>
      </c>
      <c r="AL92" s="9">
        <v>0</v>
      </c>
      <c r="AM92" s="10">
        <v>0</v>
      </c>
      <c r="AN92" s="9">
        <v>538</v>
      </c>
      <c r="AO92" s="10">
        <v>3</v>
      </c>
      <c r="AP92" s="9">
        <v>179</v>
      </c>
      <c r="AQ92" s="10">
        <v>1</v>
      </c>
      <c r="AR92" s="9">
        <v>172</v>
      </c>
      <c r="AS92" s="10">
        <v>1</v>
      </c>
      <c r="AT92" s="9">
        <v>0</v>
      </c>
      <c r="AU92" s="10">
        <v>0</v>
      </c>
      <c r="AV92" s="9">
        <v>172</v>
      </c>
      <c r="AW92" s="10">
        <v>1</v>
      </c>
      <c r="AX92" s="9">
        <v>170</v>
      </c>
      <c r="AY92" s="10">
        <v>1</v>
      </c>
      <c r="AZ92" s="9">
        <v>170</v>
      </c>
      <c r="BA92" s="10">
        <v>1</v>
      </c>
      <c r="BB92" s="9">
        <v>340</v>
      </c>
      <c r="BC92" s="10">
        <v>2</v>
      </c>
      <c r="BD92" s="9">
        <v>0</v>
      </c>
      <c r="BE92" s="10">
        <v>0</v>
      </c>
      <c r="BF92" s="9">
        <v>0</v>
      </c>
      <c r="BG92" s="10">
        <v>0</v>
      </c>
      <c r="BH92" s="9">
        <v>402</v>
      </c>
      <c r="BI92" s="10">
        <v>2</v>
      </c>
      <c r="BJ92" s="9">
        <v>0</v>
      </c>
      <c r="BK92" s="10">
        <v>0</v>
      </c>
      <c r="BL92" s="9">
        <v>170</v>
      </c>
      <c r="BM92" s="10">
        <v>1</v>
      </c>
      <c r="BN92" s="9">
        <v>170</v>
      </c>
      <c r="BO92" s="10">
        <v>1</v>
      </c>
    </row>
    <row r="93" spans="1:67" ht="15.75" customHeight="1">
      <c r="A93" s="8"/>
      <c r="B93" s="2" t="s">
        <v>174</v>
      </c>
      <c r="C93" s="10" t="s">
        <v>71</v>
      </c>
      <c r="D93" s="11" t="s">
        <v>94</v>
      </c>
      <c r="E93" s="9">
        <v>21600</v>
      </c>
      <c r="F93" s="10">
        <v>160</v>
      </c>
      <c r="G93" s="9">
        <v>19035</v>
      </c>
      <c r="H93" s="10">
        <v>141</v>
      </c>
      <c r="I93" s="10"/>
      <c r="J93" s="9">
        <v>18495</v>
      </c>
      <c r="K93" s="10">
        <v>137</v>
      </c>
      <c r="L93" s="9">
        <v>19170</v>
      </c>
      <c r="M93" s="10">
        <v>142</v>
      </c>
      <c r="N93" s="9">
        <v>15930</v>
      </c>
      <c r="O93" s="10">
        <v>118</v>
      </c>
      <c r="P93" s="9">
        <v>19049</v>
      </c>
      <c r="Q93" s="10">
        <v>141</v>
      </c>
      <c r="R93" s="9">
        <v>20250</v>
      </c>
      <c r="S93" s="10">
        <v>150</v>
      </c>
      <c r="T93" s="9">
        <v>20115</v>
      </c>
      <c r="U93" s="10">
        <v>149</v>
      </c>
      <c r="V93" s="9">
        <v>17955</v>
      </c>
      <c r="W93" s="10">
        <v>133</v>
      </c>
      <c r="X93" s="9">
        <v>20115</v>
      </c>
      <c r="Y93" s="10">
        <v>149</v>
      </c>
      <c r="Z93" s="9">
        <v>9720</v>
      </c>
      <c r="AA93" s="10">
        <v>72</v>
      </c>
      <c r="AB93" s="9">
        <v>675</v>
      </c>
      <c r="AC93" s="10">
        <v>5</v>
      </c>
      <c r="AD93" s="9">
        <v>2295</v>
      </c>
      <c r="AE93" s="10">
        <v>17</v>
      </c>
      <c r="AF93" s="9">
        <v>945</v>
      </c>
      <c r="AG93" s="10">
        <v>7</v>
      </c>
      <c r="AH93" s="9">
        <v>24030</v>
      </c>
      <c r="AI93" s="10">
        <v>178</v>
      </c>
      <c r="AJ93" s="9">
        <v>29685</v>
      </c>
      <c r="AK93" s="10">
        <v>216</v>
      </c>
      <c r="AL93" s="9">
        <v>34830</v>
      </c>
      <c r="AM93" s="10">
        <v>258</v>
      </c>
      <c r="AN93" s="9">
        <v>27540</v>
      </c>
      <c r="AO93" s="10">
        <v>204</v>
      </c>
      <c r="AP93" s="9">
        <v>26190</v>
      </c>
      <c r="AQ93" s="10">
        <v>194</v>
      </c>
      <c r="AR93" s="9">
        <v>27270</v>
      </c>
      <c r="AS93" s="10">
        <v>202</v>
      </c>
      <c r="AT93" s="9">
        <v>23909</v>
      </c>
      <c r="AU93" s="10">
        <v>177</v>
      </c>
      <c r="AV93" s="9">
        <v>32940</v>
      </c>
      <c r="AW93" s="10">
        <v>244</v>
      </c>
      <c r="AX93" s="9">
        <v>32265</v>
      </c>
      <c r="AY93" s="10">
        <v>239</v>
      </c>
      <c r="AZ93" s="9">
        <v>25785</v>
      </c>
      <c r="BA93" s="10">
        <v>191</v>
      </c>
      <c r="BB93" s="9">
        <v>20250</v>
      </c>
      <c r="BC93" s="10">
        <v>150</v>
      </c>
      <c r="BD93" s="9">
        <v>10530</v>
      </c>
      <c r="BE93" s="10">
        <v>78</v>
      </c>
      <c r="BF93" s="9">
        <v>8259</v>
      </c>
      <c r="BG93" s="10">
        <v>61</v>
      </c>
      <c r="BH93" s="9">
        <v>27369</v>
      </c>
      <c r="BI93" s="10">
        <v>212</v>
      </c>
      <c r="BJ93" s="9">
        <v>30187</v>
      </c>
      <c r="BK93" s="10">
        <v>234</v>
      </c>
      <c r="BL93" s="9">
        <v>27994</v>
      </c>
      <c r="BM93" s="10">
        <v>217</v>
      </c>
      <c r="BN93" s="9">
        <v>32265</v>
      </c>
      <c r="BO93" s="10">
        <v>239</v>
      </c>
    </row>
    <row r="94" spans="1:67" ht="15.75" customHeight="1">
      <c r="A94" s="8"/>
      <c r="B94" s="2" t="s">
        <v>175</v>
      </c>
      <c r="C94" s="10" t="s">
        <v>81</v>
      </c>
      <c r="D94" s="11" t="s">
        <v>123</v>
      </c>
      <c r="E94" s="9">
        <v>0</v>
      </c>
      <c r="F94" s="10">
        <v>0</v>
      </c>
      <c r="G94" s="9">
        <v>0</v>
      </c>
      <c r="H94" s="10">
        <v>0</v>
      </c>
      <c r="I94" s="10"/>
      <c r="J94" s="9">
        <v>0</v>
      </c>
      <c r="K94" s="10">
        <v>0</v>
      </c>
      <c r="L94" s="9">
        <v>0</v>
      </c>
      <c r="M94" s="10">
        <v>0</v>
      </c>
      <c r="N94" s="9">
        <v>0</v>
      </c>
      <c r="O94" s="10">
        <v>0</v>
      </c>
      <c r="P94" s="9">
        <v>0</v>
      </c>
      <c r="Q94" s="10">
        <v>0</v>
      </c>
      <c r="R94" s="9">
        <v>0</v>
      </c>
      <c r="S94" s="10">
        <v>0</v>
      </c>
      <c r="T94" s="9">
        <v>0</v>
      </c>
      <c r="U94" s="10">
        <v>0</v>
      </c>
      <c r="V94" s="9">
        <v>0</v>
      </c>
      <c r="W94" s="10">
        <v>0</v>
      </c>
      <c r="X94" s="9">
        <v>0</v>
      </c>
      <c r="Y94" s="10">
        <v>0</v>
      </c>
      <c r="Z94" s="9">
        <v>0</v>
      </c>
      <c r="AA94" s="10">
        <v>0</v>
      </c>
      <c r="AB94" s="9">
        <v>0</v>
      </c>
      <c r="AC94" s="10">
        <v>0</v>
      </c>
      <c r="AD94" s="9">
        <v>0</v>
      </c>
      <c r="AE94" s="10">
        <v>0</v>
      </c>
      <c r="AF94" s="9">
        <v>0</v>
      </c>
      <c r="AG94" s="10">
        <v>0</v>
      </c>
      <c r="AH94" s="9">
        <v>0</v>
      </c>
      <c r="AI94" s="10">
        <v>0</v>
      </c>
      <c r="AJ94" s="9">
        <v>0</v>
      </c>
      <c r="AK94" s="10">
        <v>0</v>
      </c>
      <c r="AL94" s="9">
        <v>0</v>
      </c>
      <c r="AM94" s="10">
        <v>0</v>
      </c>
      <c r="AN94" s="9">
        <v>0</v>
      </c>
      <c r="AO94" s="10">
        <v>0</v>
      </c>
      <c r="AP94" s="9">
        <v>0</v>
      </c>
      <c r="AQ94" s="10">
        <v>0</v>
      </c>
      <c r="AR94" s="9">
        <v>0</v>
      </c>
      <c r="AS94" s="10">
        <v>0</v>
      </c>
      <c r="AT94" s="9">
        <v>0</v>
      </c>
      <c r="AU94" s="10">
        <v>0</v>
      </c>
      <c r="AV94" s="9">
        <v>0</v>
      </c>
      <c r="AW94" s="10">
        <v>0</v>
      </c>
      <c r="AX94" s="9">
        <v>0</v>
      </c>
      <c r="AY94" s="10">
        <v>0</v>
      </c>
      <c r="AZ94" s="9">
        <v>0</v>
      </c>
      <c r="BA94" s="10">
        <v>0</v>
      </c>
      <c r="BB94" s="9">
        <v>0</v>
      </c>
      <c r="BC94" s="10">
        <v>0</v>
      </c>
      <c r="BD94" s="9">
        <v>0</v>
      </c>
      <c r="BE94" s="10">
        <v>0</v>
      </c>
      <c r="BF94" s="9">
        <v>0</v>
      </c>
      <c r="BG94" s="10">
        <v>0</v>
      </c>
      <c r="BH94" s="9">
        <v>0</v>
      </c>
      <c r="BI94" s="10">
        <v>0</v>
      </c>
      <c r="BJ94" s="9">
        <v>0</v>
      </c>
      <c r="BK94" s="10">
        <v>0</v>
      </c>
      <c r="BL94" s="9">
        <v>0</v>
      </c>
      <c r="BM94" s="10">
        <v>0</v>
      </c>
      <c r="BN94" s="9">
        <v>0</v>
      </c>
      <c r="BO94" s="10">
        <v>0</v>
      </c>
    </row>
    <row r="95" spans="1:67" ht="15.75" customHeight="1">
      <c r="A95" s="8"/>
      <c r="B95" s="2" t="s">
        <v>176</v>
      </c>
      <c r="C95" s="10" t="s">
        <v>68</v>
      </c>
      <c r="D95" s="11" t="s">
        <v>99</v>
      </c>
      <c r="E95" s="9">
        <v>0</v>
      </c>
      <c r="F95" s="10">
        <v>0</v>
      </c>
      <c r="G95" s="9">
        <v>0</v>
      </c>
      <c r="H95" s="10">
        <v>0</v>
      </c>
      <c r="I95" s="10"/>
      <c r="J95" s="9">
        <v>0</v>
      </c>
      <c r="K95" s="10">
        <v>0</v>
      </c>
      <c r="L95" s="9">
        <v>0</v>
      </c>
      <c r="M95" s="10">
        <v>0</v>
      </c>
      <c r="N95" s="9">
        <v>0</v>
      </c>
      <c r="O95" s="10">
        <v>0</v>
      </c>
      <c r="P95" s="9">
        <v>0</v>
      </c>
      <c r="Q95" s="10">
        <v>0</v>
      </c>
      <c r="R95" s="9">
        <v>0</v>
      </c>
      <c r="S95" s="10">
        <v>0</v>
      </c>
      <c r="T95" s="9">
        <v>0</v>
      </c>
      <c r="U95" s="10">
        <v>0</v>
      </c>
      <c r="V95" s="9">
        <v>0</v>
      </c>
      <c r="W95" s="10">
        <v>0</v>
      </c>
      <c r="X95" s="9">
        <v>0</v>
      </c>
      <c r="Y95" s="10">
        <v>0</v>
      </c>
      <c r="Z95" s="9">
        <v>0</v>
      </c>
      <c r="AA95" s="10">
        <v>0</v>
      </c>
      <c r="AB95" s="9">
        <v>0</v>
      </c>
      <c r="AC95" s="10">
        <v>0</v>
      </c>
      <c r="AD95" s="9">
        <v>0</v>
      </c>
      <c r="AE95" s="10">
        <v>0</v>
      </c>
      <c r="AF95" s="9">
        <v>0</v>
      </c>
      <c r="AG95" s="10">
        <v>0</v>
      </c>
      <c r="AH95" s="9">
        <v>0</v>
      </c>
      <c r="AI95" s="10">
        <v>0</v>
      </c>
      <c r="AJ95" s="9">
        <v>0</v>
      </c>
      <c r="AK95" s="10">
        <v>0</v>
      </c>
      <c r="AL95" s="9">
        <v>0</v>
      </c>
      <c r="AM95" s="10">
        <v>0</v>
      </c>
      <c r="AN95" s="9">
        <v>479</v>
      </c>
      <c r="AO95" s="10">
        <v>1</v>
      </c>
      <c r="AP95" s="9">
        <v>0</v>
      </c>
      <c r="AQ95" s="10">
        <v>0</v>
      </c>
      <c r="AR95" s="9">
        <v>0</v>
      </c>
      <c r="AS95" s="10">
        <v>0</v>
      </c>
      <c r="AT95" s="9">
        <v>0</v>
      </c>
      <c r="AU95" s="10">
        <v>0</v>
      </c>
      <c r="AV95" s="9">
        <v>0</v>
      </c>
      <c r="AW95" s="10">
        <v>0</v>
      </c>
      <c r="AX95" s="9">
        <v>0</v>
      </c>
      <c r="AY95" s="10">
        <v>0</v>
      </c>
      <c r="AZ95" s="9">
        <v>0</v>
      </c>
      <c r="BA95" s="10">
        <v>0</v>
      </c>
      <c r="BB95" s="9">
        <v>0</v>
      </c>
      <c r="BC95" s="10">
        <v>0</v>
      </c>
      <c r="BD95" s="9">
        <v>0</v>
      </c>
      <c r="BE95" s="10">
        <v>0</v>
      </c>
      <c r="BF95" s="9">
        <v>0</v>
      </c>
      <c r="BG95" s="10">
        <v>0</v>
      </c>
      <c r="BH95" s="9">
        <v>0</v>
      </c>
      <c r="BI95" s="10">
        <v>0</v>
      </c>
      <c r="BJ95" s="9">
        <v>0</v>
      </c>
      <c r="BK95" s="10">
        <v>0</v>
      </c>
      <c r="BL95" s="9">
        <v>0</v>
      </c>
      <c r="BM95" s="10">
        <v>0</v>
      </c>
      <c r="BN95" s="9">
        <v>0</v>
      </c>
      <c r="BO95" s="10">
        <v>0</v>
      </c>
    </row>
    <row r="96" spans="1:67" ht="15.75" customHeight="1">
      <c r="A96" s="8"/>
      <c r="B96" s="2" t="s">
        <v>177</v>
      </c>
      <c r="C96" s="10" t="s">
        <v>71</v>
      </c>
      <c r="D96" s="11" t="s">
        <v>94</v>
      </c>
      <c r="E96" s="9">
        <v>877</v>
      </c>
      <c r="F96" s="10">
        <v>3</v>
      </c>
      <c r="G96" s="9">
        <v>767</v>
      </c>
      <c r="H96" s="10">
        <v>3</v>
      </c>
      <c r="I96" s="10"/>
      <c r="J96" s="9">
        <v>1196</v>
      </c>
      <c r="K96" s="10">
        <v>4</v>
      </c>
      <c r="L96" s="9">
        <v>837</v>
      </c>
      <c r="M96" s="10">
        <v>3</v>
      </c>
      <c r="N96" s="9">
        <v>877</v>
      </c>
      <c r="O96" s="10">
        <v>3</v>
      </c>
      <c r="P96" s="9">
        <v>957</v>
      </c>
      <c r="Q96" s="10">
        <v>3</v>
      </c>
      <c r="R96" s="9">
        <v>1156</v>
      </c>
      <c r="S96" s="10">
        <v>4</v>
      </c>
      <c r="T96" s="9">
        <v>1196</v>
      </c>
      <c r="U96" s="10">
        <v>4</v>
      </c>
      <c r="V96" s="9">
        <v>3348</v>
      </c>
      <c r="W96" s="10">
        <v>12</v>
      </c>
      <c r="X96" s="9">
        <v>279</v>
      </c>
      <c r="Y96" s="10">
        <v>1</v>
      </c>
      <c r="Z96" s="9">
        <v>558</v>
      </c>
      <c r="AA96" s="10">
        <v>2</v>
      </c>
      <c r="AB96" s="9">
        <v>837</v>
      </c>
      <c r="AC96" s="10">
        <v>3</v>
      </c>
      <c r="AD96" s="9">
        <v>2073</v>
      </c>
      <c r="AE96" s="10">
        <v>7</v>
      </c>
      <c r="AF96" s="9">
        <v>558</v>
      </c>
      <c r="AG96" s="10">
        <v>2</v>
      </c>
      <c r="AH96" s="9">
        <v>1714</v>
      </c>
      <c r="AI96" s="10">
        <v>6</v>
      </c>
      <c r="AJ96" s="9">
        <v>1395</v>
      </c>
      <c r="AK96" s="10">
        <v>5</v>
      </c>
      <c r="AL96" s="9">
        <v>1116</v>
      </c>
      <c r="AM96" s="10">
        <v>4</v>
      </c>
      <c r="AN96" s="9">
        <v>279</v>
      </c>
      <c r="AO96" s="10">
        <v>1</v>
      </c>
      <c r="AP96" s="9">
        <v>279</v>
      </c>
      <c r="AQ96" s="10">
        <v>1</v>
      </c>
      <c r="AR96" s="9">
        <v>279</v>
      </c>
      <c r="AS96" s="10">
        <v>1</v>
      </c>
      <c r="AT96" s="9">
        <v>1668</v>
      </c>
      <c r="AU96" s="10">
        <v>8</v>
      </c>
      <c r="AV96" s="9">
        <v>185</v>
      </c>
      <c r="AW96" s="10">
        <v>1</v>
      </c>
      <c r="AX96" s="9">
        <v>764</v>
      </c>
      <c r="AY96" s="10">
        <v>4</v>
      </c>
      <c r="AZ96" s="9">
        <v>804</v>
      </c>
      <c r="BA96" s="10">
        <v>4</v>
      </c>
      <c r="BB96" s="9">
        <v>613</v>
      </c>
      <c r="BC96" s="10">
        <v>3</v>
      </c>
      <c r="BD96" s="9">
        <v>1560</v>
      </c>
      <c r="BE96" s="10">
        <v>8</v>
      </c>
      <c r="BF96" s="9">
        <v>925</v>
      </c>
      <c r="BG96" s="10">
        <v>5</v>
      </c>
      <c r="BH96" s="9">
        <v>1110</v>
      </c>
      <c r="BI96" s="10">
        <v>6</v>
      </c>
      <c r="BJ96" s="9">
        <v>1375</v>
      </c>
      <c r="BK96" s="10">
        <v>7</v>
      </c>
      <c r="BL96" s="9">
        <v>1190</v>
      </c>
      <c r="BM96" s="10">
        <v>6</v>
      </c>
      <c r="BN96" s="9">
        <v>764</v>
      </c>
      <c r="BO96" s="10">
        <v>4</v>
      </c>
    </row>
    <row r="97" spans="1:67" ht="15.75" customHeight="1">
      <c r="A97" s="8"/>
      <c r="B97" s="2" t="s">
        <v>178</v>
      </c>
      <c r="C97" s="10" t="s">
        <v>71</v>
      </c>
      <c r="D97" s="11" t="s">
        <v>72</v>
      </c>
      <c r="E97" s="9">
        <v>10148</v>
      </c>
      <c r="F97" s="10">
        <v>12</v>
      </c>
      <c r="G97" s="9">
        <v>5228</v>
      </c>
      <c r="H97" s="10">
        <v>6</v>
      </c>
      <c r="I97" s="10"/>
      <c r="J97" s="9">
        <v>6806</v>
      </c>
      <c r="K97" s="10">
        <v>8</v>
      </c>
      <c r="L97" s="9">
        <v>8548</v>
      </c>
      <c r="M97" s="10">
        <v>10</v>
      </c>
      <c r="N97" s="9">
        <v>15358</v>
      </c>
      <c r="O97" s="10">
        <v>18</v>
      </c>
      <c r="P97" s="9">
        <v>14441</v>
      </c>
      <c r="Q97" s="10">
        <v>17</v>
      </c>
      <c r="R97" s="9">
        <v>10126</v>
      </c>
      <c r="S97" s="10">
        <v>12</v>
      </c>
      <c r="T97" s="9">
        <v>16087</v>
      </c>
      <c r="U97" s="10">
        <v>19</v>
      </c>
      <c r="V97" s="9">
        <v>5118</v>
      </c>
      <c r="W97" s="10">
        <v>6</v>
      </c>
      <c r="X97" s="9">
        <v>10969</v>
      </c>
      <c r="Y97" s="10">
        <v>13</v>
      </c>
      <c r="Z97" s="9">
        <v>14400</v>
      </c>
      <c r="AA97" s="10">
        <v>17</v>
      </c>
      <c r="AB97" s="9">
        <v>12823</v>
      </c>
      <c r="AC97" s="10">
        <v>15</v>
      </c>
      <c r="AD97" s="9">
        <v>10199</v>
      </c>
      <c r="AE97" s="10">
        <v>12</v>
      </c>
      <c r="AF97" s="9">
        <v>16253</v>
      </c>
      <c r="AG97" s="10">
        <v>19</v>
      </c>
      <c r="AH97" s="9">
        <v>9447</v>
      </c>
      <c r="AI97" s="10">
        <v>11</v>
      </c>
      <c r="AJ97" s="9">
        <v>10291</v>
      </c>
      <c r="AK97" s="10">
        <v>12</v>
      </c>
      <c r="AL97" s="9">
        <v>8548</v>
      </c>
      <c r="AM97" s="10">
        <v>10</v>
      </c>
      <c r="AN97" s="9">
        <v>7815</v>
      </c>
      <c r="AO97" s="10">
        <v>9</v>
      </c>
      <c r="AP97" s="9">
        <v>10166</v>
      </c>
      <c r="AQ97" s="10">
        <v>12</v>
      </c>
      <c r="AR97" s="9">
        <v>10996</v>
      </c>
      <c r="AS97" s="10">
        <v>13</v>
      </c>
      <c r="AT97" s="9">
        <v>12606</v>
      </c>
      <c r="AU97" s="10">
        <v>15</v>
      </c>
      <c r="AV97" s="9">
        <v>11059</v>
      </c>
      <c r="AW97" s="10">
        <v>13</v>
      </c>
      <c r="AX97" s="9">
        <v>7573</v>
      </c>
      <c r="AY97" s="10">
        <v>9</v>
      </c>
      <c r="AZ97" s="9">
        <v>9307</v>
      </c>
      <c r="BA97" s="10">
        <v>11</v>
      </c>
      <c r="BB97" s="9">
        <v>9053</v>
      </c>
      <c r="BC97" s="10">
        <v>11</v>
      </c>
      <c r="BD97" s="9">
        <v>12958</v>
      </c>
      <c r="BE97" s="10">
        <v>19</v>
      </c>
      <c r="BF97" s="9">
        <v>13147</v>
      </c>
      <c r="BG97" s="10">
        <v>19</v>
      </c>
      <c r="BH97" s="9">
        <v>19374</v>
      </c>
      <c r="BI97" s="10">
        <v>28</v>
      </c>
      <c r="BJ97" s="9">
        <v>13147</v>
      </c>
      <c r="BK97" s="10">
        <v>19</v>
      </c>
      <c r="BL97" s="9">
        <v>11071</v>
      </c>
      <c r="BM97" s="10">
        <v>16</v>
      </c>
      <c r="BN97" s="9">
        <v>7573</v>
      </c>
      <c r="BO97" s="10">
        <v>9</v>
      </c>
    </row>
    <row r="98" spans="1:67" ht="15.75" customHeight="1">
      <c r="A98" s="8"/>
      <c r="B98" s="2" t="s">
        <v>179</v>
      </c>
      <c r="C98" s="10" t="s">
        <v>68</v>
      </c>
      <c r="D98" s="11" t="s">
        <v>69</v>
      </c>
      <c r="E98" s="9">
        <v>10472</v>
      </c>
      <c r="F98" s="10">
        <v>17</v>
      </c>
      <c r="G98" s="9">
        <v>6776</v>
      </c>
      <c r="H98" s="10">
        <v>11</v>
      </c>
      <c r="I98" s="10"/>
      <c r="J98" s="9">
        <v>7629</v>
      </c>
      <c r="K98" s="10">
        <v>12</v>
      </c>
      <c r="L98" s="9">
        <v>7392</v>
      </c>
      <c r="M98" s="10">
        <v>12</v>
      </c>
      <c r="N98" s="9">
        <v>8394</v>
      </c>
      <c r="O98" s="10">
        <v>16</v>
      </c>
      <c r="P98" s="9">
        <v>6120</v>
      </c>
      <c r="Q98" s="10">
        <v>10</v>
      </c>
      <c r="R98" s="9">
        <v>11767</v>
      </c>
      <c r="S98" s="10">
        <v>23</v>
      </c>
      <c r="T98" s="9">
        <v>8697</v>
      </c>
      <c r="U98" s="10">
        <v>17</v>
      </c>
      <c r="V98" s="9">
        <v>17394</v>
      </c>
      <c r="W98" s="10">
        <v>34</v>
      </c>
      <c r="X98" s="9">
        <v>9209</v>
      </c>
      <c r="Y98" s="10">
        <v>18</v>
      </c>
      <c r="Z98" s="9">
        <v>9720</v>
      </c>
      <c r="AA98" s="10">
        <v>19</v>
      </c>
      <c r="AB98" s="9">
        <v>14730</v>
      </c>
      <c r="AC98" s="10">
        <v>29</v>
      </c>
      <c r="AD98" s="9">
        <v>7181</v>
      </c>
      <c r="AE98" s="10">
        <v>14</v>
      </c>
      <c r="AF98" s="9">
        <v>12600</v>
      </c>
      <c r="AG98" s="10">
        <v>25</v>
      </c>
      <c r="AH98" s="9">
        <v>11592</v>
      </c>
      <c r="AI98" s="10">
        <v>23</v>
      </c>
      <c r="AJ98" s="9">
        <v>12883</v>
      </c>
      <c r="AK98" s="10">
        <v>31</v>
      </c>
      <c r="AL98" s="9">
        <v>11152</v>
      </c>
      <c r="AM98" s="10">
        <v>31</v>
      </c>
      <c r="AN98" s="9">
        <v>10072</v>
      </c>
      <c r="AO98" s="10">
        <v>28</v>
      </c>
      <c r="AP98" s="9">
        <v>13310</v>
      </c>
      <c r="AQ98" s="10">
        <v>37</v>
      </c>
      <c r="AR98" s="9">
        <v>10792</v>
      </c>
      <c r="AS98" s="10">
        <v>30</v>
      </c>
      <c r="AT98" s="9">
        <v>11871</v>
      </c>
      <c r="AU98" s="10">
        <v>33</v>
      </c>
      <c r="AV98" s="9">
        <v>12950</v>
      </c>
      <c r="AW98" s="10">
        <v>36</v>
      </c>
      <c r="AX98" s="9">
        <v>17986</v>
      </c>
      <c r="AY98" s="10">
        <v>50</v>
      </c>
      <c r="AZ98" s="9">
        <v>15109</v>
      </c>
      <c r="BA98" s="10">
        <v>42</v>
      </c>
      <c r="BB98" s="9">
        <v>14749</v>
      </c>
      <c r="BC98" s="10">
        <v>41</v>
      </c>
      <c r="BD98" s="9">
        <v>15828</v>
      </c>
      <c r="BE98" s="10">
        <v>44</v>
      </c>
      <c r="BF98" s="9">
        <v>19785</v>
      </c>
      <c r="BG98" s="10">
        <v>55</v>
      </c>
      <c r="BH98" s="9">
        <v>14749</v>
      </c>
      <c r="BI98" s="10">
        <v>41</v>
      </c>
      <c r="BJ98" s="9">
        <v>14749</v>
      </c>
      <c r="BK98" s="10">
        <v>41</v>
      </c>
      <c r="BL98" s="9">
        <v>14389</v>
      </c>
      <c r="BM98" s="10">
        <v>40</v>
      </c>
      <c r="BN98" s="9">
        <v>17986</v>
      </c>
      <c r="BO98" s="10">
        <v>50</v>
      </c>
    </row>
    <row r="99" spans="1:67" ht="15.75" customHeight="1">
      <c r="A99" s="8"/>
      <c r="B99" s="2" t="s">
        <v>180</v>
      </c>
      <c r="C99" s="10" t="s">
        <v>68</v>
      </c>
      <c r="D99" s="11" t="s">
        <v>89</v>
      </c>
      <c r="E99" s="9">
        <v>0</v>
      </c>
      <c r="F99" s="10">
        <v>0</v>
      </c>
      <c r="G99" s="9">
        <v>632</v>
      </c>
      <c r="H99" s="10">
        <v>2</v>
      </c>
      <c r="I99" s="10"/>
      <c r="J99" s="9">
        <v>0</v>
      </c>
      <c r="K99" s="10">
        <v>0</v>
      </c>
      <c r="L99" s="9">
        <v>0</v>
      </c>
      <c r="M99" s="10">
        <v>0</v>
      </c>
      <c r="N99" s="9">
        <v>316</v>
      </c>
      <c r="O99" s="10">
        <v>1</v>
      </c>
      <c r="P99" s="9">
        <v>632</v>
      </c>
      <c r="Q99" s="10">
        <v>2</v>
      </c>
      <c r="R99" s="9">
        <v>672</v>
      </c>
      <c r="S99" s="10">
        <v>2</v>
      </c>
      <c r="T99" s="9">
        <v>632</v>
      </c>
      <c r="U99" s="10">
        <v>2</v>
      </c>
      <c r="V99" s="9">
        <v>316</v>
      </c>
      <c r="W99" s="10">
        <v>1</v>
      </c>
      <c r="X99" s="9">
        <v>1304</v>
      </c>
      <c r="Y99" s="10">
        <v>4</v>
      </c>
      <c r="Z99" s="9">
        <v>316</v>
      </c>
      <c r="AA99" s="10">
        <v>1</v>
      </c>
      <c r="AB99" s="9">
        <v>672</v>
      </c>
      <c r="AC99" s="10">
        <v>2</v>
      </c>
      <c r="AD99" s="9">
        <v>632</v>
      </c>
      <c r="AE99" s="10">
        <v>2</v>
      </c>
      <c r="AF99" s="9">
        <v>712</v>
      </c>
      <c r="AG99" s="10">
        <v>2</v>
      </c>
      <c r="AH99" s="9">
        <v>1620</v>
      </c>
      <c r="AI99" s="10">
        <v>5</v>
      </c>
      <c r="AJ99" s="9">
        <v>672</v>
      </c>
      <c r="AK99" s="10">
        <v>2</v>
      </c>
      <c r="AL99" s="9">
        <v>316</v>
      </c>
      <c r="AM99" s="10">
        <v>1</v>
      </c>
      <c r="AN99" s="9">
        <v>2252</v>
      </c>
      <c r="AO99" s="10">
        <v>7</v>
      </c>
      <c r="AP99" s="9">
        <v>632</v>
      </c>
      <c r="AQ99" s="10">
        <v>2</v>
      </c>
      <c r="AR99" s="9">
        <v>0</v>
      </c>
      <c r="AS99" s="10">
        <v>0</v>
      </c>
      <c r="AT99" s="9">
        <v>672</v>
      </c>
      <c r="AU99" s="10">
        <v>2</v>
      </c>
      <c r="AV99" s="9">
        <v>948</v>
      </c>
      <c r="AW99" s="10">
        <v>3</v>
      </c>
      <c r="AX99" s="9">
        <v>0</v>
      </c>
      <c r="AY99" s="10">
        <v>0</v>
      </c>
      <c r="AZ99" s="9">
        <v>0</v>
      </c>
      <c r="BA99" s="10">
        <v>0</v>
      </c>
      <c r="BB99" s="9">
        <v>0</v>
      </c>
      <c r="BC99" s="10">
        <v>0</v>
      </c>
      <c r="BD99" s="9">
        <v>1896</v>
      </c>
      <c r="BE99" s="10">
        <v>6</v>
      </c>
      <c r="BF99" s="9">
        <v>316</v>
      </c>
      <c r="BG99" s="10">
        <v>1</v>
      </c>
      <c r="BH99" s="9">
        <v>672</v>
      </c>
      <c r="BI99" s="10">
        <v>2</v>
      </c>
      <c r="BJ99" s="9">
        <v>316</v>
      </c>
      <c r="BK99" s="10">
        <v>1</v>
      </c>
      <c r="BL99" s="9">
        <v>1304</v>
      </c>
      <c r="BM99" s="10">
        <v>4</v>
      </c>
      <c r="BN99" s="9">
        <v>0</v>
      </c>
      <c r="BO99" s="10">
        <v>0</v>
      </c>
    </row>
    <row r="100" spans="1:67" ht="15.75" customHeight="1">
      <c r="A100" s="8"/>
      <c r="B100" s="2" t="s">
        <v>181</v>
      </c>
      <c r="C100" s="10" t="s">
        <v>68</v>
      </c>
      <c r="D100" s="11" t="s">
        <v>69</v>
      </c>
      <c r="E100" s="9">
        <v>0</v>
      </c>
      <c r="F100" s="10">
        <v>0</v>
      </c>
      <c r="G100" s="9">
        <v>0</v>
      </c>
      <c r="H100" s="10">
        <v>0</v>
      </c>
      <c r="I100" s="10"/>
      <c r="J100" s="9">
        <v>0</v>
      </c>
      <c r="K100" s="10">
        <v>0</v>
      </c>
      <c r="L100" s="9">
        <v>538</v>
      </c>
      <c r="M100" s="10">
        <v>2</v>
      </c>
      <c r="N100" s="9">
        <v>0</v>
      </c>
      <c r="O100" s="10">
        <v>0</v>
      </c>
      <c r="P100" s="9">
        <v>0</v>
      </c>
      <c r="Q100" s="10">
        <v>0</v>
      </c>
      <c r="R100" s="9">
        <v>309</v>
      </c>
      <c r="S100" s="10">
        <v>1</v>
      </c>
      <c r="T100" s="9">
        <v>0</v>
      </c>
      <c r="U100" s="10">
        <v>0</v>
      </c>
      <c r="V100" s="9">
        <v>0</v>
      </c>
      <c r="W100" s="10">
        <v>0</v>
      </c>
      <c r="X100" s="9">
        <v>0</v>
      </c>
      <c r="Y100" s="10">
        <v>0</v>
      </c>
      <c r="Z100" s="9">
        <v>269</v>
      </c>
      <c r="AA100" s="10">
        <v>1</v>
      </c>
      <c r="AB100" s="9">
        <v>0</v>
      </c>
      <c r="AC100" s="10">
        <v>0</v>
      </c>
      <c r="AD100" s="9">
        <v>269</v>
      </c>
      <c r="AE100" s="10">
        <v>1</v>
      </c>
      <c r="AF100" s="9">
        <v>0</v>
      </c>
      <c r="AG100" s="10">
        <v>0</v>
      </c>
      <c r="AH100" s="9">
        <v>0</v>
      </c>
      <c r="AI100" s="10">
        <v>0</v>
      </c>
      <c r="AJ100" s="9">
        <v>0</v>
      </c>
      <c r="AK100" s="10">
        <v>0</v>
      </c>
      <c r="AL100" s="9">
        <v>0</v>
      </c>
      <c r="AM100" s="10">
        <v>0</v>
      </c>
      <c r="AN100" s="9">
        <v>0</v>
      </c>
      <c r="AO100" s="10">
        <v>0</v>
      </c>
      <c r="AP100" s="9">
        <v>1216</v>
      </c>
      <c r="AQ100" s="10">
        <v>4</v>
      </c>
      <c r="AR100" s="9">
        <v>0</v>
      </c>
      <c r="AS100" s="10">
        <v>0</v>
      </c>
      <c r="AT100" s="9">
        <v>309</v>
      </c>
      <c r="AU100" s="10">
        <v>1</v>
      </c>
      <c r="AV100" s="9">
        <v>0</v>
      </c>
      <c r="AW100" s="10">
        <v>0</v>
      </c>
      <c r="AX100" s="9">
        <v>269</v>
      </c>
      <c r="AY100" s="10">
        <v>1</v>
      </c>
      <c r="AZ100" s="9">
        <v>269</v>
      </c>
      <c r="BA100" s="10">
        <v>1</v>
      </c>
      <c r="BB100" s="9">
        <v>0</v>
      </c>
      <c r="BC100" s="10">
        <v>0</v>
      </c>
      <c r="BD100" s="9">
        <v>0</v>
      </c>
      <c r="BE100" s="10">
        <v>0</v>
      </c>
      <c r="BF100" s="9">
        <v>269</v>
      </c>
      <c r="BG100" s="10">
        <v>1</v>
      </c>
      <c r="BH100" s="9">
        <v>0</v>
      </c>
      <c r="BI100" s="10">
        <v>0</v>
      </c>
      <c r="BJ100" s="9">
        <v>0</v>
      </c>
      <c r="BK100" s="10">
        <v>0</v>
      </c>
      <c r="BL100" s="9">
        <v>-267</v>
      </c>
      <c r="BM100" s="10">
        <v>-1</v>
      </c>
      <c r="BN100" s="9">
        <v>269</v>
      </c>
      <c r="BO100" s="10">
        <v>1</v>
      </c>
    </row>
    <row r="101" spans="1:67" ht="15.75" customHeight="1">
      <c r="A101" s="8"/>
      <c r="B101" s="2" t="s">
        <v>182</v>
      </c>
      <c r="C101" s="10" t="s">
        <v>75</v>
      </c>
      <c r="D101" s="11" t="s">
        <v>91</v>
      </c>
      <c r="E101" s="9">
        <v>0</v>
      </c>
      <c r="F101" s="10">
        <v>0</v>
      </c>
      <c r="G101" s="9">
        <v>244</v>
      </c>
      <c r="H101" s="10">
        <v>1</v>
      </c>
      <c r="I101" s="10"/>
      <c r="J101" s="9">
        <v>488</v>
      </c>
      <c r="K101" s="10">
        <v>2</v>
      </c>
      <c r="L101" s="9">
        <v>244</v>
      </c>
      <c r="M101" s="10">
        <v>1</v>
      </c>
      <c r="N101" s="9">
        <v>0</v>
      </c>
      <c r="O101" s="10">
        <v>0</v>
      </c>
      <c r="P101" s="9">
        <v>488</v>
      </c>
      <c r="Q101" s="10">
        <v>2</v>
      </c>
      <c r="R101" s="9">
        <v>244</v>
      </c>
      <c r="S101" s="10">
        <v>1</v>
      </c>
      <c r="T101" s="9">
        <v>0</v>
      </c>
      <c r="U101" s="10">
        <v>0</v>
      </c>
      <c r="V101" s="9">
        <v>812</v>
      </c>
      <c r="W101" s="10">
        <v>3</v>
      </c>
      <c r="X101" s="9">
        <v>772</v>
      </c>
      <c r="Y101" s="10">
        <v>3</v>
      </c>
      <c r="Z101" s="9">
        <v>0</v>
      </c>
      <c r="AA101" s="10">
        <v>0</v>
      </c>
      <c r="AB101" s="9">
        <v>488</v>
      </c>
      <c r="AC101" s="10">
        <v>2</v>
      </c>
      <c r="AD101" s="9">
        <v>0</v>
      </c>
      <c r="AE101" s="10">
        <v>0</v>
      </c>
      <c r="AF101" s="9">
        <v>0</v>
      </c>
      <c r="AG101" s="10">
        <v>0</v>
      </c>
      <c r="AH101" s="9">
        <v>244</v>
      </c>
      <c r="AI101" s="10">
        <v>1</v>
      </c>
      <c r="AJ101" s="9">
        <v>0</v>
      </c>
      <c r="AK101" s="10">
        <v>0</v>
      </c>
      <c r="AL101" s="9">
        <v>0</v>
      </c>
      <c r="AM101" s="10">
        <v>0</v>
      </c>
      <c r="AN101" s="9">
        <v>0</v>
      </c>
      <c r="AO101" s="10">
        <v>0</v>
      </c>
      <c r="AP101" s="9">
        <v>244</v>
      </c>
      <c r="AQ101" s="10">
        <v>1</v>
      </c>
      <c r="AR101" s="9">
        <v>244</v>
      </c>
      <c r="AS101" s="10">
        <v>1</v>
      </c>
      <c r="AT101" s="9">
        <v>732</v>
      </c>
      <c r="AU101" s="10">
        <v>3</v>
      </c>
      <c r="AV101" s="9">
        <v>0</v>
      </c>
      <c r="AW101" s="10">
        <v>0</v>
      </c>
      <c r="AX101" s="9">
        <v>0</v>
      </c>
      <c r="AY101" s="10">
        <v>0</v>
      </c>
      <c r="AZ101" s="9">
        <v>0</v>
      </c>
      <c r="BA101" s="10">
        <v>0</v>
      </c>
      <c r="BB101" s="9">
        <v>0</v>
      </c>
      <c r="BC101" s="10">
        <v>0</v>
      </c>
      <c r="BD101" s="9">
        <v>732</v>
      </c>
      <c r="BE101" s="10">
        <v>3</v>
      </c>
      <c r="BF101" s="9">
        <v>732</v>
      </c>
      <c r="BG101" s="10">
        <v>3</v>
      </c>
      <c r="BH101" s="9">
        <v>732</v>
      </c>
      <c r="BI101" s="10">
        <v>3</v>
      </c>
      <c r="BJ101" s="9">
        <v>732</v>
      </c>
      <c r="BK101" s="10">
        <v>3</v>
      </c>
      <c r="BL101" s="9">
        <v>0</v>
      </c>
      <c r="BM101" s="10">
        <v>0</v>
      </c>
      <c r="BN101" s="9">
        <v>0</v>
      </c>
      <c r="BO101" s="10">
        <v>0</v>
      </c>
    </row>
    <row r="102" spans="1:67" ht="15.75" customHeight="1">
      <c r="A102" s="8"/>
      <c r="B102" s="2" t="s">
        <v>183</v>
      </c>
      <c r="C102" s="10" t="s">
        <v>71</v>
      </c>
      <c r="D102" s="11" t="s">
        <v>72</v>
      </c>
      <c r="E102" s="9">
        <v>2716</v>
      </c>
      <c r="F102" s="10">
        <v>4</v>
      </c>
      <c r="G102" s="9">
        <v>3395</v>
      </c>
      <c r="H102" s="10">
        <v>5</v>
      </c>
      <c r="I102" s="10"/>
      <c r="J102" s="9">
        <v>2037</v>
      </c>
      <c r="K102" s="10">
        <v>3</v>
      </c>
      <c r="L102" s="9">
        <v>2037</v>
      </c>
      <c r="M102" s="10">
        <v>3</v>
      </c>
      <c r="N102" s="9">
        <v>2037</v>
      </c>
      <c r="O102" s="10">
        <v>3</v>
      </c>
      <c r="P102" s="9">
        <v>4753</v>
      </c>
      <c r="Q102" s="10">
        <v>7</v>
      </c>
      <c r="R102" s="9">
        <v>4074</v>
      </c>
      <c r="S102" s="10">
        <v>6</v>
      </c>
      <c r="T102" s="9">
        <v>4074</v>
      </c>
      <c r="U102" s="10">
        <v>6</v>
      </c>
      <c r="V102" s="9">
        <v>1358</v>
      </c>
      <c r="W102" s="10">
        <v>2</v>
      </c>
      <c r="X102" s="9">
        <v>2037</v>
      </c>
      <c r="Y102" s="10">
        <v>3</v>
      </c>
      <c r="Z102" s="9">
        <v>2716</v>
      </c>
      <c r="AA102" s="10">
        <v>4</v>
      </c>
      <c r="AB102" s="9">
        <v>3395</v>
      </c>
      <c r="AC102" s="10">
        <v>5</v>
      </c>
      <c r="AD102" s="9">
        <v>2007</v>
      </c>
      <c r="AE102" s="10">
        <v>3</v>
      </c>
      <c r="AF102" s="9">
        <v>4543</v>
      </c>
      <c r="AG102" s="10">
        <v>7</v>
      </c>
      <c r="AH102" s="9">
        <v>7788</v>
      </c>
      <c r="AI102" s="10">
        <v>12</v>
      </c>
      <c r="AJ102" s="9">
        <v>3245</v>
      </c>
      <c r="AK102" s="10">
        <v>5</v>
      </c>
      <c r="AL102" s="9">
        <v>5841</v>
      </c>
      <c r="AM102" s="10">
        <v>9</v>
      </c>
      <c r="AN102" s="9">
        <v>2596</v>
      </c>
      <c r="AO102" s="10">
        <v>4</v>
      </c>
      <c r="AP102" s="9">
        <v>5192</v>
      </c>
      <c r="AQ102" s="10">
        <v>8</v>
      </c>
      <c r="AR102" s="9">
        <v>5192</v>
      </c>
      <c r="AS102" s="10">
        <v>8</v>
      </c>
      <c r="AT102" s="9">
        <v>3894</v>
      </c>
      <c r="AU102" s="10">
        <v>6</v>
      </c>
      <c r="AV102" s="9">
        <v>6490</v>
      </c>
      <c r="AW102" s="10">
        <v>10</v>
      </c>
      <c r="AX102" s="9">
        <v>9735</v>
      </c>
      <c r="AY102" s="10">
        <v>15</v>
      </c>
      <c r="AZ102" s="9">
        <v>12331</v>
      </c>
      <c r="BA102" s="10">
        <v>19</v>
      </c>
      <c r="BB102" s="9">
        <v>5192</v>
      </c>
      <c r="BC102" s="10">
        <v>8</v>
      </c>
      <c r="BD102" s="9">
        <v>9086</v>
      </c>
      <c r="BE102" s="10">
        <v>14</v>
      </c>
      <c r="BF102" s="9">
        <v>5192</v>
      </c>
      <c r="BG102" s="10">
        <v>8</v>
      </c>
      <c r="BH102" s="9">
        <v>8985</v>
      </c>
      <c r="BI102" s="10">
        <v>15</v>
      </c>
      <c r="BJ102" s="9">
        <v>11381</v>
      </c>
      <c r="BK102" s="10">
        <v>19</v>
      </c>
      <c r="BL102" s="9">
        <v>7787</v>
      </c>
      <c r="BM102" s="10">
        <v>13</v>
      </c>
      <c r="BN102" s="9">
        <v>9735</v>
      </c>
      <c r="BO102" s="10">
        <v>15</v>
      </c>
    </row>
    <row r="103" spans="1:67" ht="15.75" customHeight="1">
      <c r="E103" s="9"/>
      <c r="F103" s="10"/>
      <c r="G103" s="9"/>
      <c r="H103" s="10"/>
      <c r="I103" s="10"/>
      <c r="J103" s="9"/>
      <c r="K103" s="10"/>
      <c r="L103" s="9"/>
      <c r="M103" s="10"/>
      <c r="N103" s="9"/>
      <c r="O103" s="10"/>
      <c r="P103" s="9"/>
      <c r="Q103" s="10"/>
      <c r="R103" s="9"/>
      <c r="S103" s="10"/>
      <c r="T103" s="9"/>
      <c r="U103" s="10"/>
      <c r="V103" s="9"/>
      <c r="W103" s="10"/>
      <c r="X103" s="9"/>
      <c r="Y103" s="10"/>
      <c r="Z103" s="9"/>
      <c r="AA103" s="10"/>
      <c r="AB103" s="9"/>
      <c r="AC103" s="10"/>
      <c r="AD103" s="9"/>
      <c r="AE103" s="10"/>
      <c r="AF103" s="9"/>
      <c r="AG103" s="10"/>
      <c r="AH103" s="9"/>
      <c r="AI103" s="10"/>
      <c r="AJ103" s="9"/>
      <c r="AK103" s="10"/>
      <c r="AL103" s="9"/>
      <c r="AM103" s="10"/>
      <c r="AN103" s="9"/>
      <c r="AO103" s="10"/>
      <c r="AP103" s="9"/>
      <c r="AQ103" s="10"/>
      <c r="AR103" s="9"/>
      <c r="AS103" s="10"/>
      <c r="AT103" s="9"/>
      <c r="AU103" s="10"/>
      <c r="AV103" s="9"/>
      <c r="AW103" s="10"/>
      <c r="AX103" s="9"/>
      <c r="AY103" s="10"/>
      <c r="AZ103" s="9"/>
      <c r="BA103" s="10"/>
      <c r="BB103" s="9"/>
      <c r="BC103" s="10"/>
      <c r="BD103" s="9"/>
      <c r="BE103" s="10"/>
      <c r="BF103" s="9"/>
      <c r="BG103" s="10"/>
      <c r="BH103" s="9"/>
      <c r="BI103" s="10"/>
      <c r="BJ103" s="9"/>
      <c r="BK103" s="10"/>
      <c r="BL103" s="9"/>
      <c r="BM103" s="10"/>
      <c r="BN103" s="9"/>
      <c r="BO103" s="10"/>
    </row>
  </sheetData>
  <customSheetViews>
    <customSheetView guid="{7E302A77-6612-4525-8C85-9E3855AAECE3}" filter="1" showAutoFilter="1">
      <pageMargins left="0" right="0" top="0" bottom="0" header="0" footer="0"/>
      <autoFilter ref="O1:AN3385" xr:uid="{C4BBDCEB-94FC-4D8B-B5E3-5C39A805B389}"/>
    </customSheetView>
    <customSheetView guid="{01481C5D-5D0F-4C04-BD26-D68098B09128}" filter="1" showAutoFilter="1">
      <pageMargins left="0" right="0" top="0" bottom="0" header="0" footer="0"/>
      <autoFilter ref="B1:DB5139" xr:uid="{D2EBB63E-E8AA-4344-9333-952BCDE0F9DF}"/>
    </customSheetView>
    <customSheetView guid="{05FEC557-51C6-47D8-BF78-A3B430D054CA}" filter="1" showAutoFilter="1">
      <pageMargins left="0" right="0" top="0" bottom="0" header="0" footer="0"/>
      <autoFilter ref="A2:DB1809" xr:uid="{BBD27BC2-576D-4233-BA59-92006638B097}">
        <filterColumn colId="3">
          <filters>
            <filter val="BEC"/>
          </filters>
        </filterColumn>
      </autoFilter>
    </customSheetView>
    <customSheetView guid="{E59A2530-F6D5-4A42-8955-8AC7E6EA0B71}" filter="1" showAutoFilter="1">
      <pageMargins left="0" right="0" top="0" bottom="0" header="0" footer="0"/>
      <autoFilter ref="B1:DB5139" xr:uid="{5898EF3B-50DB-4EA5-B195-3969F8B0216F}"/>
    </customSheetView>
    <customSheetView guid="{A9FAD067-E94B-4918-AB21-13AD52EED6B3}" filter="1" showAutoFilter="1">
      <pageMargins left="0" right="0" top="0" bottom="0" header="0" footer="0"/>
      <autoFilter ref="A2:DC2793" xr:uid="{5383A48C-1307-4BC6-BC64-FB4D69E90420}">
        <filterColumn colId="3">
          <filters>
            <filter val="KTS"/>
          </filters>
        </filterColumn>
      </autoFilter>
    </customSheetView>
    <customSheetView guid="{166FB914-6C96-4847-9DCB-9A24E9C2439F}" filter="1" showAutoFilter="1">
      <pageMargins left="0" right="0" top="0" bottom="0" header="0" footer="0"/>
      <autoFilter ref="B2:DB3199" xr:uid="{633E6E3B-083E-4EB9-8D4F-BC82963A37F5}">
        <filterColumn colId="1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C_BAG_WAIST_POLY_MRN"/>
            <filter val="AUR_1C_BALL_BSKTBAL_RBR_ORG_SIZ-7"/>
            <filter val="AUR_1C_BALL_VLYBAL_PVC_BLU_SIZ-5"/>
            <filter val="AUR_1C_BOX_CHAIN_IRN_SLV"/>
            <filter val="AUR_1C_BOX_FCS-PD_PU-LTH_BLK-RED"/>
            <filter val="AUR_1C_BOX_PCH-BG_PU-LTH_BLK-GRN_FL-2FT"/>
            <filter val="AUR_1C_BOX_PCH-BG_SRF_BLK_FL-4FT"/>
            <filter val="AUR_1C_CLTH_TSHRT_POLY_PLN_BLK_LRG(42)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SK-RP_PVC_707_BLK-BLU"/>
            <filter val="AUR_21C_GYM_HM-GY+2BAR_STEEL_18KG"/>
            <filter val="AUR_2C_BOX_FCS-PD_PVC_YLW-BLK"/>
            <filter val="AUR_2C_BOX_GLV_PU-LTH_6565_GLD-WHT_12Oz"/>
            <filter val="AUR_2C_BOX_GLV_PU-LTH_BLU_14Oz"/>
            <filter val="AUR_2C_BOX_GLV_PU-LTH_BLU-BLK_10Oz"/>
            <filter val="AUR_2C_BOX_GLV_PU-LTH_LION_BLK-RED_12Oz"/>
            <filter val="AUR_2C_BOX_GLV_PU-LTH_LION_BLU-BLK_10OZ"/>
            <filter val="AUR_2C_BOX_GLV_PU-LTH_LION_BLU-BLK_16OZ"/>
            <filter val="AUR_2C_BOX_GLV_PU-LTH_PLN_BLU_16OZ"/>
            <filter val="AUR_2C_BOX_GLV_PU-LTH_PLN_RED_12OZ"/>
            <filter val="AUR_2C_BOX_HW_COT_RED_108&quot;"/>
            <filter val="AUR_2C_BOX_HW_COT_YLW_108&quot;"/>
            <filter val="AUR_2C_BOX_MMA-GLV_PU-LTH_BLU_S/M"/>
            <filter val="AUR_2C_BOX_PCH-BG+CHN_PU-LTH_CAM-BLK_UFL-5FT"/>
            <filter val="AUR_2C_GYM_WRSTWRAP_LTH_CAMO"/>
            <filter val="AUR_2C_WGHT_AN-WR_NEOPR_505_BLK_2.5KG*2"/>
            <filter val="AUR_2C_WGHT_AN-WR_NEOPR_ARMR_GRY_0.5KG*2"/>
            <filter val="AUR_2C_WGHT_DMBL_IRN+VNYL_BLU_4KG*2"/>
            <filter val="AUR_2C_WGHT_DMBL_IRN+VNYL_BLU_5KG*2"/>
            <filter val="AUR_2C_WGHT_DMBL_PVC_BLU-GRN_5KG*2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4C_BOX_PCH-BG+HW+CHN_PU-LTH+IRN+COT-SPD_BLK-BLU_UFL-5FT"/>
            <filter val="AUR_4C_WGHT_PLAT_PVC_10KG(2.5*4)"/>
            <filter val="AUR_8C_WGHT_PLAT_PVC_16KG(1*4+3*4)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Cotton inserts"/>
            <filter val="MNB_10C_Mitten(2)_Btl_Cvr(2)_Bibs(6)"/>
            <filter val="MNB_12C_Towel_Nappies"/>
            <filter val="MNB_12C_Toy_Kaleidoscope"/>
            <filter val="MNB_1C_Bathtub_Foldable_Blue"/>
            <filter val="MNB_1C_Bathtub_Foldable_Red"/>
            <filter val="MNB_1C_Benny_Chair_Monkey"/>
            <filter val="MNB_1C_Benny_Chair_Pink_Bear"/>
            <filter val="MNB_1C_Blanket_Blue_Bear"/>
            <filter val="MNB_1C_Blanket_Classic_Sky"/>
            <filter val="MNB_1C_Blanket_Cross_Sheet_Pink"/>
            <filter val="MNB_1C_Blanket_Cross_Sheet_Red"/>
            <filter val="MNB_1C_Blanket_Duck_Yellow"/>
            <filter val="MNB_1C_Blanket_Hood/Camel"/>
            <filter val="MNB_1C_Blanket_Hood/Catcher_Blue"/>
            <filter val="MNB_1C_Blanket_Hood/Catcher_Camel"/>
            <filter val="MNB_1C_Blanket_Hood/Catcher_Green"/>
            <filter val="MNB_1C_Blanket_Hood/Catcher_Pink"/>
            <filter val="MNB_1C_Blanket_Hood/Catcher_Red"/>
            <filter val="MNB_1C_Blanket_Katty_Pink"/>
            <filter val="MNB_1C_Blanket_Lion_Yellow"/>
            <filter val="MNB_1C_Blanket_Meow_Green"/>
            <filter val="MNB_1C_Blanket_Meow_Pink"/>
            <filter val="MNB_1C_Blanket_Panda_White"/>
            <filter val="MNB_1C_Blanket_Rabbit_Pink"/>
            <filter val="MNB_1C_Blanket_Sheet_Star/Polka_Blue"/>
            <filter val="MNB_1C_Blanket_Sheet_Star/Polka_Brown"/>
            <filter val="MNB_1C_Blanket_Sheet_Star/Polka_Grey"/>
            <filter val="MNB_1C_Blanket_Sheet_Star/Polka_Pink"/>
            <filter val="MNB_1C_Blanket_Sheet_Star/Polka_Red"/>
            <filter val="MNB_1C_Blanket_Solid_Pink_Loni"/>
            <filter val="MNB_1C_Blanket_Solid_White_Loni"/>
            <filter val="MNB_1C_Blanket_STAR SHEET_S Blu"/>
            <filter val="MNB_1C_Blanket_Sweetie"/>
            <filter val="MNB_1C_Blanket_Tiger_Yellow"/>
            <filter val="MNB_1C_Blanket_Unicorn_Blue"/>
            <filter val="MNB_1C_Blanket_Unicorn_Green"/>
            <filter val="MNB_1C_Blanket_Unicorn_Pink"/>
            <filter val="MNB_1C_Blanket_Unicorn_White"/>
            <filter val="MNB_1C_Blanket_White_Bear"/>
            <filter val="MNB_1C_Blanket_Wrap_Star/Polka_Blue"/>
            <filter val="MNB_1C_Blanket_Wrap_Star/Polka_Brown"/>
            <filter val="MNB_1C_Blanket_Wrap_Star/Polka_Pink"/>
            <filter val="MNB_1C_Blanket_Wrap_Star/Polka_Red"/>
            <filter val="MNB_1C_BLKT_DSNR_RBT_WHT"/>
            <filter val="MNB_1C_Boardgame_Tic_Tac_Toe"/>
            <filter val="MNB_1C_Bowling_Set_Big"/>
            <filter val="MNB_1C_Canopy_Mosquito_Net_Blue"/>
            <filter val="MNB_1C_Canopy_Mosquito_Net_Pink"/>
            <filter val="MNB_1C_Cradle_Mosquito_Net_Blue"/>
            <filter val="MNB_1C_Cradle_Mosquito_Net_Pink"/>
            <filter val="MNB_1C_Drysheet_M_Green"/>
            <filter val="MNB_1C_Drysheet_M_Maroon"/>
            <filter val="MNB_1C_Drysheet_M_Sky_Blue"/>
            <filter val="MNB_1C_Drysheet_S_Beige"/>
            <filter val="MNB_1C_Drysheet_S_Green"/>
            <filter val="MNB_1C_Drysheet_S_Maroon"/>
            <filter val="MNB_1C_Drysheet_S_Rani"/>
            <filter val="MNB_1C_Frill_Bibs_(Pack_of_3)"/>
            <filter val="MNB_1C_Hangers_(Pack_of_5)"/>
            <filter val="MNB_1C_Hosiery_Nappy_(Pack_of_5)"/>
            <filter val="MNB_1C_Kids_Play_Mat"/>
            <filter val="MNB_1C_Mosq_Net_(Cot_Unicorn)_D_Blue"/>
            <filter val="MNB_1C_Mosq_Net_(Cot_Unicorn)_Pink"/>
            <filter val="MNB_1C_Mosq_Net_(Cot_Unicorn)_Purple"/>
            <filter val="MNB_1C_Mosq_Net_(Cot_Unicorn)_Red"/>
            <filter val="MNB_1C_Mosq_Net_(Cotton)_Apple_Blue"/>
            <filter val="MNB_1C_Mosq_Net_(Cotton)_Apple_Pink"/>
            <filter val="MNB_1C_Mosq_Net_(Cotton)_Apple_Purple"/>
            <filter val="MNB_1C_Mosq_Net_(Joker)_Red"/>
            <filter val="MNB_1C_Mosq_Net_(Velvet)_Dark_Blue"/>
            <filter val="MNB_1C_Mosq_Net_(Velvet)_Pink"/>
            <filter val="MNB_1C_Mosq_Net_(Velvet)_Red"/>
            <filter val="MNB_1C_Mosq_Net_(Velvet)_Sky_Blue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Pillow_Smiley_Blue"/>
            <filter val="MNB_1C_Pillow_Smiley_Grey"/>
            <filter val="MNB_1C_Pillow_U_shape_Blue"/>
            <filter val="MNB_1C_Pillow_U_shape_Brown"/>
            <filter val="MNB_1C_Pillow_U_shape_Cream"/>
            <filter val="MNB_1C_Pillow_U_shape_Pink"/>
            <filter val="MNB_1C_Pillow_U_shape_Yellow"/>
            <filter val="MNB_1C_Playmat_10pc"/>
            <filter val="MNB_1C_Playmat_26pc"/>
            <filter val="MNB_1C_Playset_Carpenter"/>
            <filter val="MNB_1C_Rocker_Stopper_Blue"/>
            <filter val="MNB_1C_Rocker_Stopper_Pink"/>
            <filter val="MNB_1C_Rocker_Wheels&amp;Storage_Pink"/>
            <filter val="MNB_1C_Rocker_Wheels_Blue"/>
            <filter val="MNB_1C_Rocker_Wheels_Pink"/>
            <filter val="MNB_1C_Sand_Art_6_Molds"/>
            <filter val="MNB_1C_Sleeping_Bag_Blue"/>
            <filter val="MNB_1C_Sling_Blue"/>
            <filter val="MNB_1C_Sling_Green"/>
            <filter val="MNB_1C_Sling_Pink"/>
            <filter val="MNB_1C_Toilet_Seat_2in1_Blue"/>
            <filter val="MNB_1C_Toilet_Seat_2in1_Pink"/>
            <filter val="MNB_1C_Toilet_Seat_2in1_Red"/>
            <filter val="MNB_1C_Toilet_Seat_4in1_Green_Blue"/>
            <filter val="MNB_1C_Toilet_Seat_4in1_Yellow_Orange"/>
            <filter val="MNB_1C_Toilet_Seat_Cushion_Blue"/>
            <filter val="MNB_1C_Toilet_Seat_Cushion_Pink"/>
            <filter val="MNB_1C_Toilet_Seat_Cushion_Red"/>
            <filter val="MNB_1C_Toilet_Seat_Rabbit_Blue"/>
            <filter val="MNB_1C_Toilet_Seat_Rabbit_Green"/>
            <filter val="MNB_1C_Toilet_Seat_Rabbit_Pink"/>
            <filter val="MNB_1C_Toilet_Seat_trainer_Pink"/>
            <filter val="MNB_1C_Towel_Bibs_Round_(Pack_of_7)"/>
            <filter val="MNB_1C_Towel_Bibs_Square_(Pack_of_6)"/>
            <filter val="MNB_1C_Towel_Print_(60x120)_Pink"/>
            <filter val="MNB_1C_Towel_Singleply_(24x36)_Sky"/>
            <filter val="MNB_1C_Toy_Kaleidoscope"/>
            <filter val="MNB_2C_BLKT_DSNR_DK_YLW_RBT_WHT"/>
            <filter val="MNB_2C_BLKT_DSNR_MW_PNK_CT_YLW"/>
            <filter val="MNB_2C_BLKT_DSNR_MW_PNK_LNI_KNIT_PNK"/>
            <filter val="MNB_2C_BLKT_DSNR_RBT_PNK_RBT_WHT"/>
            <filter val="MNB_2C_BLKT_DSNR_RBT_WHT_SHT_STR_PNK"/>
            <filter val="MNB_2C_BLKT_SHT_STR_PNK_LNI_KNIT_PNK"/>
            <filter val="MNB_2C_Blue_Bear_Katty_Pink"/>
            <filter val="MNB_2C_Blue_Bear_Mosq_Net_Cott_App_BL"/>
            <filter val="MNB_2C_Blue_Bear_Mosq_Net_Cott_App_PI"/>
            <filter val="MNB_2C_Blue_Bear_Mosq_Net_Vlvt_DB"/>
            <filter val="MNB_2C_Blue_Bear_Panda_White"/>
            <filter val="MNB_2C_Blue_Bear_Rabbit_Pink"/>
            <filter val="MNB_2C_Blue_Bear_Solid_Pink_Loni"/>
            <filter val="MNB_2C_Blue_Bear_Solid_White_Loni"/>
            <filter val="MNB_2C_Blue_Bear_Tiger_Yellow"/>
            <filter val="MNB_2C_Blue_Bear_Unicorn_White"/>
            <filter val="MNB_2C_Blue_Loni_Wrap_Star/Polka_Brown"/>
            <filter val="MNB_2C_Blue_Loni_Wrap_Star/Polka_Grey"/>
            <filter val="MNB_2C_Blue_Loni_Wrap_Star/Polka_Pink"/>
            <filter val="MNB_2C_Blue_Loni_Wrap_Star/Polka_Red"/>
            <filter val="MNB_2C_Bottle_Cover_Blue_Purple"/>
            <filter val="MNB_2C_Bottle_Cover_Dark_Blue_Rani"/>
            <filter val="MNB_2C_Bottle_Cover_Dark_Blue_Red"/>
            <filter val="MNB_2C_Bottle_Cover_Dark_Blue_Sky"/>
            <filter val="MNB_2C_Bottle_Cover_Dark_Blue_Yellow"/>
            <filter val="MNB_2C_Bottle_Cover_Green_Pink"/>
            <filter val="MNB_2C_Bottle_Cover_Green_Rani"/>
            <filter val="MNB_2C_Bottle_Cover_Peach_Red"/>
            <filter val="MNB_2C_Bottle_Cover_Pink_Rani"/>
            <filter val="MNB_2C_Bottle_Cover_Purple_Red"/>
            <filter val="MNB_2C_Classic_Beige_Purple"/>
            <filter val="MNB_2C_Classic_Beige_Rani_Green"/>
            <filter val="MNB_2C_Classic_Beige_Red"/>
            <filter val="MNB_2C_Classic_Green_Pink"/>
            <filter val="MNB_2C_Classic_Pink_Purple"/>
            <filter val="MNB_2C_Classic_Pink_Sky"/>
            <filter val="MNB_2C_Classic_Red_Sky"/>
            <filter val="MNB_2C_Cup_Bibs_Blue_Pink"/>
            <filter val="MNB_2C_Cup_Bibs_Blue_Purple"/>
            <filter val="MNB_2C_Cup_Bibs_Green_Pink"/>
            <filter val="MNB_2C_Cup_Bibs_Green_Purple"/>
            <filter val="MNB_2C_Cup_Bibs_Pink_Purple"/>
            <filter val="MNB_2C_Curtain_Door_EarthPrint_7ft_Blue"/>
            <filter val="MNB_2C_Curtain_Window_ElephantBallonPrint_5ft_White_Pink"/>
            <filter val="MNB_2C_Curtain_Window_ElephantPrint_5ft_White"/>
            <filter val="MNB_2C_Curtain_Window_UnicornPrint_5ft_White"/>
            <filter val="MNB_2C_Drysheet_S_Green_Pink"/>
            <filter val="MNB_2C_Drysheet_S_Pink_Beige"/>
            <filter val="MNB_2C_Drysheet_S_Pink_Purple"/>
            <filter val="MNB_2C_Drysheet_S_Pink_Red"/>
            <filter val="MNB_2C_Drysheet_S_Pink_Sky"/>
            <filter val="MNB_2C_Duck_Yellow_Meow_Green"/>
            <filter val="MNB_2C_Duck_Yellow_Panda_White"/>
            <filter val="MNB_2C_Duck_Yellow_Rabbit_Pink"/>
            <filter val="MNB_2C_Duck_Yellow_Solid_Blue_Loni"/>
            <filter val="MNB_2C_Duck_Yellow_Solid_Pink_Loni"/>
            <filter val="MNB_2C_Duck_Yellow_Solid_White_Loni"/>
            <filter val="MNB_2C_Duck_Yellow_White_Bear"/>
            <filter val="MNB_2C_Hangers_(2XPackof5)"/>
            <filter val="MNB_2C_Hood/Catcher_Camel_Pink"/>
            <filter val="MNB_2C_Hood_Blue_Mosq_Net_Vlvt_DB"/>
            <filter val="MNB_2C_Hood_Mosq_Net_Cott_Apple_Blue"/>
            <filter val="MNB_2C_Katty_Pink_Lion_Yellow"/>
            <filter val="MNB_2C_Katty_Pink_Mosq_Net_Cott_Apple_BL"/>
            <filter val="MNB_2C_Katty_Pink_Mosq_Net_Cott_Apple_PI"/>
            <filter val="MNB_2C_Katty_Pink_Mosq_Net_Joker_RD"/>
            <filter val="MNB_2C_Katty_Pink_Panda_White"/>
            <filter val="MNB_2C_Katty_Pink_Rabbit_Pink"/>
            <filter val="MNB_2C_Katty_Pink_Sheet_Star/Polka_Blue"/>
            <filter val="MNB_2C_Katty_Pink_Sheet_Star/Polka_Pink"/>
            <filter val="MNB_2C_Katty_Pink_Sheet_Star/Polka_Red"/>
            <filter val="MNB_2C_Katty_Pink_Solid_White_Loni"/>
            <filter val="MNB_2C_Katty_Pink_Tiger_Yellow"/>
            <filter val="MNB_2C_Katty_Pink_Unicorn_White"/>
            <filter val="MNB_2C_Katty_Unicorn_Pink"/>
            <filter val="MNB_2C_Lion_Yellow_Rabbit_Pink"/>
            <filter val="MNB_2C_Lion_Yellow_Solid_Pink_Loni"/>
            <filter val="MNB_2C_Loni_Solid_Pink_White"/>
            <filter val="MNB_2C_Meow_Green_Pink"/>
            <filter val="MNB_2C_Meow_Green_Rabbit_Pink"/>
            <filter val="MNB_2C_Meow_Green_Tiger_Yellow"/>
            <filter val="MNB_2C_Meow_Green_White_Bear"/>
            <filter val="MNB_2C_Meow_Pink_Mosq_Net_Cott_Apple_BL"/>
            <filter val="MNB_2C_Meow_Pink_Mosq_Net_Vlvt_PI"/>
            <filter val="MNB_2C_Meow_Pink_Tiger_Yellow"/>
            <filter val="MNB_2C_Mitten_Booty_Cap"/>
            <filter val="MNB_2C_Mosq_Net_(Velvet)_Peach_Hood/Catcher_Red"/>
            <filter val="MNB_2C_Panda_White_Mosq_Net_Cott_Apl_BL"/>
            <filter val="MNB_2C_Panda_White_Mosq_Net_Joker_RD"/>
            <filter val="MNB_2C_Panda_White_Mosq_Net_Unicorn_PI"/>
            <filter val="MNB_2C_Panda_White_Rabbit_Pink"/>
            <filter val="MNB_2C_Panda_White_Sheet_Star/Polka_Blue"/>
            <filter val="MNB_2C_Panda_White_Sheet_Star/Polka_BR"/>
            <filter val="MNB_2C_Panda_White_Sheet_Star/Polka_Red"/>
            <filter val="MNB_2C_Panda_White_Sweetie"/>
            <filter val="MNB_2C_Pink_Loni_Wrap_Pol/Star_Red"/>
            <filter val="MNB_2C_Pink_Loni_Wrap_Star/Polka_Blue"/>
            <filter val="MNB_2C_Pink_Loni_Wrap_Star/Polka_Grey"/>
            <filter val="MNB_2C_Pink_Loni_Wrap_Star/Polka_Pink"/>
            <filter val="MNB_2C_Playmat_36pc"/>
            <filter val="MNB_2C_Rabbit_Pink_Drysheet_Rani"/>
            <filter val="MNB_2C_Rabbit_Pink_Mosq_Net_(Cotton)_PI"/>
            <filter val="MNB_2C_Rabbit_Pink_Mosq_Net_Vlvt_PI"/>
            <filter val="MNB_2C_Rabbit_Unicorn_Pink"/>
            <filter val="MNB_2C_Sheet_Star/Polka_Blue_Brown"/>
            <filter val="MNB_2C_Sheet_Star/Polka_Blue_Grey"/>
            <filter val="MNB_2C_Sheet_Star/Polka_Blue_Pink"/>
            <filter val="MNB_2C_Sheet_Star/Polka_Blue_Red"/>
            <filter val="MNB_2C_Sheet_Star/Polka_Brown_Grey"/>
            <filter val="MNB_2C_Sheet_Star/Polka_Brown_Pink"/>
            <filter val="MNB_2C_Sheet_Star/Polka_Grey_Red"/>
            <filter val="MNB_2C_Sheet_Wrap_Star/Polka_Blue"/>
            <filter val="MNB_2C_Silicon_Bibs_Blue_Pink"/>
            <filter val="MNB_2C_Silicon_Bibs_Blue_Yellow"/>
            <filter val="MNB_2C_Silicon_Bibs_Red_Yellow"/>
            <filter val="MNB_2C_Solid_White_Loni_Unicorn_Blue"/>
            <filter val="MNB_2C_Towel_Print_(60x120)_Blue_Cream"/>
            <filter val="MNB_2C_Towel_Print_(60x120)_Blue_Pink"/>
            <filter val="MNB_2C_Towel_Print_(60x120)_Cream_Green"/>
            <filter val="MNB_2C_Towel_Print_(60x120)_Cream_Pink"/>
            <filter val="MNB_2C_Towel_Print_(60x120)_Green_Pink"/>
            <filter val="MNB_2C_Towel_S_Ply_(24x36)_Firozi_Green"/>
            <filter val="MNB_2C_Towel_S_Ply_(24x36)_Green_Peach"/>
            <filter val="MNB_2C_Towel_S_Ply_(24x36)_Peach_Pink"/>
            <filter val="MNB_2C_Unicorn_Blue_Pink"/>
            <filter val="MNB_2C_Unicorn_Blue_White"/>
            <filter val="MNB_2C_Unicorn_Pink_White"/>
            <filter val="MNB_2C_White_Bear_Mosq_Net_Cott_Apple_BL"/>
            <filter val="MNB_2C_White_Bear_Mosq_Net_Cott_Apple_PU"/>
            <filter val="MNB_2C_White_Bear_Mosq_Net_Vlvt_Peach"/>
            <filter val="MNB_2C_White_Bear_Sheet_Star/Polka_Brown"/>
            <filter val="MNB_2C_White_Loni_Wrap_Star/Polka_Blue"/>
            <filter val="MNB_2C_White_Loni_Wrap_Star/Polka_Brown"/>
            <filter val="MNB_2C_White_Loni_Wrap_Star/Polka_Grey"/>
            <filter val="MNB_2C_White_Panda_Unicorn_Blue"/>
            <filter val="MNB_2C_White_Panda_Unicorn_Pink"/>
            <filter val="MNB_2C_White_Panda_Unicorn_White"/>
            <filter val="MNB_2C_Wrap_Star/Polka_Blue_Brown"/>
            <filter val="MNB_2C_Wrap_Star/Polka_Blue_Grey"/>
            <filter val="MNB_2C_Wrap_Star/Polka_Blue_Pink"/>
            <filter val="MNB_2C_Wrap_Star/Polka_Blue_Red"/>
            <filter val="MNB_2C_Wrap_Star/Polka_Brown_Grey"/>
            <filter val="MNB_2C_Wrap_Star/Polka_Brown_Pink"/>
            <filter val="MNB_2C_Wrap_Star/Polka_Brown_Red"/>
            <filter val="MNB_2C_Wrap_Star/Polka_Grey_Pink"/>
            <filter val="MNB_2C_Wrap_Star/Polka_Hood_Red"/>
            <filter val="MNB_3C_2_Ply_Camel_Pink_Purple"/>
            <filter val="MNB_3C_2_Ply_Pink_Purple_Red"/>
            <filter val="MNB_3C_Bibs_Plastic_Blue_Green_Yellow"/>
            <filter val="MNB_3C_Bone_Beige_Purple_Sky_Blue"/>
            <filter val="MNB_3C_Bottle_Cover_D_Blue_Peach_Rani"/>
            <filter val="MNB_3C_Bottle_Cover_D_Blue_Peach_Yellow"/>
            <filter val="MNB_3C_Bottle_Cover_Green_Pink_Sky"/>
            <filter val="MNB_3C_Bottle_Cover_Green_Rani_Blue"/>
            <filter val="MNB_3C_Bottle_Cover_Green_Rani_Yellow"/>
            <filter val="MNB_3C_Bottle_Cover_Pink_Yellow_Red"/>
            <filter val="MNB_3C_Bottle_Cover_Red_Purple_Blue"/>
            <filter val="MNB_3C_Classic_Beige_Pink_Sky"/>
            <filter val="MNB_3C_Classic_Green_Pink_Purple"/>
            <filter val="MNB_3C_Classic_Green_Pink_Rani"/>
            <filter val="MNB_3C_Classic_Green_Purple_Rani"/>
            <filter val="MNB_3C_Classic_Pink_Pink_Sky"/>
            <filter val="MNB_3C_Classic_Purple_Rani_Pink"/>
            <filter val="MNB_3C_Fastdry_Bibs"/>
            <filter val="MNB_3C_Hood/Catcher_Bone_Rainbow_Pink"/>
            <filter val="MNB_3C_Hood_Bone_Rainbow_S_Blue"/>
            <filter val="MNB_3C_Mitten_Booty_Cap"/>
            <filter val="MNB_3C_NapyDesign_El_Ju_Ro"/>
            <filter val="MNB_3C_Towel_(24x36)_Firozi_Peach_Pink"/>
            <filter val="MNB_4C_Fastdry_Bibs"/>
            <filter val="MNB_4C_MicrofibreInserts_Red_Green"/>
            <filter val="MNB_4C_Mitten_Booty_Cap"/>
            <filter val="MNB_4C_Rainbow_Camel_Green_Rani_Sky"/>
            <filter val="MNB_4C_Rainbow_Pink_Purple_Rani_Sky"/>
            <filter val="MNB_5C_Classic_BG_GR_PI_PU_RD"/>
            <filter val="MNB_5C_Fastdry_Bibs"/>
            <filter val="MNB_5C_GFTPK_HOOD_BLU"/>
            <filter val="MNB_5C_GFTPK_HOOD_GRN"/>
            <filter val="MNB_5C_GFTPK_HOOD_PNK"/>
            <filter val="MNB_5C_NapyDesign_El_Ju_Do_Ro_El"/>
            <filter val="MNB_5C_ValuePack_Hood/Catcher_Purple"/>
            <filter val="MNB_5C_ValuePack_Pink_Hood/Catcher_Blue"/>
            <filter val="MNB_5C_ValuePack_Pink_Hood/Catcher_Pink"/>
            <filter val="MNB_5C_ValuePack_Pink_Katty_Pink"/>
            <filter val="MNB_5C_ValuePack_Pink_Rabbit_Pink"/>
            <filter val="MNB_6C_Bibs_Fastdry_Bibs"/>
            <filter val="MNB_6C_Fastdry_Bibs"/>
            <filter val="MNB_6C_GFTPK_BR_BLU_CLSC_SBL"/>
            <filter val="MNB_6C_GFTPK_KTY_PNK_CLSC_RNI"/>
            <filter val="MNB_6C_GFTPK_PND_WHT_CLSC_BGE"/>
            <filter val="MNB_6C_NapyDsignMInsrt_ElRoDo1"/>
            <filter val="MNB_6C_Towel_Nappies"/>
            <filter val="MNB_7C_GFTPK_BR_UNCR_BLU_CLSC_SBL"/>
            <filter val="MNB_7C_GFTPK_KTY_UNCR_PNK_CLSC_RNI"/>
            <filter val="MNB_7C_GFTPK_PND_UNCR_WHT_CLSC_BGE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2">
          <filters blank="1">
            <filter val="AUR"/>
          </filters>
        </filterColumn>
      </autoFilter>
    </customSheetView>
    <customSheetView guid="{E4DA3BB9-C2E0-4509-ABDF-F53E2B8E8C07}" filter="1" showAutoFilter="1">
      <pageMargins left="0" right="0" top="0" bottom="0" header="0" footer="0"/>
      <autoFilter ref="B2:DC2722" xr:uid="{65D3C7F2-FFED-448F-BBD7-1E773ACC2ADF}">
        <filterColumn colId="2">
          <filters>
            <filter val="BEC"/>
          </filters>
        </filterColumn>
      </autoFilter>
    </customSheetView>
    <customSheetView guid="{9EC96D60-79EB-45DE-8605-7B9E67A0C4FE}" filter="1" showAutoFilter="1">
      <pageMargins left="0" right="0" top="0" bottom="0" header="0" footer="0"/>
      <autoFilter ref="A2:DB2626" xr:uid="{20398DCC-705B-4A75-A868-DFBCE338E2E0}">
        <filterColumn colId="3">
          <filters>
            <filter val="BEC"/>
          </filters>
        </filterColumn>
      </autoFilter>
    </customSheetView>
    <customSheetView guid="{47B0368A-7138-4DA4-961E-E0B35ED1F9FC}" filter="1" showAutoFilter="1">
      <pageMargins left="0" right="0" top="0" bottom="0" header="0" footer="0"/>
      <autoFilter ref="B1:DB5139" xr:uid="{661E4BF2-09F7-4C0D-8A9C-73BC8DE02956}"/>
    </customSheetView>
    <customSheetView guid="{F31FD0FE-72E9-4553-AFE9-797E5DBAFB89}" filter="1" showAutoFilter="1">
      <pageMargins left="0" right="0" top="0" bottom="0" header="0" footer="0"/>
      <autoFilter ref="B1:DB3385" xr:uid="{D49802C9-010F-4153-A37F-B4D88D11EDFF}">
        <filterColumn colId="2">
          <filters blank="1">
            <filter val="BEC"/>
            <filter val="Brand"/>
          </filters>
        </filterColumn>
      </autoFilter>
    </customSheetView>
    <customSheetView guid="{B6902326-709F-426B-877D-60989469FA9B}" filter="1" showAutoFilter="1">
      <pageMargins left="0" right="0" top="0" bottom="0" header="0" footer="0"/>
      <autoFilter ref="B1:DC2937" xr:uid="{89A032B8-AFD8-4A82-998E-1286B8C2B33B}"/>
    </customSheetView>
    <customSheetView guid="{989A2583-BCFB-4C97-A56A-031BFAAEB87F}" filter="1" showAutoFilter="1">
      <pageMargins left="0" right="0" top="0" bottom="0" header="0" footer="0"/>
      <autoFilter ref="A2:DB3235" xr:uid="{8E7E63F0-238F-43DC-9087-8AA0E61B2915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Prem_Duck_Blue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Sleeping_Bag_Blue"/>
            <filter val="MNB_1C_Toilet_Seat_2in1_Pink"/>
            <filter val="MNB_2C_Blue_Bear_Mosq_Net_Cott_App_BL"/>
            <filter val="MNB_2C_Blue_Bear_Mosq_Net_Vlvt_DB"/>
            <filter val="MNB_2C_Katty_Pink_Sheet_Star/Polka_Red"/>
            <filter val="MNB_2C_Sheet_Star/Polka_Blue_Grey"/>
            <filter val="MNB_2C_White_Bear_Mosq_Net_Cott_Apple_PU"/>
            <filter val="MNB_5C_ValuePack_Pink_Hood/Catcher_Pink"/>
            <filter val="MNB_6C_NapyDsignMInsrt_ElRoDo1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</autoFilter>
    </customSheetView>
    <customSheetView guid="{FA4975FA-0FFA-420E-AA82-8CFA50C43CCD}" filter="1" showAutoFilter="1">
      <pageMargins left="0" right="0" top="0" bottom="0" header="0" footer="0"/>
      <autoFilter ref="B2:DB3213" xr:uid="{C82F9A1B-B591-4686-92D6-62819DAAAECB}">
        <filterColumn colId="2">
          <filters blank="1">
            <filter val="KTS"/>
          </filters>
        </filterColumn>
        <filterColumn colId="12">
          <customFilters>
            <customFilter operator="greaterThan" val="0"/>
          </customFilters>
        </filterColumn>
      </autoFilter>
    </customSheetView>
    <customSheetView guid="{ABB4C9FF-FC17-498A-962F-019931F4E75D}" filter="1" showAutoFilter="1">
      <pageMargins left="0" right="0" top="0" bottom="0" header="0" footer="0"/>
      <autoFilter ref="B2:DB3235" xr:uid="{8285DC2D-EE8A-48E5-BF75-D7F2B2E8EADE}">
        <filterColumn colId="2">
          <filters blank="1">
            <filter val="AUR"/>
          </filters>
        </filterColumn>
      </autoFilter>
    </customSheetView>
    <customSheetView guid="{9DAF5878-4DFA-4BFA-863D-E9C2CC650CD6}" filter="1" showAutoFilter="1">
      <pageMargins left="0" right="0" top="0" bottom="0" header="0" footer="0"/>
      <autoFilter ref="B1:DC2937" xr:uid="{120923D6-0D48-4B38-BD7A-33AC06D8114A}">
        <filterColumn colId="16">
          <filters>
            <filter val="1010"/>
            <filter val="10148"/>
            <filter val="1017"/>
            <filter val="1018"/>
            <filter val="1030"/>
            <filter val="1032"/>
            <filter val="10472"/>
            <filter val="1069"/>
            <filter val="107"/>
            <filter val="1077"/>
            <filter val="10994"/>
            <filter val="1108"/>
            <filter val="1109"/>
            <filter val="1112"/>
            <filter val="11362"/>
            <filter val="11542"/>
            <filter val="116"/>
            <filter val="1161"/>
            <filter val="1183"/>
            <filter val="1186"/>
            <filter val="123"/>
            <filter val="1236"/>
            <filter val="123939"/>
            <filter val="124"/>
            <filter val="12552"/>
            <filter val="1258"/>
            <filter val="1287"/>
            <filter val="1304"/>
            <filter val="1311"/>
            <filter val="13275"/>
            <filter val="134"/>
            <filter val="136"/>
            <filter val="1372"/>
            <filter val="1375"/>
            <filter val="138"/>
            <filter val="140"/>
            <filter val="1407"/>
            <filter val="1421"/>
            <filter val="1461"/>
            <filter val="147"/>
            <filter val="1482"/>
            <filter val="1490"/>
            <filter val="1495"/>
            <filter val="1500"/>
            <filter val="1501"/>
            <filter val="151"/>
            <filter val="1516"/>
            <filter val="1535"/>
            <filter val="1540"/>
            <filter val="1554"/>
            <filter val="1570"/>
            <filter val="1573"/>
            <filter val="1581"/>
            <filter val="1587"/>
            <filter val="1632"/>
            <filter val="16450"/>
            <filter val="16512"/>
            <filter val="1671"/>
            <filter val="16744"/>
            <filter val="168"/>
            <filter val="169"/>
            <filter val="1691"/>
            <filter val="1693"/>
            <filter val="1707"/>
            <filter val="1710"/>
            <filter val="17132"/>
            <filter val="1716"/>
            <filter val="1752"/>
            <filter val="1764"/>
            <filter val="1767"/>
            <filter val="1778"/>
            <filter val="1797"/>
            <filter val="1800"/>
            <filter val="1834"/>
            <filter val="1836"/>
            <filter val="1863"/>
            <filter val="1869"/>
            <filter val="1872"/>
            <filter val="188"/>
            <filter val="1889"/>
            <filter val="1898"/>
            <filter val="1914"/>
            <filter val="194"/>
            <filter val="1992"/>
            <filter val="2003"/>
            <filter val="2023"/>
            <filter val="20242"/>
            <filter val="2030"/>
            <filter val="2036"/>
            <filter val="20615"/>
            <filter val="2067"/>
            <filter val="208"/>
            <filter val="2097"/>
            <filter val="210"/>
            <filter val="21141"/>
            <filter val="2154"/>
            <filter val="21600"/>
            <filter val="218"/>
            <filter val="2196"/>
            <filter val="2210"/>
            <filter val="22253"/>
            <filter val="2235"/>
            <filter val="2247"/>
            <filter val="22557"/>
            <filter val="226"/>
            <filter val="227"/>
            <filter val="2286"/>
            <filter val="2319"/>
            <filter val="232"/>
            <filter val="2354"/>
            <filter val="2356"/>
            <filter val="236"/>
            <filter val="2368"/>
            <filter val="237"/>
            <filter val="2392"/>
            <filter val="2434"/>
            <filter val="2443"/>
            <filter val="2483"/>
            <filter val="2499"/>
            <filter val="251"/>
            <filter val="252"/>
            <filter val="2520"/>
            <filter val="255"/>
            <filter val="2560"/>
            <filter val="2595"/>
            <filter val="2625"/>
            <filter val="2662"/>
            <filter val="2700"/>
            <filter val="271"/>
            <filter val="2716"/>
            <filter val="2720"/>
            <filter val="2739"/>
            <filter val="275"/>
            <filter val="2780"/>
            <filter val="2787"/>
            <filter val="280"/>
            <filter val="2824"/>
            <filter val="2835"/>
            <filter val="2838"/>
            <filter val="2845"/>
            <filter val="2863"/>
            <filter val="2895"/>
            <filter val="291"/>
            <filter val="3030"/>
            <filter val="3066"/>
            <filter val="3070"/>
            <filter val="310"/>
            <filter val="3126"/>
            <filter val="329"/>
            <filter val="3294"/>
            <filter val="3310"/>
            <filter val="3323"/>
            <filter val="3329"/>
            <filter val="3335"/>
            <filter val="3365"/>
            <filter val="3430"/>
            <filter val="3440"/>
            <filter val="3488"/>
            <filter val="3490"/>
            <filter val="3501"/>
            <filter val="351"/>
            <filter val="3534"/>
            <filter val="3543"/>
            <filter val="3610"/>
            <filter val="3648"/>
            <filter val="365"/>
            <filter val="3689"/>
            <filter val="373"/>
            <filter val="380"/>
            <filter val="3822"/>
            <filter val="3839"/>
            <filter val="388"/>
            <filter val="3890"/>
            <filter val="3912"/>
            <filter val="3916"/>
            <filter val="394"/>
            <filter val="-398"/>
            <filter val="3980"/>
            <filter val="400"/>
            <filter val="401"/>
            <filter val="4116"/>
            <filter val="418"/>
            <filter val="420"/>
            <filter val="4266"/>
            <filter val="4268"/>
            <filter val="4306"/>
            <filter val="440"/>
            <filter val="4467"/>
            <filter val="4482"/>
            <filter val="460"/>
            <filter val="468"/>
            <filter val="469"/>
            <filter val="473"/>
            <filter val="475"/>
            <filter val="476"/>
            <filter val="4792"/>
            <filter val="480"/>
            <filter val="483"/>
            <filter val="4845"/>
            <filter val="485"/>
            <filter val="487"/>
            <filter val="4916"/>
            <filter val="496"/>
            <filter val="501"/>
            <filter val="507"/>
            <filter val="5097"/>
            <filter val="511"/>
            <filter val="514"/>
            <filter val="516"/>
            <filter val="5174"/>
            <filter val="518"/>
            <filter val="522"/>
            <filter val="5311"/>
            <filter val="533"/>
            <filter val="534"/>
            <filter val="537"/>
            <filter val="538"/>
            <filter val="5388"/>
            <filter val="540"/>
            <filter val="55"/>
            <filter val="5549"/>
            <filter val="567"/>
            <filter val="5911"/>
            <filter val="592"/>
            <filter val="5930"/>
            <filter val="5970"/>
            <filter val="5973"/>
            <filter val="607"/>
            <filter val="618"/>
            <filter val="636"/>
            <filter val="650"/>
            <filter val="658"/>
            <filter val="660"/>
            <filter val="662"/>
            <filter val="675"/>
            <filter val="679"/>
            <filter val="6846"/>
            <filter val="6860"/>
            <filter val="6863"/>
            <filter val="690"/>
            <filter val="6902"/>
            <filter val="698"/>
            <filter val="7095"/>
            <filter val="718"/>
            <filter val="7217"/>
            <filter val="723"/>
            <filter val="7329"/>
            <filter val="7334"/>
            <filter val="739"/>
            <filter val="758"/>
            <filter val="7599"/>
            <filter val="772"/>
            <filter val="777"/>
            <filter val="778"/>
            <filter val="779"/>
            <filter val="7869"/>
            <filter val="788"/>
            <filter val="803"/>
            <filter val="8058"/>
            <filter val="810"/>
            <filter val="814"/>
            <filter val="8221"/>
            <filter val="8252"/>
            <filter val="833"/>
            <filter val="835"/>
            <filter val="837"/>
            <filter val="84"/>
            <filter val="843"/>
            <filter val="-844"/>
            <filter val="8483"/>
            <filter val="849"/>
            <filter val="85"/>
            <filter val="851"/>
            <filter val="853"/>
            <filter val="8648"/>
            <filter val="865"/>
            <filter val="867"/>
            <filter val="871"/>
            <filter val="8715"/>
            <filter val="876"/>
            <filter val="877"/>
            <filter val="878"/>
            <filter val="881"/>
            <filter val="-888"/>
            <filter val="891"/>
            <filter val="9048"/>
            <filter val="907"/>
            <filter val="9087"/>
            <filter val="9177"/>
            <filter val="924"/>
            <filter val="93"/>
            <filter val="931"/>
            <filter val="937"/>
            <filter val="939"/>
            <filter val="94"/>
            <filter val="947"/>
            <filter val="948"/>
            <filter val="950"/>
            <filter val="958"/>
            <filter val="959"/>
            <filter val="981"/>
            <filter val="982"/>
          </filters>
        </filterColumn>
      </autoFilter>
    </customSheetView>
    <customSheetView guid="{4C11E22A-DF8D-4566-A640-6FDC26D8E2A4}" filter="1" showAutoFilter="1">
      <pageMargins left="0" right="0" top="0" bottom="0" header="0" footer="0"/>
      <autoFilter ref="A2:DB3137" xr:uid="{0875D8A1-A378-4B3F-892B-7D9B786CE95D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2C_Toy_Kaleidoscope"/>
            <filter val="MNB_1C_Bathtub_Foldable_Blue"/>
            <filter val="MNB_1C_Blanket_Hood/Catcher_Green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Sleeping_Bag_Blue"/>
            <filter val="MNB_1C_Toilet_Seat_2in1_Blue"/>
            <filter val="MNB_1C_Toilet_Seat_2in1_Pink"/>
            <filter val="MNB_1C_Toilet_Seat_2in1_Red"/>
            <filter val="MNB_2C_BLKT_DSNR_DK_YLW_RBT_WHT"/>
            <filter val="MNB_2C_BLKT_DSNR_MW_PNK_LNI_KNIT_PNK"/>
            <filter val="MNB_2C_BLKT_SHT_STR_PNK_LNI_KNIT_PNK"/>
            <filter val="MNB_2C_Blue_Bear_Mosq_Net_Cott_App_BL"/>
            <filter val="MNB_2C_Blue_Bear_Mosq_Net_Vlvt_DB"/>
            <filter val="MNB_2C_Blue_Bear_Unicorn_White"/>
            <filter val="MNB_2C_Curtain_Door_EarthPrint_7ft_Blue"/>
            <filter val="MNB_2C_Katty_Pink_Sheet_Star/Polka_Red"/>
            <filter val="MNB_2C_Katty_Unicorn_Pink"/>
            <filter val="MNB_2C_Meow_Green_Pink"/>
            <filter val="MNB_2C_Mosq_Net_(Velvet)_Peach_Hood/Catcher_Red"/>
            <filter val="MNB_2C_Panda_White_Sheet_Star/Polka_Blue"/>
            <filter val="MNB_2C_Pink_Loni_Wrap_Pol/Star_Red"/>
            <filter val="MNB_2C_Rabbit_Pink_Drysheet_Rani"/>
            <filter val="MNB_2C_Sheet_Star/Polka_Blue_Grey"/>
            <filter val="MNB_2C_Sheet_Star/Polka_Blue_Red"/>
            <filter val="MNB_2C_White_Bear_Mosq_Net_Cott_Apple_PU"/>
            <filter val="MNB_2C_Wrap_Star/Polka_Brown_Pink"/>
            <filter val="MNB_3C_Towel_(24x36)_Firozi_Peach_Pink"/>
            <filter val="MNB_4C_MicrofibreInserts_Red_Green"/>
            <filter val="MNB_5C_NapyDesign_El_Ju_Do_Ro_El"/>
            <filter val="MNB_5C_ValuePack_Pink_Hood/Catcher_Pink"/>
            <filter val="MNB_6C_NapyDsignMInsrt_ElRoDo1"/>
            <filter val="MNB_6C_Towel_Nappies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  <sortState xmlns:xlrd2="http://schemas.microsoft.com/office/spreadsheetml/2017/richdata2" ref="A2:DB3137">
          <sortCondition descending="1" ref="N2:N3137"/>
        </sortState>
      </autoFilter>
    </customSheetView>
    <customSheetView guid="{9F7AC949-7395-43A1-BE8C-5A168D1AD54B}" filter="1" showAutoFilter="1">
      <pageMargins left="0" right="0" top="0" bottom="0" header="0" footer="0"/>
      <autoFilter ref="B2:DB1809" xr:uid="{B2C29BF4-1B6E-4073-A240-B67E0DBE3487}">
        <filterColumn colId="2">
          <filters>
            <filter val="SBR"/>
          </filters>
        </filterColumn>
      </autoFilter>
    </customSheetView>
    <customSheetView guid="{915EA89E-6C07-4DC4-A028-58EE2F9387D0}" filter="1" showAutoFilter="1">
      <pageMargins left="0" right="0" top="0" bottom="0" header="0" footer="0"/>
      <autoFilter ref="B1:DB3385" xr:uid="{AEBA30DF-8A10-4669-B715-7BF97ADB939A}">
        <filterColumn colId="2">
          <filters blank="1">
            <filter val="BEC"/>
          </filters>
        </filterColumn>
      </autoFilter>
    </customSheetView>
    <customSheetView guid="{537FFA52-A3BC-40D5-B9C3-ED8339040504}" filter="1" showAutoFilter="1">
      <pageMargins left="0" right="0" top="0" bottom="0" header="0" footer="0"/>
      <autoFilter ref="A2:DB3166" xr:uid="{A5BDF6F3-A328-4F22-8431-FA84F81ED2BE}">
        <filterColumn colId="1">
          <filters blank="1">
            <filter val="B00KOKVSBQ"/>
            <filter val="B00KOKVXA2"/>
            <filter val="B00KOKW0UO"/>
            <filter val="B00KOKWTPU"/>
            <filter val="B00KOKWWR0"/>
            <filter val="B00KOKWZOK"/>
            <filter val="B00KOKX1AM"/>
            <filter val="B00KOKX9AO"/>
            <filter val="B00KOKXLWK"/>
            <filter val="B00KOKXRPQ"/>
            <filter val="B00KOKXWOC"/>
            <filter val="B00KOKY51G"/>
            <filter val="B00KOKY5UW"/>
            <filter val="B00KOKY80E"/>
            <filter val="B00Q6Y2DIQ"/>
            <filter val="B00TPLK9EC"/>
            <filter val="B00TYGTS2M"/>
            <filter val="B00TYGUNVW"/>
            <filter val="B00TYGV3Z2"/>
            <filter val="B00TYGVCP8"/>
            <filter val="B00TYGVEAQ"/>
            <filter val="B00TYGVGYK"/>
            <filter val="B00TYGVJCY"/>
            <filter val="B00TYGVKJG"/>
            <filter val="B00TYGVW1M"/>
            <filter val="B00TYGVXMU"/>
            <filter val="B00ZDGQGQ8"/>
            <filter val="B010V9GDC8"/>
            <filter val="B010V9GZ5S"/>
            <filter val="B010V9I2RW"/>
            <filter val="B01171ZMPS"/>
            <filter val="B013E4HMUO"/>
            <filter val="B013P54XJK"/>
            <filter val="B015B730DA"/>
            <filter val="B015T117K6"/>
            <filter val="B018XTTXKW"/>
            <filter val="B01BJVT2TI"/>
            <filter val="B01BTZMFES"/>
            <filter val="B01BTZMG2E"/>
            <filter val="B01BY8GHJ4"/>
            <filter val="B01D1GTN7A"/>
            <filter val="B01D1GTPQO"/>
            <filter val="B01D1GTPWS"/>
            <filter val="B01D4S7EIU"/>
            <filter val="B01D4S7XUE"/>
            <filter val="B01D4S835I"/>
            <filter val="B01D4S959G"/>
            <filter val="B01I7ZCB9C"/>
            <filter val="B01LXIV13R"/>
            <filter val="B01LXUKMC9"/>
            <filter val="B01LYHY5C5"/>
            <filter val="B01LYI0KJ8"/>
            <filter val="B01LYTIA15"/>
            <filter val="B01LYTJGHV"/>
            <filter val="B01LZBYX2U"/>
            <filter val="B01MCQ7WFH"/>
            <filter val="B01MCXYME7"/>
            <filter val="B01MQU553J"/>
            <filter val="B01MRVJOLS"/>
            <filter val="B01MT2AFNO"/>
            <filter val="B01MU3UWX2"/>
            <filter val="B01MY4UB7V"/>
            <filter val="B01MYXVHAE"/>
            <filter val="B01MZ305QZ"/>
            <filter val="B01N0U2D15"/>
            <filter val="B01N12OMZ0"/>
            <filter val="B01N1WG3UF"/>
            <filter val="B01N243SFQ"/>
            <filter val="B01N4IEU0W"/>
            <filter val="B01N4PJCI0"/>
            <filter val="B01N5IN9PR"/>
            <filter val="B01N6EXUSX"/>
            <filter val="B01N7GC1SV"/>
            <filter val="B01N7LFF7O"/>
            <filter val="B01N9KU9QN"/>
            <filter val="B06VYFGWQZ"/>
            <filter val="B06VYH266K"/>
            <filter val="B06VYH267K"/>
            <filter val="B06WGW1M8K"/>
            <filter val="B06WVHQXF7"/>
            <filter val="B06WVHQXY5"/>
            <filter val="B06X9657LF"/>
            <filter val="B06X9773FL"/>
            <filter val="B06XDTR292"/>
            <filter val="B06XL1DP19"/>
            <filter val="B06XZ2WLD3"/>
            <filter val="B071DNX2QW"/>
            <filter val="B071GLHLZ9"/>
            <filter val="B071X4NV4C"/>
            <filter val="B072C6HRGB"/>
            <filter val="B072KF357X"/>
            <filter val="B072QX3BN6"/>
            <filter val="B073YD9191"/>
            <filter val="B073YDRVPZ"/>
            <filter val="B073YDWYNK"/>
            <filter val="B073YF7TX8"/>
            <filter val="B073ZQB95T"/>
            <filter val="B0756W9JSZ"/>
            <filter val="B077STRBF1"/>
            <filter val="B077YDVMD3"/>
            <filter val="B077YGXQTM"/>
            <filter val="B0784S85TY"/>
            <filter val="B078GHTKTM"/>
            <filter val="B078KW9D1Z"/>
            <filter val="B078KZH29S"/>
            <filter val="B078NY48RM"/>
            <filter val="B078NY57HJ"/>
            <filter val="B078Q469Z2"/>
            <filter val="B078Q9CGV3"/>
            <filter val="B0791J3R2H"/>
            <filter val="B0798J614L"/>
            <filter val="B0798L76H1"/>
            <filter val="B079RK6LG3"/>
            <filter val="B079RLCSCP"/>
            <filter val="B079XZ5JR4"/>
            <filter val="B079YNMNCX"/>
            <filter val="B079YSQDG5"/>
            <filter val="B07B5BF5SR"/>
            <filter val="B07C2WFLS3"/>
            <filter val="B07CQNPRRX"/>
            <filter val="B07CRJPGXN"/>
            <filter val="B07CRNHJQS"/>
            <filter val="B07CRNJ4RQ"/>
            <filter val="B07CVZHWHD"/>
            <filter val="B07D1ZZJSF"/>
            <filter val="B07D23F24Q"/>
            <filter val="B07D5WW75B"/>
            <filter val="B07D5Y2SVR"/>
            <filter val="B07D5Y2SW4"/>
            <filter val="B07D5Z9G2F"/>
            <filter val="B07D75HKDP"/>
            <filter val="B07D76HZ3H"/>
            <filter val="B07D77K7Q6"/>
            <filter val="B07D77VCR9"/>
            <filter val="B07D7ZSFDJ"/>
            <filter val="B07DKZY2FF"/>
            <filter val="B07F1ZCT1X"/>
            <filter val="B07FQBHVJJ"/>
            <filter val="B07FRBK1VM"/>
            <filter val="B07FRD4RLG"/>
            <filter val="B07FRMS8YH"/>
            <filter val="B07FRQR242"/>
            <filter val="B07GYP9RVN"/>
            <filter val="B07GYQFZTJ"/>
            <filter val="B07J1L7FML"/>
            <filter val="B07J1RN83J"/>
            <filter val="B07J58Y167"/>
            <filter val="B07KB1TS5Y"/>
            <filter val="B07KHW7H5J"/>
            <filter val="B07KPHJ534"/>
            <filter val="B07L66CQC5"/>
            <filter val="B07MBG41Z3"/>
            <filter val="B07MC8852V"/>
            <filter val="B07ML2NTB6"/>
            <filter val="B07MMWGRM7"/>
            <filter val="B07MN8NZSZ"/>
            <filter val="B07MY6KMRN"/>
            <filter val="B07NVWF5SZ"/>
            <filter val="B07NY1S7ZB"/>
            <filter val="B07P28DS72"/>
            <filter val="B07P8Z3W9T"/>
            <filter val="B07P91GKH1"/>
            <filter val="B07PB2PNSH"/>
            <filter val="B07PBDV76H"/>
            <filter val="B07QL3BWC4"/>
            <filter val="B07TSTKM65"/>
            <filter val="B07TZTHWJM"/>
            <filter val="B07V2B1YR4"/>
            <filter val="B07V35WNZB"/>
            <filter val="B07V42Q5ST"/>
            <filter val="B07V4G1JRC"/>
            <filter val="B07YPQKQC6"/>
            <filter val="B07Z93847N"/>
            <filter val="B07Z94ZTMY"/>
            <filter val="B08256PB25"/>
            <filter val="B08257BFT8"/>
            <filter val="B082L2BNG4"/>
            <filter val="B082L2HTYR"/>
            <filter val="B082L2NWS1"/>
            <filter val="B082L378ZR"/>
            <filter val="B083BZ3DYF"/>
            <filter val="B083JFXSB1"/>
            <filter val="B084GG1LFW"/>
            <filter val="B084MC3C7D"/>
            <filter val="B084MC68HF"/>
            <filter val="B084S4VCG8"/>
            <filter val="B084S57CZX"/>
            <filter val="B084XPDXVN"/>
            <filter val="B08548XSX7"/>
            <filter val="B085B3H2BS"/>
            <filter val="B086ZCXLGY"/>
            <filter val="B086ZDGDTK"/>
            <filter val="B086ZDLQ4V"/>
            <filter val="B086ZFRL7Q"/>
            <filter val="B08719JR8X"/>
            <filter val="B08BJDW5DG"/>
            <filter val="B08BJJ9SVT"/>
            <filter val="B08DN11BMG"/>
            <filter val="B08DN2GVY1"/>
            <filter val="B08DN38WSK"/>
            <filter val="B08DNMNWJ9"/>
            <filter val="B08DNYFM1B"/>
            <filter val="B08DNYHFJR"/>
            <filter val="B08DNZ7STV"/>
            <filter val="B08DNZG2HG"/>
            <filter val="B08DP127MW"/>
            <filter val="B08DP18P8Z"/>
            <filter val="B08DP1C5TP"/>
            <filter val="B08DP1LYZY"/>
            <filter val="B08DP1VNB1"/>
            <filter val="B08GYSY8KG"/>
            <filter val="B08GYT7KLY"/>
            <filter val="B08HFXGVKS"/>
            <filter val="B08HFYGL39"/>
            <filter val="B08HGDRNWD"/>
            <filter val="B08HR4ZNTF"/>
            <filter val="B08HR543S1"/>
            <filter val="B08HVQV6FC"/>
            <filter val="B08JVLYJ1D"/>
            <filter val="B08KVJVXGT"/>
            <filter val="B08LDPPJ8C"/>
            <filter val="B08LDQP9MF"/>
            <filter val="B08MWX7FVZ"/>
            <filter val="B08MWX8634"/>
            <filter val="B08MWXVG31"/>
            <filter val="B08MX1THT2"/>
            <filter val="B08NVLGWQB"/>
            <filter val="B08P97ZTS1"/>
            <filter val="B08PC9DF2N"/>
            <filter val="B08PCPSM3S"/>
            <filter val="B08Q3H2FF6"/>
            <filter val="B08QYTRXR2"/>
            <filter val="B08RJRKGRL"/>
            <filter val="B08RWD62NP"/>
            <filter val="B08RWFLDD6"/>
            <filter val="B08TR77NYP"/>
            <filter val="B08V71DC3W"/>
            <filter val="B08V9XS25J"/>
            <filter val="B08VB12F86"/>
            <filter val="B08VGG6964"/>
            <filter val="B08VJ5534Q"/>
            <filter val="B08W51L2V9"/>
            <filter val="B08WD57R7K"/>
            <filter val="B08WD6ML5X"/>
            <filter val="B08XNPST8G"/>
            <filter val="B08XWNXN2G"/>
            <filter val="B0914YNCKM"/>
            <filter val="B0914Z8YTL"/>
            <filter val="B09151FK7C"/>
            <filter val="B09152YKJF"/>
            <filter val="B0919LBDSW"/>
            <filter val="B091DPSSYK"/>
            <filter val="B091RNFJDX"/>
            <filter val="B092R6HS5H"/>
            <filter val="B092R7CGVH"/>
            <filter val="B092RB761T"/>
            <filter val="B092RFW8NC"/>
            <filter val="B09371PL51"/>
            <filter val="B09372DD8G"/>
            <filter val="B09372HQHN"/>
            <filter val="B09372RG8N"/>
            <filter val="B09373BH6P"/>
            <filter val="B09373DJJ2"/>
            <filter val="B09373RM3Y"/>
            <filter val="B09373W539"/>
            <filter val="B09373XNKG"/>
            <filter val="B09374579F"/>
            <filter val="B09374S2XQ"/>
            <filter val="B093754D72"/>
            <filter val="B09375C2JJ"/>
            <filter val="B09377KVKR"/>
            <filter val="B097LGN6B4"/>
            <filter val="B098WVWB8Q"/>
            <filter val="B0993D77JN"/>
            <filter val="B0993RD5Y1"/>
            <filter val="B099FFCR3Y"/>
            <filter val="B09B7DSH4Q"/>
            <filter val="B09BCLK5MF"/>
            <filter val="B09C8V594T"/>
            <filter val="B09CBR1F2Z"/>
            <filter val="B09CKH2TTK"/>
            <filter val="B09CKHQTWR"/>
            <filter val="B09CQ87LLN"/>
            <filter val="B09DGTX6KX"/>
            <filter val="B09DHCQWR7"/>
            <filter val="B09DP95TQS"/>
            <filter val="B09FGQ9FVN"/>
            <filter val="B09FJLYDZ1"/>
            <filter val="B09FLQH54X"/>
            <filter val="B09FLR5QNS"/>
            <filter val="B09H33P1L9"/>
            <filter val="B09J16M5TF"/>
            <filter val="B09JBP5W2Z"/>
            <filter val="B09K6GW6D7"/>
            <filter val="B09KQMPQ45"/>
            <filter val="B09KQY1YJS"/>
            <filter val="B09KQYF668"/>
            <filter val="B09LCRXYKZ"/>
            <filter val="B09MTX2NL2"/>
            <filter val="B09MTX9L6H"/>
            <filter val="B09N2GDX49"/>
            <filter val="B09NKQYD1N"/>
            <filter val="B09NKQZTV6"/>
            <filter val="B09PV7T4YH"/>
            <filter val="B09PYY7V6F"/>
            <filter val="B09Q2WTJ6L"/>
            <filter val="B09Q3KT82J"/>
            <filter val="B09Q91XJ77"/>
            <filter val="B09QD1SVJ5"/>
            <filter val="B09RSJXTBY"/>
            <filter val="B09S5KJH6C"/>
            <filter val="B09SG8M5PG"/>
            <filter val="B09VCFCXKP"/>
            <filter val="B09VCGWV9Y"/>
            <filter val="B09VCHWX8P"/>
            <filter val="B09VCN8LNS"/>
            <filter val="B09XFH2NXC"/>
            <filter val="B09XM9PXK3"/>
            <filter val="B09XMBMZQF"/>
            <filter val="B09XMBSC7F"/>
            <filter val="B09XMC7QBC"/>
            <filter val="B09XMCBN18"/>
            <filter val="B09XMRFWB6"/>
            <filter val="B09XMRSSN1"/>
            <filter val="B09XMSQXN8"/>
            <filter val="B09Y5ZG6KB"/>
            <filter val="B0B297BQHC"/>
            <filter val="B0B297DYN8"/>
            <filter val="B0B298J16Y"/>
            <filter val="B0B299C336"/>
            <filter val="B0B5RYYKZ7"/>
            <filter val="B0B5WZNP9R"/>
            <filter val="B0B71DCG5C"/>
            <filter val="B0B71K7M3L"/>
            <filter val="B0B71LVP9X"/>
            <filter val="B0B7B6RQ1M"/>
            <filter val="B0B7F4TV1N"/>
            <filter val="B0B8SRRZD6"/>
            <filter val="B0B8ZH857N"/>
            <filter val="B0B8ZL2ZYD"/>
            <filter val="B0B96HNWCH"/>
            <filter val="B0B9GNSW4B"/>
            <filter val="B0B9H33M1J"/>
            <filter val="B0B9H6R3LD"/>
            <filter val="B0B9H97HMF"/>
            <filter val="B0B9H9VMPC"/>
            <filter val="B0B9H9Z2RR"/>
            <filter val="B0B9JW5W54"/>
            <filter val="B0BCGKPXTG"/>
            <filter val="B0BD4PBBVF"/>
            <filter val="B0BD8S5FM6"/>
            <filter val="B0BDDWWZTP"/>
            <filter val="B0BFLNZWGC"/>
            <filter val="B0BFRBCZ5W"/>
            <filter val="B0BH4Q5YHC"/>
            <filter val="B0BHLBNV1F"/>
            <filter val="B0BSLKSGWV"/>
            <filter val="B0BSLMKQWH"/>
            <filter val="B0BSLMY9HY"/>
            <filter val="B0BSLNDH5J"/>
            <filter val="B0C2CGD49P"/>
            <filter val="B0C2PZ8JMT"/>
            <filter val="B0C2VJ7X7R"/>
            <filter val="B0C2VLF6VP"/>
            <filter val="B0C46V8QWV"/>
            <filter val="B0C4SZPYZW"/>
            <filter val="B0C4YRD2P3"/>
            <filter val="B0C4YRKQY3"/>
            <filter val="B0C4YRMS4Z"/>
            <filter val="B0C4YTFCJP"/>
            <filter val="B0C4YTMJ71"/>
            <filter val="B0C4YTYTYF"/>
            <filter val="B0C4YYYBQS"/>
            <filter val="B0C69NVFJG"/>
          </filters>
        </filterColumn>
        <sortState xmlns:xlrd2="http://schemas.microsoft.com/office/spreadsheetml/2017/richdata2" ref="A2:DB3166">
          <sortCondition descending="1" ref="N2:N3166"/>
        </sortState>
      </autoFilter>
    </customSheetView>
    <customSheetView guid="{15AEABDB-A837-41B9-87B0-87E0EC95D325}" filter="1" showAutoFilter="1">
      <pageMargins left="0" right="0" top="0" bottom="0" header="0" footer="0"/>
      <autoFilter ref="B2:DB2626" xr:uid="{D72CC699-A43A-4C5B-B27D-31BDB229F3D6}">
        <filterColumn colId="12">
          <customFilters>
            <customFilter operator="greaterThan" val="500"/>
          </customFilters>
        </filterColumn>
      </autoFilter>
    </customSheetView>
    <customSheetView guid="{7C6B15BF-FB64-4AF5-93B6-1B78D07926F3}" filter="1" showAutoFilter="1">
      <pageMargins left="0" right="0" top="0" bottom="0" header="0" footer="0"/>
      <autoFilter ref="B2:DB3166" xr:uid="{72F2DA24-0FE9-433C-9CEE-E69E7F21DBC3}">
        <filterColumn colId="2">
          <filters blank="1">
            <filter val="BEC"/>
          </filters>
        </filterColumn>
      </autoFilter>
    </customSheetView>
    <customSheetView guid="{E9D49E64-4288-4A4D-ABE0-221BFB49DA21}" filter="1" showAutoFilter="1">
      <pageMargins left="0" right="0" top="0" bottom="0" header="0" footer="0"/>
      <autoFilter ref="A2:DB3137" xr:uid="{713E3805-B16D-4292-B7B6-DC9968B8911A}">
        <filterColumn colId="3">
          <filters blank="1">
            <filter val="SBR"/>
          </filters>
        </filterColumn>
      </autoFilter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37C8-13AB-403F-904E-3F31D605A7ED}">
  <dimension ref="A1:BM3201"/>
  <sheetViews>
    <sheetView workbookViewId="0">
      <selection activeCell="AD10" sqref="AD10"/>
    </sheetView>
  </sheetViews>
  <sheetFormatPr defaultColWidth="12.7109375" defaultRowHeight="12.75" customHeight="1"/>
  <cols>
    <col min="1" max="1" width="1.7109375" style="19" customWidth="1"/>
    <col min="2" max="2" width="11.7109375" style="19" customWidth="1"/>
    <col min="3" max="3" width="13.28515625" style="19" customWidth="1"/>
    <col min="4" max="4" width="14.28515625" style="19" customWidth="1"/>
    <col min="5" max="5" width="13.28515625" style="19" customWidth="1"/>
    <col min="6" max="7" width="9.28515625" style="19" customWidth="1"/>
    <col min="8" max="8" width="9.28515625" style="15" customWidth="1"/>
    <col min="9" max="9" width="18.140625" style="15" customWidth="1"/>
    <col min="10" max="10" width="39" style="15" hidden="1" customWidth="1"/>
    <col min="11" max="11" width="24.140625" style="15" hidden="1" customWidth="1"/>
    <col min="12" max="13" width="9.28515625" style="15" hidden="1" customWidth="1"/>
    <col min="14" max="14" width="13" style="15" hidden="1" customWidth="1"/>
    <col min="15" max="15" width="16.85546875" style="15" hidden="1" customWidth="1"/>
    <col min="16" max="16" width="13.85546875" style="15" hidden="1" customWidth="1"/>
    <col min="17" max="17" width="12" style="15" hidden="1" customWidth="1"/>
    <col min="18" max="18" width="9.28515625" style="15" hidden="1" customWidth="1"/>
    <col min="19" max="19" width="14.140625" style="15" hidden="1" customWidth="1"/>
    <col min="20" max="21" width="13.5703125" style="15" hidden="1" customWidth="1"/>
    <col min="22" max="23" width="9.28515625" style="15" hidden="1" customWidth="1"/>
    <col min="24" max="24" width="11.42578125" style="15" hidden="1" customWidth="1"/>
    <col min="25" max="26" width="15.7109375" style="15" hidden="1" customWidth="1"/>
    <col min="27" max="27" width="9.28515625" style="15" hidden="1" customWidth="1"/>
    <col min="28" max="35" width="9.28515625" style="15" customWidth="1"/>
    <col min="36" max="36" width="14.7109375" style="15" customWidth="1"/>
    <col min="37" max="40" width="9.28515625" style="15" customWidth="1"/>
    <col min="41" max="42" width="11.42578125" style="15" customWidth="1"/>
    <col min="43" max="43" width="9.28515625" style="15" customWidth="1"/>
    <col min="44" max="44" width="22.85546875" style="15" customWidth="1"/>
    <col min="45" max="45" width="14.42578125" style="15" customWidth="1"/>
    <col min="46" max="49" width="9.28515625" style="15" customWidth="1"/>
    <col min="50" max="50" width="10.5703125" style="15" customWidth="1"/>
    <col min="51" max="51" width="12.85546875" style="15" customWidth="1"/>
    <col min="52" max="54" width="9.28515625" style="15" customWidth="1"/>
    <col min="55" max="55" width="14.28515625" style="15" customWidth="1"/>
    <col min="56" max="62" width="9.28515625" style="15" customWidth="1"/>
    <col min="63" max="63" width="14.7109375" style="15" customWidth="1"/>
    <col min="64" max="64" width="14.140625" style="15" customWidth="1"/>
    <col min="65" max="65" width="13.85546875" style="15" customWidth="1"/>
    <col min="66" max="74" width="9.28515625" style="15" customWidth="1"/>
    <col min="75" max="16384" width="12.7109375" style="15"/>
  </cols>
  <sheetData>
    <row r="1" spans="1:65" ht="15.75" customHeight="1">
      <c r="A1" s="17"/>
      <c r="B1" s="18" t="s">
        <v>62</v>
      </c>
      <c r="C1" s="18" t="s">
        <v>63</v>
      </c>
      <c r="D1" s="18" t="s">
        <v>64</v>
      </c>
      <c r="E1" s="18" t="s">
        <v>184</v>
      </c>
      <c r="F1" s="18" t="s">
        <v>65</v>
      </c>
      <c r="G1" s="18" t="s">
        <v>66</v>
      </c>
      <c r="H1" s="18" t="s">
        <v>185</v>
      </c>
      <c r="I1" s="18" t="s">
        <v>186</v>
      </c>
      <c r="J1" s="15" t="s">
        <v>187</v>
      </c>
    </row>
    <row r="2" spans="1:65" ht="15.75" customHeight="1">
      <c r="A2" s="20"/>
      <c r="B2" s="17" t="s">
        <v>67</v>
      </c>
      <c r="C2" s="17" t="s">
        <v>68</v>
      </c>
      <c r="D2" s="19" t="s">
        <v>69</v>
      </c>
      <c r="E2" s="21">
        <v>44896</v>
      </c>
      <c r="F2" s="17">
        <v>0</v>
      </c>
      <c r="G2" s="17">
        <v>0</v>
      </c>
      <c r="H2" s="15">
        <f>IF(F2&gt;0,F2/G2,0)</f>
        <v>0</v>
      </c>
      <c r="I2" s="15" t="s">
        <v>188</v>
      </c>
      <c r="J2" s="21" t="str" cm="1">
        <f t="array" ref="J2">_xlfn._xlws.SORT(_xlfn.UNIQUE(_xlfn._xlws.FILTER(Table2[Category], ISNUMBER(SEARCH(Dashboard!B7,Table2[Category])),"Category does not exist")))</f>
        <v>Apple</v>
      </c>
      <c r="K2" s="23"/>
    </row>
    <row r="3" spans="1:65" ht="15.75" customHeight="1">
      <c r="A3" s="20"/>
      <c r="B3" s="17" t="s">
        <v>70</v>
      </c>
      <c r="C3" s="17" t="s">
        <v>71</v>
      </c>
      <c r="D3" s="19" t="s">
        <v>72</v>
      </c>
      <c r="E3" s="21">
        <v>44896</v>
      </c>
      <c r="F3" s="17">
        <v>12552</v>
      </c>
      <c r="G3" s="17">
        <v>22</v>
      </c>
      <c r="H3" s="15">
        <f t="shared" ref="H3:H66" si="0">IF(F3&gt;0,F3/G3,0)</f>
        <v>570.5454545454545</v>
      </c>
      <c r="I3" s="15" t="s">
        <v>188</v>
      </c>
      <c r="J3" s="25" t="s">
        <v>64</v>
      </c>
      <c r="BA3" s="24" t="s">
        <v>62</v>
      </c>
      <c r="BB3" s="25" t="s">
        <v>63</v>
      </c>
      <c r="BC3" s="25" t="s">
        <v>64</v>
      </c>
      <c r="BD3" s="25" t="s">
        <v>184</v>
      </c>
      <c r="BE3" s="25" t="s">
        <v>65</v>
      </c>
      <c r="BF3" s="25" t="s">
        <v>66</v>
      </c>
      <c r="BG3" s="25" t="s">
        <v>185</v>
      </c>
      <c r="BH3" s="26" t="s">
        <v>186</v>
      </c>
      <c r="BK3" t="s">
        <v>63</v>
      </c>
      <c r="BL3" t="s">
        <v>64</v>
      </c>
      <c r="BM3" t="s">
        <v>189</v>
      </c>
    </row>
    <row r="4" spans="1:65" ht="15.75" customHeight="1">
      <c r="A4" s="20"/>
      <c r="B4" s="17" t="s">
        <v>73</v>
      </c>
      <c r="C4" s="17" t="s">
        <v>71</v>
      </c>
      <c r="D4" s="19" t="s">
        <v>72</v>
      </c>
      <c r="E4" s="21">
        <v>44896</v>
      </c>
      <c r="F4" s="17">
        <v>1161</v>
      </c>
      <c r="G4" s="17">
        <v>9</v>
      </c>
      <c r="H4" s="15">
        <f t="shared" si="0"/>
        <v>129</v>
      </c>
      <c r="I4" s="15" t="s">
        <v>188</v>
      </c>
      <c r="J4" s="26" t="s">
        <v>190</v>
      </c>
      <c r="K4" s="25" t="s">
        <v>191</v>
      </c>
      <c r="L4" s="26" t="s">
        <v>192</v>
      </c>
      <c r="M4" s="26" t="s">
        <v>193</v>
      </c>
      <c r="N4" s="26" t="s">
        <v>194</v>
      </c>
      <c r="O4" s="26" t="s">
        <v>195</v>
      </c>
      <c r="P4" s="26" t="s">
        <v>196</v>
      </c>
      <c r="Q4" s="26" t="s">
        <v>197</v>
      </c>
      <c r="R4" s="26" t="s">
        <v>198</v>
      </c>
      <c r="S4" s="26" t="s">
        <v>199</v>
      </c>
      <c r="T4" s="26" t="s">
        <v>200</v>
      </c>
      <c r="U4" s="26" t="s">
        <v>201</v>
      </c>
      <c r="V4" s="26" t="s">
        <v>202</v>
      </c>
      <c r="X4" t="s">
        <v>63</v>
      </c>
      <c r="Y4" t="s">
        <v>64</v>
      </c>
      <c r="Z4" t="s">
        <v>189</v>
      </c>
      <c r="AI4"/>
      <c r="AJ4"/>
      <c r="AR4" s="26" t="s">
        <v>188</v>
      </c>
      <c r="AS4" s="26" t="s">
        <v>203</v>
      </c>
      <c r="AT4" s="26" t="s">
        <v>204</v>
      </c>
      <c r="AU4" s="26" t="s">
        <v>205</v>
      </c>
      <c r="AV4" s="26" t="s">
        <v>206</v>
      </c>
      <c r="BA4" s="15" t="str" cm="1">
        <f t="array" ref="BA4:BH703">_xlfn._xlws.FILTER(Table2[],Table2[Week]=Dashboard!B29)</f>
        <v>ITEM5047</v>
      </c>
      <c r="BB4" s="15" t="str">
        <v>Lemon</v>
      </c>
      <c r="BC4" s="15" t="str">
        <v>Nimbu</v>
      </c>
      <c r="BD4" s="15">
        <v>44896</v>
      </c>
      <c r="BE4" s="15">
        <v>0</v>
      </c>
      <c r="BF4" s="15">
        <v>0</v>
      </c>
      <c r="BG4" s="15">
        <v>0</v>
      </c>
      <c r="BH4" s="15" t="str">
        <v>Week-1</v>
      </c>
      <c r="BK4" t="s">
        <v>68</v>
      </c>
      <c r="BL4" t="s">
        <v>69</v>
      </c>
      <c r="BM4" cm="1">
        <f t="array" ref="BM4">SUM(_xlfn._xlws.FILTER(Table2[ASP],(Table2[Week]=Dashboard!B29) * (Table2[Category]="Lemon")))</f>
        <v>53975.484548548229</v>
      </c>
    </row>
    <row r="5" spans="1:65" ht="15.75" customHeight="1">
      <c r="A5" s="20"/>
      <c r="B5" s="17" t="s">
        <v>74</v>
      </c>
      <c r="C5" s="17" t="s">
        <v>75</v>
      </c>
      <c r="D5" s="19" t="s">
        <v>76</v>
      </c>
      <c r="E5" s="21">
        <v>44896</v>
      </c>
      <c r="F5" s="17">
        <v>4116</v>
      </c>
      <c r="G5" s="17">
        <v>2</v>
      </c>
      <c r="H5" s="15">
        <f t="shared" si="0"/>
        <v>2058</v>
      </c>
      <c r="I5" s="15" t="s">
        <v>188</v>
      </c>
      <c r="J5" s="15" cm="1">
        <f t="array" ref="J5:J221">_xlfn._xlws.FILTER(Table2[ASP], (Table2[Sub-Category]="Nimbu"))</f>
        <v>0</v>
      </c>
      <c r="K5" s="15" cm="1">
        <f t="array" ref="K5:K438">_xlfn._xlws.FILTER(Table2[ASP], (Table2[Sub-Category]="Green"))</f>
        <v>570.5454545454545</v>
      </c>
      <c r="L5" s="15" cm="1">
        <f t="array" ref="L5:L190">_xlfn._xlws.FILTER(Table2[ASP], (Table2[Sub-Category]="Robin"))</f>
        <v>2058</v>
      </c>
      <c r="M5" s="15" cm="1">
        <f t="array" ref="M5:M35">_xlfn._xlws.FILTER(Table2[ASP], (Table2[Sub-Category]="Sour"))</f>
        <v>0</v>
      </c>
      <c r="N5" s="15" cm="1">
        <f t="array" ref="N5:N221">_xlfn._xlws.FILTER(Table2[ASP], (Table2[Sub-Category]="Tangerine"))</f>
        <v>289</v>
      </c>
      <c r="O5" s="15" cm="1">
        <f t="array" ref="O5:O252">_xlfn._xlws.FILTER(Table2[ASP], (Table2[Sub-Category]="Alphonso"))</f>
        <v>129</v>
      </c>
      <c r="P5" s="15" cm="1">
        <f t="array" ref="P5:P252">_xlfn._xlws.FILTER(Table2[ASP], (Table2[Sub-Category]="Golden"))</f>
        <v>0</v>
      </c>
      <c r="Q5" s="15" cm="1">
        <f t="array" ref="Q5:Q314">_xlfn._xlws.FILTER(Table2[ASP], (Table2[Sub-Category]="Oblong"))</f>
        <v>0</v>
      </c>
      <c r="R5" s="15" cm="1">
        <f t="array" ref="R5:R252">_xlfn._xlws.FILTER(Table2[ASP], (Table2[Sub-Category]="Red"))</f>
        <v>498.4848484848485</v>
      </c>
      <c r="S5" s="15" cm="1">
        <f t="array" ref="S5:S252">_xlfn._xlws.FILTER(Table2[ASP], (Table2[Sub-Category]="Amrapalli"))</f>
        <v>699</v>
      </c>
      <c r="T5" s="15" cm="1">
        <f t="array" ref="T5:T190">_xlfn._xlws.FILTER(Table2[ASP], (Table2[Sub-Category]="Mandarin"))</f>
        <v>0</v>
      </c>
      <c r="U5" s="15" cm="1">
        <f t="array" ref="U5:U376">_xlfn._xlws.FILTER(Table2[ASP], (Table2[Sub-Category]="Lisbon"))</f>
        <v>0</v>
      </c>
      <c r="V5" s="15" cm="1">
        <f t="array" ref="V5:V159">_xlfn._xlws.FILTER(Table2[ASP], (Table2[Sub-Category]="Indie"))</f>
        <v>0</v>
      </c>
      <c r="X5" t="s">
        <v>68</v>
      </c>
      <c r="Y5" t="s">
        <v>69</v>
      </c>
      <c r="Z5" t="s">
        <v>207</v>
      </c>
      <c r="AI5"/>
      <c r="AJ5"/>
      <c r="AR5" s="15" cm="1">
        <f t="array" ref="AR5:AR704">_xlfn._xlws.FILTER(Table2[ASP], (Table2[Week]="Week-1"))</f>
        <v>0</v>
      </c>
      <c r="AS5" s="15" cm="1">
        <f t="array" ref="AS5:AS704">_xlfn._xlws.FILTER(Table2[ASP], (Table2[Week]="Week-2"))</f>
        <v>0</v>
      </c>
      <c r="AT5" s="15" cm="1">
        <f t="array" ref="AT5:AT704">_xlfn._xlws.FILTER(Table2[ASP], (Table2[Week]="Week-3"))</f>
        <v>286.5</v>
      </c>
      <c r="AU5" s="15" cm="1">
        <f t="array" ref="AU5:AU704">_xlfn._xlws.FILTER(Table2[ASP], (Table2[Week]="Week-4"))</f>
        <v>289</v>
      </c>
      <c r="AV5" s="15" cm="1">
        <f t="array" ref="AV5:AV304">_xlfn._xlws.FILTER(Table2[ASP], (Table2[Week]="Week-5"))</f>
        <v>202.05555555555554</v>
      </c>
      <c r="BA5" s="15" t="str">
        <v>ITEM3062</v>
      </c>
      <c r="BB5" s="15" t="str">
        <v>Mango</v>
      </c>
      <c r="BC5" s="15" t="str">
        <v>Green</v>
      </c>
      <c r="BD5" s="15">
        <v>44896</v>
      </c>
      <c r="BE5" s="15">
        <v>12552</v>
      </c>
      <c r="BF5" s="15">
        <v>22</v>
      </c>
      <c r="BG5" s="15">
        <v>570.5454545454545</v>
      </c>
      <c r="BH5" s="15" t="str">
        <v>Week-1</v>
      </c>
      <c r="BK5" t="s">
        <v>71</v>
      </c>
      <c r="BL5" t="s">
        <v>72</v>
      </c>
      <c r="BM5">
        <f>SUM(AX4:AX7100)</f>
        <v>934737.22977333132</v>
      </c>
    </row>
    <row r="6" spans="1:65" ht="15.75" customHeight="1">
      <c r="A6" s="20"/>
      <c r="B6" s="17" t="s">
        <v>77</v>
      </c>
      <c r="C6" s="17" t="s">
        <v>78</v>
      </c>
      <c r="D6" s="19" t="s">
        <v>79</v>
      </c>
      <c r="E6" s="21">
        <v>44896</v>
      </c>
      <c r="F6" s="17">
        <v>0</v>
      </c>
      <c r="G6" s="17">
        <v>0</v>
      </c>
      <c r="H6" s="15">
        <f t="shared" si="0"/>
        <v>0</v>
      </c>
      <c r="I6" s="15" t="s">
        <v>188</v>
      </c>
      <c r="J6" s="15">
        <v>845.66666666666663</v>
      </c>
      <c r="K6" s="15">
        <v>129</v>
      </c>
      <c r="L6" s="15">
        <v>227</v>
      </c>
      <c r="M6" s="15">
        <v>0</v>
      </c>
      <c r="N6" s="15">
        <v>0</v>
      </c>
      <c r="O6" s="15">
        <v>199</v>
      </c>
      <c r="P6" s="15">
        <v>845.69230769230774</v>
      </c>
      <c r="Q6" s="15">
        <v>0</v>
      </c>
      <c r="R6" s="15">
        <v>679</v>
      </c>
      <c r="S6" s="15">
        <v>417.85365853658539</v>
      </c>
      <c r="T6" s="15">
        <v>0</v>
      </c>
      <c r="U6" s="15">
        <v>0</v>
      </c>
      <c r="V6" s="15">
        <v>699</v>
      </c>
      <c r="X6" t="s">
        <v>71</v>
      </c>
      <c r="Y6" t="s">
        <v>72</v>
      </c>
      <c r="Z6">
        <f>SUM(K5:K7101)</f>
        <v>189480.02338033068</v>
      </c>
      <c r="AI6"/>
      <c r="AJ6"/>
      <c r="AR6" s="15">
        <v>570.5454545454545</v>
      </c>
      <c r="AS6" s="15">
        <v>570.55555555555554</v>
      </c>
      <c r="AT6" s="15">
        <v>558.05882352941171</v>
      </c>
      <c r="AU6" s="15">
        <v>558.0344827586207</v>
      </c>
      <c r="AV6" s="15">
        <v>534.81818181818187</v>
      </c>
      <c r="AW6" s="15" t="s">
        <v>186</v>
      </c>
      <c r="AX6" s="15" t="s">
        <v>208</v>
      </c>
      <c r="BA6" s="15" t="str">
        <v>ITEM8095</v>
      </c>
      <c r="BB6" s="15" t="str">
        <v>Mango</v>
      </c>
      <c r="BC6" s="15" t="str">
        <v>Green</v>
      </c>
      <c r="BD6" s="15">
        <v>44896</v>
      </c>
      <c r="BE6" s="15">
        <v>1161</v>
      </c>
      <c r="BF6" s="15">
        <v>9</v>
      </c>
      <c r="BG6" s="15">
        <v>129</v>
      </c>
      <c r="BH6" s="15" t="str">
        <v>Week-1</v>
      </c>
      <c r="BK6" t="s">
        <v>75</v>
      </c>
      <c r="BL6" t="s">
        <v>76</v>
      </c>
      <c r="BM6">
        <f>SUM(AY4:AY7101)</f>
        <v>0</v>
      </c>
    </row>
    <row r="7" spans="1:65" ht="15.75" customHeight="1">
      <c r="A7" s="20"/>
      <c r="B7" s="17" t="s">
        <v>80</v>
      </c>
      <c r="C7" s="17" t="s">
        <v>81</v>
      </c>
      <c r="D7" s="19" t="s">
        <v>82</v>
      </c>
      <c r="E7" s="21">
        <v>44896</v>
      </c>
      <c r="F7" s="17">
        <v>289</v>
      </c>
      <c r="G7" s="17">
        <v>1</v>
      </c>
      <c r="H7" s="15">
        <f t="shared" si="0"/>
        <v>289</v>
      </c>
      <c r="I7" s="15" t="s">
        <v>188</v>
      </c>
      <c r="J7" s="15">
        <v>227</v>
      </c>
      <c r="K7" s="15">
        <v>135</v>
      </c>
      <c r="L7" s="15">
        <v>845.66666666666663</v>
      </c>
      <c r="M7" s="15">
        <v>0</v>
      </c>
      <c r="N7" s="15">
        <v>616</v>
      </c>
      <c r="O7" s="15">
        <v>227</v>
      </c>
      <c r="P7" s="15">
        <v>616</v>
      </c>
      <c r="Q7" s="15">
        <v>162.33333333333334</v>
      </c>
      <c r="R7" s="15">
        <v>417.85365853658539</v>
      </c>
      <c r="S7" s="15">
        <v>0</v>
      </c>
      <c r="T7" s="15">
        <v>0</v>
      </c>
      <c r="U7" s="15">
        <v>292.33333333333331</v>
      </c>
      <c r="V7" s="15">
        <v>417.85365853658539</v>
      </c>
      <c r="X7" t="s">
        <v>75</v>
      </c>
      <c r="Y7" t="s">
        <v>76</v>
      </c>
      <c r="Z7">
        <f>SUM(L5:L7102)</f>
        <v>113646.87657375564</v>
      </c>
      <c r="AI7"/>
      <c r="AJ7"/>
      <c r="AR7" s="15">
        <v>129</v>
      </c>
      <c r="AS7" s="15">
        <v>129</v>
      </c>
      <c r="AT7" s="15">
        <v>129</v>
      </c>
      <c r="AU7" s="15">
        <v>129</v>
      </c>
      <c r="AV7" s="15">
        <v>119</v>
      </c>
      <c r="AW7" s="15" t="s">
        <v>188</v>
      </c>
      <c r="AX7" s="15">
        <f>SUM(AR5:AR600)</f>
        <v>212249.99993812197</v>
      </c>
      <c r="BA7" s="15" t="str">
        <v>ITEM8265</v>
      </c>
      <c r="BB7" s="15" t="str">
        <v>Apple</v>
      </c>
      <c r="BC7" s="15" t="str">
        <v>Robin</v>
      </c>
      <c r="BD7" s="15">
        <v>44896</v>
      </c>
      <c r="BE7" s="15">
        <v>4116</v>
      </c>
      <c r="BF7" s="15">
        <v>2</v>
      </c>
      <c r="BG7" s="15">
        <v>2058</v>
      </c>
      <c r="BH7" s="15" t="str">
        <v>Week-1</v>
      </c>
      <c r="BK7" t="s">
        <v>78</v>
      </c>
      <c r="BL7" t="s">
        <v>79</v>
      </c>
      <c r="BM7">
        <f>SUM(AZ4:AZ7102)</f>
        <v>0</v>
      </c>
    </row>
    <row r="8" spans="1:65" ht="15.75" customHeight="1">
      <c r="A8" s="20"/>
      <c r="B8" s="17" t="s">
        <v>83</v>
      </c>
      <c r="C8" s="17" t="s">
        <v>71</v>
      </c>
      <c r="D8" s="19" t="s">
        <v>84</v>
      </c>
      <c r="E8" s="21">
        <v>44896</v>
      </c>
      <c r="F8" s="17">
        <v>16512</v>
      </c>
      <c r="G8" s="17">
        <v>128</v>
      </c>
      <c r="H8" s="15">
        <f t="shared" si="0"/>
        <v>129</v>
      </c>
      <c r="I8" s="15" t="s">
        <v>188</v>
      </c>
      <c r="J8" s="15">
        <v>699</v>
      </c>
      <c r="K8" s="15">
        <v>679</v>
      </c>
      <c r="L8" s="15">
        <v>699</v>
      </c>
      <c r="M8" s="15">
        <v>0</v>
      </c>
      <c r="N8" s="15">
        <v>679</v>
      </c>
      <c r="O8" s="15">
        <v>616</v>
      </c>
      <c r="P8" s="15">
        <v>845.69230769230774</v>
      </c>
      <c r="Q8" s="15">
        <v>0</v>
      </c>
      <c r="R8" s="15">
        <v>162.33333333333334</v>
      </c>
      <c r="S8" s="15">
        <v>0</v>
      </c>
      <c r="T8" s="15">
        <v>845.69230769230774</v>
      </c>
      <c r="U8" s="15">
        <v>0</v>
      </c>
      <c r="V8" s="15">
        <v>0</v>
      </c>
      <c r="X8" t="s">
        <v>78</v>
      </c>
      <c r="Y8" t="s">
        <v>79</v>
      </c>
      <c r="Z8">
        <f>SUM(M5:M7103)</f>
        <v>658</v>
      </c>
      <c r="AI8"/>
      <c r="AJ8"/>
      <c r="AR8" s="15">
        <v>2058</v>
      </c>
      <c r="AS8" s="15">
        <v>1709</v>
      </c>
      <c r="AT8" s="15">
        <v>1709</v>
      </c>
      <c r="AU8" s="15">
        <v>1835.6666666666667</v>
      </c>
      <c r="AV8" s="15">
        <v>1699</v>
      </c>
      <c r="AW8" s="15" t="s">
        <v>203</v>
      </c>
      <c r="AX8" s="15">
        <f>SUM(AS5:AS601)</f>
        <v>216016.28232519986</v>
      </c>
      <c r="BA8" s="15" t="str">
        <v>ITEM8226</v>
      </c>
      <c r="BB8" s="15" t="str">
        <v>Guava</v>
      </c>
      <c r="BC8" s="15" t="str">
        <v>Sour</v>
      </c>
      <c r="BD8" s="15">
        <v>44896</v>
      </c>
      <c r="BE8" s="15">
        <v>0</v>
      </c>
      <c r="BF8" s="15">
        <v>0</v>
      </c>
      <c r="BG8" s="15">
        <v>0</v>
      </c>
      <c r="BH8" s="15" t="str">
        <v>Week-1</v>
      </c>
      <c r="BK8" t="s">
        <v>81</v>
      </c>
      <c r="BL8" t="s">
        <v>82</v>
      </c>
      <c r="BM8">
        <f>SUM(BA4:BA7103)</f>
        <v>0</v>
      </c>
    </row>
    <row r="9" spans="1:65" ht="15.75" customHeight="1">
      <c r="A9" s="20"/>
      <c r="B9" s="17" t="s">
        <v>85</v>
      </c>
      <c r="C9" s="17" t="s">
        <v>75</v>
      </c>
      <c r="D9" s="19" t="s">
        <v>86</v>
      </c>
      <c r="E9" s="21">
        <v>44896</v>
      </c>
      <c r="F9" s="17">
        <v>0</v>
      </c>
      <c r="G9" s="17">
        <v>0</v>
      </c>
      <c r="H9" s="15">
        <f t="shared" si="0"/>
        <v>0</v>
      </c>
      <c r="I9" s="15" t="s">
        <v>188</v>
      </c>
      <c r="J9" s="15">
        <v>227</v>
      </c>
      <c r="K9" s="15">
        <v>498.4848484848485</v>
      </c>
      <c r="L9" s="15">
        <v>135</v>
      </c>
      <c r="M9" s="15">
        <v>0</v>
      </c>
      <c r="N9" s="15">
        <v>167</v>
      </c>
      <c r="O9" s="15">
        <v>162.33333333333334</v>
      </c>
      <c r="P9" s="15">
        <v>0</v>
      </c>
      <c r="Q9" s="15">
        <v>0</v>
      </c>
      <c r="R9" s="15">
        <v>846.5</v>
      </c>
      <c r="S9" s="15">
        <v>292.33333333333331</v>
      </c>
      <c r="T9" s="15">
        <v>162.33333333333334</v>
      </c>
      <c r="U9" s="15">
        <v>0</v>
      </c>
      <c r="V9" s="15">
        <v>0</v>
      </c>
      <c r="X9" t="s">
        <v>81</v>
      </c>
      <c r="Y9" t="s">
        <v>82</v>
      </c>
      <c r="Z9">
        <f>SUM(N5:N7104)</f>
        <v>86403.143236433403</v>
      </c>
      <c r="AI9"/>
      <c r="AJ9"/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 t="s">
        <v>204</v>
      </c>
      <c r="AX9" s="15">
        <f>SUM(AT5:AT600)</f>
        <v>210341.38551513382</v>
      </c>
      <c r="BA9" s="15" t="str">
        <v>ITEM3567</v>
      </c>
      <c r="BB9" s="15" t="str">
        <v>Orange</v>
      </c>
      <c r="BC9" s="15" t="str">
        <v>Tangerine</v>
      </c>
      <c r="BD9" s="15">
        <v>44896</v>
      </c>
      <c r="BE9" s="15">
        <v>289</v>
      </c>
      <c r="BF9" s="15">
        <v>1</v>
      </c>
      <c r="BG9" s="15">
        <v>289</v>
      </c>
      <c r="BH9" s="15" t="str">
        <v>Week-1</v>
      </c>
      <c r="BK9" t="s">
        <v>71</v>
      </c>
      <c r="BL9" t="s">
        <v>84</v>
      </c>
      <c r="BM9">
        <f>SUM(BB4:BB7104)</f>
        <v>0</v>
      </c>
    </row>
    <row r="10" spans="1:65" ht="15.75" customHeight="1">
      <c r="A10" s="20"/>
      <c r="B10" s="17" t="s">
        <v>87</v>
      </c>
      <c r="C10" s="17" t="s">
        <v>71</v>
      </c>
      <c r="D10" s="19" t="s">
        <v>84</v>
      </c>
      <c r="E10" s="21">
        <v>44896</v>
      </c>
      <c r="F10" s="17">
        <v>597</v>
      </c>
      <c r="G10" s="17">
        <v>3</v>
      </c>
      <c r="H10" s="15">
        <f t="shared" si="0"/>
        <v>199</v>
      </c>
      <c r="I10" s="15" t="s">
        <v>188</v>
      </c>
      <c r="J10" s="15">
        <v>616</v>
      </c>
      <c r="K10" s="15">
        <v>417.85365853658539</v>
      </c>
      <c r="L10" s="15">
        <v>292.33333333333331</v>
      </c>
      <c r="M10" s="15">
        <v>0</v>
      </c>
      <c r="N10" s="15">
        <v>498.4848484848485</v>
      </c>
      <c r="O10" s="15">
        <v>616</v>
      </c>
      <c r="P10" s="15">
        <v>0</v>
      </c>
      <c r="Q10" s="15">
        <v>498.4848484848485</v>
      </c>
      <c r="R10" s="15">
        <v>891</v>
      </c>
      <c r="S10" s="15">
        <v>0</v>
      </c>
      <c r="T10" s="15">
        <v>191.85714285714286</v>
      </c>
      <c r="U10" s="15">
        <v>292.33333333333331</v>
      </c>
      <c r="V10" s="15">
        <v>0</v>
      </c>
      <c r="X10" t="s">
        <v>71</v>
      </c>
      <c r="Y10" t="s">
        <v>84</v>
      </c>
      <c r="Z10">
        <f>SUM(O5:O7105)</f>
        <v>54522.732838683696</v>
      </c>
      <c r="AI10"/>
      <c r="AJ10"/>
      <c r="AR10" s="15">
        <v>289</v>
      </c>
      <c r="AS10" s="15">
        <v>0</v>
      </c>
      <c r="AT10" s="15">
        <v>0</v>
      </c>
      <c r="AU10" s="15">
        <v>289</v>
      </c>
      <c r="AV10" s="15">
        <v>0</v>
      </c>
      <c r="AW10" s="15" t="s">
        <v>205</v>
      </c>
      <c r="AX10" s="15">
        <f>SUM(AU5:AU603)</f>
        <v>197996.17794090867</v>
      </c>
      <c r="BA10" s="15" t="str">
        <v>ITEM5418</v>
      </c>
      <c r="BB10" s="15" t="str">
        <v>Mango</v>
      </c>
      <c r="BC10" s="15" t="str">
        <v>Alphonso</v>
      </c>
      <c r="BD10" s="15">
        <v>44896</v>
      </c>
      <c r="BE10" s="15">
        <v>16512</v>
      </c>
      <c r="BF10" s="15">
        <v>128</v>
      </c>
      <c r="BG10" s="15">
        <v>129</v>
      </c>
      <c r="BH10" s="15" t="str">
        <v>Week-1</v>
      </c>
      <c r="BK10" t="s">
        <v>75</v>
      </c>
      <c r="BL10" t="s">
        <v>86</v>
      </c>
      <c r="BM10">
        <f>SUM(BC4:BC7105)</f>
        <v>0</v>
      </c>
    </row>
    <row r="11" spans="1:65" ht="15.75" customHeight="1">
      <c r="A11" s="20"/>
      <c r="B11" s="17" t="s">
        <v>88</v>
      </c>
      <c r="C11" s="17" t="s">
        <v>68</v>
      </c>
      <c r="D11" s="19" t="s">
        <v>89</v>
      </c>
      <c r="E11" s="21">
        <v>44896</v>
      </c>
      <c r="F11" s="17">
        <v>0</v>
      </c>
      <c r="G11" s="17">
        <v>0</v>
      </c>
      <c r="H11" s="15">
        <f t="shared" si="0"/>
        <v>0</v>
      </c>
      <c r="I11" s="15" t="s">
        <v>188</v>
      </c>
      <c r="J11" s="15">
        <v>0</v>
      </c>
      <c r="K11" s="15">
        <v>135</v>
      </c>
      <c r="L11" s="15">
        <v>1799</v>
      </c>
      <c r="M11" s="15">
        <v>0</v>
      </c>
      <c r="N11" s="15">
        <v>845.69230769230774</v>
      </c>
      <c r="O11" s="15">
        <v>0</v>
      </c>
      <c r="P11" s="15">
        <v>473.6</v>
      </c>
      <c r="Q11" s="15">
        <v>845.66666666666663</v>
      </c>
      <c r="R11" s="15">
        <v>417.85365853658539</v>
      </c>
      <c r="S11" s="15">
        <v>135</v>
      </c>
      <c r="T11" s="15">
        <v>316</v>
      </c>
      <c r="U11" s="15">
        <v>845.69230769230774</v>
      </c>
      <c r="V11" s="15">
        <v>699</v>
      </c>
      <c r="X11" t="s">
        <v>75</v>
      </c>
      <c r="Y11" t="s">
        <v>86</v>
      </c>
      <c r="Z11">
        <f>SUM(P5:P7106)</f>
        <v>112745.10716277976</v>
      </c>
      <c r="AI11"/>
      <c r="AJ11"/>
      <c r="AR11" s="15">
        <v>129</v>
      </c>
      <c r="AS11" s="15">
        <v>129</v>
      </c>
      <c r="AT11" s="15">
        <v>129</v>
      </c>
      <c r="AU11" s="15">
        <v>129</v>
      </c>
      <c r="AV11" s="15">
        <v>129</v>
      </c>
      <c r="AW11" s="15" t="s">
        <v>206</v>
      </c>
      <c r="AX11" s="15">
        <f>SUM(AV5:AV604)</f>
        <v>98133.384053967005</v>
      </c>
      <c r="BA11" s="15" t="str">
        <v>ITEM1785</v>
      </c>
      <c r="BB11" s="15" t="str">
        <v>Apple</v>
      </c>
      <c r="BC11" s="15" t="str">
        <v>Golden</v>
      </c>
      <c r="BD11" s="15">
        <v>44896</v>
      </c>
      <c r="BE11" s="15">
        <v>0</v>
      </c>
      <c r="BF11" s="15">
        <v>0</v>
      </c>
      <c r="BG11" s="15">
        <v>0</v>
      </c>
      <c r="BH11" s="15" t="str">
        <v>Week-1</v>
      </c>
      <c r="BK11" t="s">
        <v>68</v>
      </c>
      <c r="BL11" t="s">
        <v>89</v>
      </c>
      <c r="BM11">
        <f>SUM(BD4:BD7106)</f>
        <v>31429300</v>
      </c>
    </row>
    <row r="12" spans="1:65" ht="15.75" customHeight="1">
      <c r="A12" s="20"/>
      <c r="B12" s="17" t="s">
        <v>90</v>
      </c>
      <c r="C12" s="17" t="s">
        <v>75</v>
      </c>
      <c r="D12" s="19" t="s">
        <v>91</v>
      </c>
      <c r="E12" s="21">
        <v>44896</v>
      </c>
      <c r="F12" s="17">
        <v>16450</v>
      </c>
      <c r="G12" s="17">
        <v>33</v>
      </c>
      <c r="H12" s="15">
        <f t="shared" si="0"/>
        <v>498.4848484848485</v>
      </c>
      <c r="I12" s="15" t="s">
        <v>188</v>
      </c>
      <c r="J12" s="15">
        <v>284</v>
      </c>
      <c r="K12" s="15">
        <v>845.66666666666663</v>
      </c>
      <c r="L12" s="15">
        <v>0</v>
      </c>
      <c r="M12" s="15">
        <v>0</v>
      </c>
      <c r="N12" s="15">
        <v>0</v>
      </c>
      <c r="O12" s="15">
        <v>145</v>
      </c>
      <c r="P12" s="15">
        <v>0</v>
      </c>
      <c r="Q12" s="15">
        <v>0</v>
      </c>
      <c r="R12" s="15">
        <v>0</v>
      </c>
      <c r="S12" s="15">
        <v>292.33333333333331</v>
      </c>
      <c r="T12" s="15">
        <v>244</v>
      </c>
      <c r="U12" s="15">
        <v>679</v>
      </c>
      <c r="V12" s="15">
        <v>417.85714285714283</v>
      </c>
      <c r="X12" t="s">
        <v>68</v>
      </c>
      <c r="Y12" t="s">
        <v>89</v>
      </c>
      <c r="Z12">
        <f>SUM(Q5:Q7107)</f>
        <v>76392.601744981454</v>
      </c>
      <c r="AI12"/>
      <c r="AJ12"/>
      <c r="AR12" s="15">
        <v>0</v>
      </c>
      <c r="AS12" s="15">
        <v>283.77777777777777</v>
      </c>
      <c r="AT12" s="15">
        <v>283.85714285714283</v>
      </c>
      <c r="AU12" s="15">
        <v>283.8125</v>
      </c>
      <c r="AV12" s="15">
        <v>284</v>
      </c>
      <c r="BA12" s="15" t="str">
        <v>ITEM7423</v>
      </c>
      <c r="BB12" s="15" t="str">
        <v>Mango</v>
      </c>
      <c r="BC12" s="15" t="str">
        <v>Alphonso</v>
      </c>
      <c r="BD12" s="15">
        <v>44896</v>
      </c>
      <c r="BE12" s="15">
        <v>597</v>
      </c>
      <c r="BF12" s="15">
        <v>3</v>
      </c>
      <c r="BG12" s="15">
        <v>199</v>
      </c>
      <c r="BH12" s="15" t="str">
        <v>Week-1</v>
      </c>
      <c r="BK12" t="s">
        <v>75</v>
      </c>
      <c r="BL12" t="s">
        <v>91</v>
      </c>
      <c r="BM12">
        <f>SUM(BE4:BE7107)</f>
        <v>4058291</v>
      </c>
    </row>
    <row r="13" spans="1:65" ht="15.75" customHeight="1">
      <c r="A13" s="20"/>
      <c r="B13" s="17" t="s">
        <v>92</v>
      </c>
      <c r="C13" s="17" t="s">
        <v>75</v>
      </c>
      <c r="D13" s="19" t="s">
        <v>86</v>
      </c>
      <c r="E13" s="21">
        <v>44896</v>
      </c>
      <c r="F13" s="17">
        <v>10994</v>
      </c>
      <c r="G13" s="17">
        <v>13</v>
      </c>
      <c r="H13" s="15">
        <f t="shared" si="0"/>
        <v>845.69230769230774</v>
      </c>
      <c r="I13" s="15" t="s">
        <v>188</v>
      </c>
      <c r="J13" s="15">
        <v>871.33333333333337</v>
      </c>
      <c r="K13" s="15">
        <v>498.4848484848485</v>
      </c>
      <c r="L13" s="15">
        <v>871.33333333333337</v>
      </c>
      <c r="M13" s="15">
        <v>0</v>
      </c>
      <c r="N13" s="15">
        <v>0</v>
      </c>
      <c r="O13" s="15">
        <v>129</v>
      </c>
      <c r="P13" s="15">
        <v>283.75</v>
      </c>
      <c r="Q13" s="15">
        <v>305.90909090909093</v>
      </c>
      <c r="R13" s="15">
        <v>492.78125</v>
      </c>
      <c r="S13" s="15">
        <v>699</v>
      </c>
      <c r="T13" s="15">
        <v>316</v>
      </c>
      <c r="U13" s="15">
        <v>135</v>
      </c>
      <c r="V13" s="15">
        <v>0</v>
      </c>
      <c r="X13" t="s">
        <v>75</v>
      </c>
      <c r="Y13" t="s">
        <v>91</v>
      </c>
      <c r="Z13">
        <f>SUM(R5:R7108)</f>
        <v>122257.96245669581</v>
      </c>
      <c r="AI13"/>
      <c r="AJ13"/>
      <c r="AR13" s="15">
        <v>199</v>
      </c>
      <c r="AS13" s="15">
        <v>199</v>
      </c>
      <c r="AT13" s="15">
        <v>199</v>
      </c>
      <c r="AU13" s="15">
        <v>199</v>
      </c>
      <c r="AV13" s="15">
        <v>199</v>
      </c>
      <c r="BA13" s="15" t="str">
        <v>ITEM8923</v>
      </c>
      <c r="BB13" s="15" t="str">
        <v>Lemon</v>
      </c>
      <c r="BC13" s="15" t="str">
        <v>Oblong</v>
      </c>
      <c r="BD13" s="15">
        <v>44896</v>
      </c>
      <c r="BE13" s="15">
        <v>0</v>
      </c>
      <c r="BF13" s="15">
        <v>0</v>
      </c>
      <c r="BG13" s="15">
        <v>0</v>
      </c>
      <c r="BH13" s="15" t="str">
        <v>Week-1</v>
      </c>
      <c r="BK13" t="s">
        <v>71</v>
      </c>
      <c r="BL13" t="s">
        <v>94</v>
      </c>
      <c r="BM13">
        <f>SUM(BF4:BF7108)</f>
        <v>12206</v>
      </c>
    </row>
    <row r="14" spans="1:65" ht="15.75" customHeight="1">
      <c r="A14" s="20"/>
      <c r="B14" s="17" t="s">
        <v>93</v>
      </c>
      <c r="C14" s="17" t="s">
        <v>71</v>
      </c>
      <c r="D14" s="19" t="s">
        <v>94</v>
      </c>
      <c r="E14" s="21">
        <v>44896</v>
      </c>
      <c r="F14" s="17">
        <v>9087</v>
      </c>
      <c r="G14" s="17">
        <v>13</v>
      </c>
      <c r="H14" s="15">
        <f t="shared" si="0"/>
        <v>699</v>
      </c>
      <c r="I14" s="15" t="s">
        <v>188</v>
      </c>
      <c r="J14" s="15">
        <v>0</v>
      </c>
      <c r="K14" s="15">
        <v>227</v>
      </c>
      <c r="L14" s="15">
        <v>699</v>
      </c>
      <c r="M14" s="15">
        <v>0</v>
      </c>
      <c r="N14" s="15">
        <v>616</v>
      </c>
      <c r="O14" s="15">
        <v>199</v>
      </c>
      <c r="P14" s="15">
        <v>857.58333333333337</v>
      </c>
      <c r="Q14" s="15">
        <v>0</v>
      </c>
      <c r="R14" s="15">
        <v>679</v>
      </c>
      <c r="S14" s="15">
        <v>417.85714285714283</v>
      </c>
      <c r="T14" s="15">
        <v>857.58333333333337</v>
      </c>
      <c r="U14" s="15">
        <v>249</v>
      </c>
      <c r="V14" s="15">
        <v>0</v>
      </c>
      <c r="X14" t="s">
        <v>71</v>
      </c>
      <c r="Y14" t="s">
        <v>94</v>
      </c>
      <c r="Z14">
        <f>SUM(S5:S7109)</f>
        <v>70471.308716042156</v>
      </c>
      <c r="AI14"/>
      <c r="AJ14"/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BA14" s="15" t="str">
        <v>ITEM3032</v>
      </c>
      <c r="BB14" s="15" t="str">
        <v>Apple</v>
      </c>
      <c r="BC14" s="15" t="str">
        <v>Red</v>
      </c>
      <c r="BD14" s="15">
        <v>44896</v>
      </c>
      <c r="BE14" s="15">
        <v>16450</v>
      </c>
      <c r="BF14" s="15">
        <v>33</v>
      </c>
      <c r="BG14" s="15">
        <v>498.4848484848485</v>
      </c>
      <c r="BH14" s="15" t="str">
        <v>Week-1</v>
      </c>
      <c r="BK14" t="s">
        <v>68</v>
      </c>
      <c r="BL14" t="s">
        <v>99</v>
      </c>
      <c r="BM14">
        <f>SUM(BH4:BH7109)</f>
        <v>0</v>
      </c>
    </row>
    <row r="15" spans="1:65" ht="15.75" customHeight="1">
      <c r="A15" s="20"/>
      <c r="B15" s="17" t="s">
        <v>95</v>
      </c>
      <c r="C15" s="17" t="s">
        <v>71</v>
      </c>
      <c r="D15" s="19" t="s">
        <v>94</v>
      </c>
      <c r="E15" s="21">
        <v>44896</v>
      </c>
      <c r="F15" s="17">
        <v>17132</v>
      </c>
      <c r="G15" s="17">
        <v>41</v>
      </c>
      <c r="H15" s="15">
        <f t="shared" si="0"/>
        <v>417.85365853658539</v>
      </c>
      <c r="I15" s="15" t="s">
        <v>188</v>
      </c>
      <c r="J15" s="15">
        <v>699</v>
      </c>
      <c r="K15" s="15">
        <v>0</v>
      </c>
      <c r="L15" s="15">
        <v>135</v>
      </c>
      <c r="M15" s="15">
        <v>0</v>
      </c>
      <c r="N15" s="15">
        <v>679</v>
      </c>
      <c r="O15" s="15">
        <v>0</v>
      </c>
      <c r="P15" s="15">
        <v>616</v>
      </c>
      <c r="Q15" s="15">
        <v>0</v>
      </c>
      <c r="R15" s="15">
        <v>417.85714285714283</v>
      </c>
      <c r="S15" s="15">
        <v>0</v>
      </c>
      <c r="T15" s="15">
        <v>166.14285714285714</v>
      </c>
      <c r="U15" s="15">
        <v>0</v>
      </c>
      <c r="V15" s="15">
        <v>0</v>
      </c>
      <c r="X15" t="s">
        <v>68</v>
      </c>
      <c r="Y15" t="s">
        <v>99</v>
      </c>
      <c r="Z15">
        <f>SUM(U5:U7110)</f>
        <v>82464.343178460229</v>
      </c>
      <c r="AI15"/>
      <c r="AJ15"/>
      <c r="AR15" s="15">
        <v>498.4848484848485</v>
      </c>
      <c r="AS15" s="15">
        <v>492.61111111111109</v>
      </c>
      <c r="AT15" s="15">
        <v>492.61111111111109</v>
      </c>
      <c r="AU15" s="15">
        <v>492.83333333333331</v>
      </c>
      <c r="AV15" s="15">
        <v>492.60714285714283</v>
      </c>
      <c r="BA15" s="15" t="str">
        <v>ITEM3313</v>
      </c>
      <c r="BB15" s="15" t="str">
        <v>Apple</v>
      </c>
      <c r="BC15" s="15" t="str">
        <v>Golden</v>
      </c>
      <c r="BD15" s="15">
        <v>44896</v>
      </c>
      <c r="BE15" s="15">
        <v>10994</v>
      </c>
      <c r="BF15" s="15">
        <v>13</v>
      </c>
      <c r="BG15" s="15">
        <v>845.69230769230774</v>
      </c>
      <c r="BH15" s="15" t="str">
        <v>Week-1</v>
      </c>
      <c r="BK15" t="s">
        <v>81</v>
      </c>
      <c r="BL15" t="s">
        <v>121</v>
      </c>
      <c r="BM15">
        <f>SUM(BG4:BG7110)</f>
        <v>250198.79705214594</v>
      </c>
    </row>
    <row r="16" spans="1:65" ht="15.75" customHeight="1">
      <c r="A16" s="20"/>
      <c r="B16" s="17" t="s">
        <v>96</v>
      </c>
      <c r="C16" s="17" t="s">
        <v>75</v>
      </c>
      <c r="D16" s="19" t="s">
        <v>76</v>
      </c>
      <c r="E16" s="21">
        <v>44896</v>
      </c>
      <c r="F16" s="17">
        <v>227</v>
      </c>
      <c r="G16" s="17">
        <v>1</v>
      </c>
      <c r="H16" s="15">
        <f t="shared" si="0"/>
        <v>227</v>
      </c>
      <c r="I16" s="15" t="s">
        <v>188</v>
      </c>
      <c r="J16" s="15">
        <v>0</v>
      </c>
      <c r="K16" s="15">
        <v>699</v>
      </c>
      <c r="L16" s="15">
        <v>255.66666666666666</v>
      </c>
      <c r="M16" s="15">
        <v>0</v>
      </c>
      <c r="N16" s="15">
        <v>170.63636363636363</v>
      </c>
      <c r="O16" s="15">
        <v>616</v>
      </c>
      <c r="P16" s="15">
        <v>857.58333333333337</v>
      </c>
      <c r="Q16" s="15">
        <v>244</v>
      </c>
      <c r="R16" s="15">
        <v>166.14285714285714</v>
      </c>
      <c r="S16" s="15">
        <v>244</v>
      </c>
      <c r="T16" s="15">
        <v>193.76190476190476</v>
      </c>
      <c r="U16" s="15">
        <v>0</v>
      </c>
      <c r="V16" s="15">
        <v>699</v>
      </c>
      <c r="X16" t="s">
        <v>81</v>
      </c>
      <c r="Y16" t="s">
        <v>121</v>
      </c>
      <c r="Z16">
        <f>SUM(T5:T7111)</f>
        <v>56819.175738683982</v>
      </c>
      <c r="AI16"/>
      <c r="AJ16"/>
      <c r="AR16" s="15">
        <v>845.69230769230774</v>
      </c>
      <c r="AS16" s="15">
        <v>860.76923076923072</v>
      </c>
      <c r="AT16" s="15">
        <v>848.41666666666663</v>
      </c>
      <c r="AU16" s="15">
        <v>836.25</v>
      </c>
      <c r="AV16" s="15">
        <v>843.76923076923072</v>
      </c>
      <c r="BA16" s="15" t="str">
        <v>ITEM8108</v>
      </c>
      <c r="BB16" s="15" t="str">
        <v>Mango</v>
      </c>
      <c r="BC16" s="15" t="str">
        <v>Amrapalli</v>
      </c>
      <c r="BD16" s="15">
        <v>44896</v>
      </c>
      <c r="BE16" s="15">
        <v>9087</v>
      </c>
      <c r="BF16" s="15">
        <v>13</v>
      </c>
      <c r="BG16" s="15">
        <v>699</v>
      </c>
      <c r="BH16" s="15" t="str">
        <v>Week-1</v>
      </c>
      <c r="BK16" t="s">
        <v>81</v>
      </c>
      <c r="BL16" t="s">
        <v>123</v>
      </c>
      <c r="BM16">
        <f>SUM(BI4:BI7111)</f>
        <v>0</v>
      </c>
    </row>
    <row r="17" spans="1:60" ht="15.75" customHeight="1">
      <c r="A17" s="20"/>
      <c r="B17" s="17" t="s">
        <v>97</v>
      </c>
      <c r="C17" s="17" t="s">
        <v>71</v>
      </c>
      <c r="D17" s="19" t="s">
        <v>72</v>
      </c>
      <c r="E17" s="21">
        <v>44896</v>
      </c>
      <c r="F17" s="17">
        <v>21600</v>
      </c>
      <c r="G17" s="17">
        <v>160</v>
      </c>
      <c r="H17" s="15">
        <f t="shared" si="0"/>
        <v>135</v>
      </c>
      <c r="I17" s="15" t="s">
        <v>188</v>
      </c>
      <c r="J17" s="15">
        <v>616</v>
      </c>
      <c r="K17" s="15">
        <v>845.66666666666663</v>
      </c>
      <c r="L17" s="15">
        <v>1799</v>
      </c>
      <c r="M17" s="15">
        <v>329</v>
      </c>
      <c r="N17" s="15">
        <v>492.78125</v>
      </c>
      <c r="O17" s="15">
        <v>166.14285714285714</v>
      </c>
      <c r="P17" s="15">
        <v>0</v>
      </c>
      <c r="Q17" s="15">
        <v>166.14285714285714</v>
      </c>
      <c r="R17" s="15">
        <v>844</v>
      </c>
      <c r="S17" s="15">
        <v>255.66666666666666</v>
      </c>
      <c r="T17" s="15">
        <v>0</v>
      </c>
      <c r="U17" s="15">
        <v>0</v>
      </c>
      <c r="V17" s="15">
        <v>417.86111111111109</v>
      </c>
      <c r="X17" t="s">
        <v>81</v>
      </c>
      <c r="Y17" t="s">
        <v>123</v>
      </c>
      <c r="Z17">
        <f>SUM(V5:V7112)</f>
        <v>36442.388868825794</v>
      </c>
      <c r="AI17"/>
      <c r="AJ17"/>
      <c r="AR17" s="15">
        <v>699</v>
      </c>
      <c r="AS17" s="15">
        <v>699</v>
      </c>
      <c r="AT17" s="15">
        <v>649</v>
      </c>
      <c r="AU17" s="15">
        <v>649</v>
      </c>
      <c r="AV17" s="15">
        <v>625</v>
      </c>
      <c r="BA17" s="15" t="str">
        <v>ITEM3659</v>
      </c>
      <c r="BB17" s="15" t="str">
        <v>Mango</v>
      </c>
      <c r="BC17" s="15" t="str">
        <v>Amrapalli</v>
      </c>
      <c r="BD17" s="15">
        <v>44896</v>
      </c>
      <c r="BE17" s="15">
        <v>17132</v>
      </c>
      <c r="BF17" s="15">
        <v>41</v>
      </c>
      <c r="BG17" s="15">
        <v>417.85365853658539</v>
      </c>
      <c r="BH17" s="15" t="str">
        <v>Week-1</v>
      </c>
    </row>
    <row r="18" spans="1:60" ht="15.75" customHeight="1">
      <c r="A18" s="20"/>
      <c r="B18" s="17" t="s">
        <v>98</v>
      </c>
      <c r="C18" s="17" t="s">
        <v>68</v>
      </c>
      <c r="D18" s="19" t="s">
        <v>99</v>
      </c>
      <c r="E18" s="21">
        <v>44896</v>
      </c>
      <c r="F18" s="17">
        <v>0</v>
      </c>
      <c r="G18" s="17">
        <v>0</v>
      </c>
      <c r="H18" s="15">
        <f t="shared" si="0"/>
        <v>0</v>
      </c>
      <c r="I18" s="15" t="s">
        <v>188</v>
      </c>
      <c r="J18" s="15">
        <v>0</v>
      </c>
      <c r="K18" s="15">
        <v>679</v>
      </c>
      <c r="L18" s="15">
        <v>179.5</v>
      </c>
      <c r="M18" s="15">
        <v>329</v>
      </c>
      <c r="N18" s="15">
        <v>857.58333333333337</v>
      </c>
      <c r="O18" s="15">
        <v>616</v>
      </c>
      <c r="P18" s="15">
        <v>244</v>
      </c>
      <c r="Q18" s="15">
        <v>0</v>
      </c>
      <c r="R18" s="15">
        <v>930</v>
      </c>
      <c r="S18" s="15">
        <v>0</v>
      </c>
      <c r="T18" s="15">
        <v>244</v>
      </c>
      <c r="U18" s="15">
        <v>0</v>
      </c>
      <c r="V18" s="15">
        <v>0</v>
      </c>
      <c r="AR18" s="15">
        <v>417.85365853658539</v>
      </c>
      <c r="AS18" s="15">
        <v>417.85714285714283</v>
      </c>
      <c r="AT18" s="15">
        <v>417.86666666666667</v>
      </c>
      <c r="AU18" s="15">
        <v>417.86842105263156</v>
      </c>
      <c r="AV18" s="15">
        <v>417.86363636363637</v>
      </c>
      <c r="BA18" s="15" t="str">
        <v>ITEM2978</v>
      </c>
      <c r="BB18" s="15" t="str">
        <v>Apple</v>
      </c>
      <c r="BC18" s="15" t="str">
        <v>Robin</v>
      </c>
      <c r="BD18" s="15">
        <v>44896</v>
      </c>
      <c r="BE18" s="15">
        <v>227</v>
      </c>
      <c r="BF18" s="15">
        <v>1</v>
      </c>
      <c r="BG18" s="15">
        <v>227</v>
      </c>
      <c r="BH18" s="15" t="str">
        <v>Week-1</v>
      </c>
    </row>
    <row r="19" spans="1:60" ht="15.75" customHeight="1">
      <c r="A19" s="20"/>
      <c r="B19" s="17" t="s">
        <v>100</v>
      </c>
      <c r="C19" s="17" t="s">
        <v>68</v>
      </c>
      <c r="D19" s="19" t="s">
        <v>99</v>
      </c>
      <c r="E19" s="21">
        <v>44896</v>
      </c>
      <c r="F19" s="17">
        <v>0</v>
      </c>
      <c r="G19" s="17">
        <v>0</v>
      </c>
      <c r="H19" s="15">
        <f t="shared" si="0"/>
        <v>0</v>
      </c>
      <c r="I19" s="15" t="s">
        <v>188</v>
      </c>
      <c r="J19" s="15">
        <v>284</v>
      </c>
      <c r="K19" s="15">
        <v>570.54166666666663</v>
      </c>
      <c r="L19" s="15">
        <v>850.75</v>
      </c>
      <c r="M19" s="15">
        <v>0</v>
      </c>
      <c r="N19" s="15">
        <v>0</v>
      </c>
      <c r="O19" s="15">
        <v>0</v>
      </c>
      <c r="P19" s="15">
        <v>464.14285714285717</v>
      </c>
      <c r="Q19" s="15">
        <v>0</v>
      </c>
      <c r="R19" s="15">
        <v>417.85714285714283</v>
      </c>
      <c r="S19" s="15">
        <v>135</v>
      </c>
      <c r="T19" s="15">
        <v>0</v>
      </c>
      <c r="U19" s="15">
        <v>255.66666666666666</v>
      </c>
      <c r="V19" s="15">
        <v>0</v>
      </c>
      <c r="AR19" s="15">
        <v>227</v>
      </c>
      <c r="AS19" s="15">
        <v>179</v>
      </c>
      <c r="AT19" s="15">
        <v>0</v>
      </c>
      <c r="AU19" s="15">
        <v>172</v>
      </c>
      <c r="AV19" s="15">
        <v>0</v>
      </c>
      <c r="BA19" s="15" t="str">
        <v>ITEM9485</v>
      </c>
      <c r="BB19" s="15" t="str">
        <v>Mango</v>
      </c>
      <c r="BC19" s="15" t="str">
        <v>Green</v>
      </c>
      <c r="BD19" s="15">
        <v>44896</v>
      </c>
      <c r="BE19" s="15">
        <v>21600</v>
      </c>
      <c r="BF19" s="15">
        <v>160</v>
      </c>
      <c r="BG19" s="15">
        <v>135</v>
      </c>
      <c r="BH19" s="15" t="str">
        <v>Week-1</v>
      </c>
    </row>
    <row r="20" spans="1:60" ht="15.75" customHeight="1">
      <c r="A20" s="20"/>
      <c r="B20" s="17" t="s">
        <v>101</v>
      </c>
      <c r="C20" s="17" t="s">
        <v>68</v>
      </c>
      <c r="D20" s="19" t="s">
        <v>99</v>
      </c>
      <c r="E20" s="21">
        <v>44896</v>
      </c>
      <c r="F20" s="17">
        <v>877</v>
      </c>
      <c r="G20" s="17">
        <v>3</v>
      </c>
      <c r="H20" s="15">
        <f t="shared" si="0"/>
        <v>292.33333333333331</v>
      </c>
      <c r="I20" s="15" t="s">
        <v>188</v>
      </c>
      <c r="J20" s="15">
        <v>850.75</v>
      </c>
      <c r="K20" s="15">
        <v>129</v>
      </c>
      <c r="L20" s="15">
        <v>699</v>
      </c>
      <c r="M20" s="15">
        <v>0</v>
      </c>
      <c r="N20" s="15">
        <v>0</v>
      </c>
      <c r="O20" s="15">
        <v>145</v>
      </c>
      <c r="P20" s="15">
        <v>899</v>
      </c>
      <c r="Q20" s="15">
        <v>492.78125</v>
      </c>
      <c r="R20" s="15">
        <v>244</v>
      </c>
      <c r="S20" s="15">
        <v>255.66666666666666</v>
      </c>
      <c r="T20" s="15">
        <v>855.64285714285711</v>
      </c>
      <c r="U20" s="15">
        <v>316</v>
      </c>
      <c r="V20" s="15">
        <v>269</v>
      </c>
      <c r="AJ20" s="15" t="s">
        <v>75</v>
      </c>
      <c r="AK20" s="15" t="s">
        <v>78</v>
      </c>
      <c r="AL20" s="15" t="s">
        <v>68</v>
      </c>
      <c r="AM20" s="15" t="s">
        <v>71</v>
      </c>
      <c r="AN20" s="15" t="s">
        <v>81</v>
      </c>
      <c r="AO20" s="15" t="s">
        <v>63</v>
      </c>
      <c r="AP20" s="15" t="s">
        <v>209</v>
      </c>
      <c r="AR20" s="15">
        <v>135</v>
      </c>
      <c r="AS20" s="15">
        <v>135</v>
      </c>
      <c r="AT20" s="15">
        <v>135</v>
      </c>
      <c r="AU20" s="15">
        <v>135</v>
      </c>
      <c r="AV20" s="15">
        <v>129.0042735042735</v>
      </c>
      <c r="BA20" s="15" t="str">
        <v>ITEM5498</v>
      </c>
      <c r="BB20" s="15" t="str">
        <v>Lemon</v>
      </c>
      <c r="BC20" s="15" t="str">
        <v>Lisbon</v>
      </c>
      <c r="BD20" s="15">
        <v>44896</v>
      </c>
      <c r="BE20" s="15">
        <v>0</v>
      </c>
      <c r="BF20" s="15">
        <v>0</v>
      </c>
      <c r="BG20" s="15">
        <v>0</v>
      </c>
      <c r="BH20" s="15" t="str">
        <v>Week-1</v>
      </c>
    </row>
    <row r="21" spans="1:60" ht="15.75" customHeight="1">
      <c r="A21" s="20"/>
      <c r="B21" s="17" t="s">
        <v>102</v>
      </c>
      <c r="C21" s="17" t="s">
        <v>75</v>
      </c>
      <c r="D21" s="19" t="s">
        <v>76</v>
      </c>
      <c r="E21" s="21">
        <v>44896</v>
      </c>
      <c r="F21" s="17">
        <v>10148</v>
      </c>
      <c r="G21" s="17">
        <v>12</v>
      </c>
      <c r="H21" s="15">
        <f t="shared" si="0"/>
        <v>845.66666666666663</v>
      </c>
      <c r="I21" s="15" t="s">
        <v>188</v>
      </c>
      <c r="J21" s="15">
        <v>179.5</v>
      </c>
      <c r="K21" s="15">
        <v>135</v>
      </c>
      <c r="L21" s="15">
        <v>135</v>
      </c>
      <c r="M21" s="15">
        <v>0</v>
      </c>
      <c r="N21" s="15">
        <v>635.75</v>
      </c>
      <c r="O21" s="15">
        <v>129</v>
      </c>
      <c r="P21" s="15">
        <v>283.66666666666669</v>
      </c>
      <c r="Q21" s="15">
        <v>871.33333333333337</v>
      </c>
      <c r="R21" s="15">
        <v>492.61538461538464</v>
      </c>
      <c r="S21" s="15">
        <v>699</v>
      </c>
      <c r="T21" s="15">
        <v>154.71428571428572</v>
      </c>
      <c r="U21" s="15">
        <v>0</v>
      </c>
      <c r="V21" s="15">
        <v>699</v>
      </c>
      <c r="AJ21" s="15">
        <f>Z13</f>
        <v>122257.96245669581</v>
      </c>
      <c r="AK21" s="15">
        <f>Z8</f>
        <v>658</v>
      </c>
      <c r="AL21" s="15" t="str">
        <f>Z5</f>
        <v>75819.05047</v>
      </c>
      <c r="AM21" s="15">
        <f>Z6</f>
        <v>189480.02338033068</v>
      </c>
      <c r="AN21" s="15">
        <f>Z9</f>
        <v>86403.143236433403</v>
      </c>
      <c r="AO21" s="15" t="s">
        <v>75</v>
      </c>
      <c r="AP21" s="15">
        <f>SUM(AJ21:AJ2300)</f>
        <v>348649.94619323121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BA21" s="15" t="str">
        <v>ITEM1945</v>
      </c>
      <c r="BB21" s="15" t="str">
        <v>Lemon</v>
      </c>
      <c r="BC21" s="15" t="str">
        <v>Lisbon</v>
      </c>
      <c r="BD21" s="15">
        <v>44896</v>
      </c>
      <c r="BE21" s="15">
        <v>0</v>
      </c>
      <c r="BF21" s="15">
        <v>0</v>
      </c>
      <c r="BG21" s="15">
        <v>0</v>
      </c>
      <c r="BH21" s="15" t="str">
        <v>Week-1</v>
      </c>
    </row>
    <row r="22" spans="1:60" ht="15.75" customHeight="1">
      <c r="A22" s="20"/>
      <c r="B22" s="17" t="s">
        <v>103</v>
      </c>
      <c r="C22" s="17" t="s">
        <v>75</v>
      </c>
      <c r="D22" s="19" t="s">
        <v>86</v>
      </c>
      <c r="E22" s="21">
        <v>44896</v>
      </c>
      <c r="F22" s="17">
        <v>10472</v>
      </c>
      <c r="G22" s="17">
        <v>17</v>
      </c>
      <c r="H22" s="15">
        <f t="shared" si="0"/>
        <v>616</v>
      </c>
      <c r="I22" s="15" t="s">
        <v>188</v>
      </c>
      <c r="J22" s="15">
        <v>699</v>
      </c>
      <c r="K22" s="15">
        <v>679</v>
      </c>
      <c r="L22" s="15">
        <v>299</v>
      </c>
      <c r="M22" s="15">
        <v>0</v>
      </c>
      <c r="N22" s="15">
        <v>679</v>
      </c>
      <c r="O22" s="15">
        <v>199</v>
      </c>
      <c r="P22" s="15">
        <v>855.64285714285711</v>
      </c>
      <c r="Q22" s="15">
        <v>316</v>
      </c>
      <c r="R22" s="15">
        <v>679</v>
      </c>
      <c r="S22" s="15">
        <v>417.86111111111109</v>
      </c>
      <c r="T22" s="15">
        <v>195.66666666666666</v>
      </c>
      <c r="U22" s="15">
        <v>255.66666666666666</v>
      </c>
      <c r="V22" s="15">
        <v>417.85365853658539</v>
      </c>
      <c r="AJ22" s="15">
        <f>Z11</f>
        <v>112745.10716277976</v>
      </c>
      <c r="AL22" s="15">
        <f>Z12</f>
        <v>76392.601744981454</v>
      </c>
      <c r="AM22" s="15">
        <f>Z10</f>
        <v>54522.732838683696</v>
      </c>
      <c r="AN22" s="15">
        <f>Z16</f>
        <v>56819.175738683982</v>
      </c>
      <c r="AO22" s="15" t="s">
        <v>78</v>
      </c>
      <c r="AP22" s="15">
        <f>SUM(AK21:AK2400)</f>
        <v>658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BA22" s="15" t="str">
        <v>ITEM5204</v>
      </c>
      <c r="BB22" s="15" t="str">
        <v>Lemon</v>
      </c>
      <c r="BC22" s="15" t="str">
        <v>Lisbon</v>
      </c>
      <c r="BD22" s="15">
        <v>44896</v>
      </c>
      <c r="BE22" s="15">
        <v>877</v>
      </c>
      <c r="BF22" s="15">
        <v>3</v>
      </c>
      <c r="BG22" s="15">
        <v>292.33333333333331</v>
      </c>
      <c r="BH22" s="15" t="str">
        <v>Week-1</v>
      </c>
    </row>
    <row r="23" spans="1:60" ht="15.75" customHeight="1">
      <c r="A23" s="20"/>
      <c r="B23" s="17" t="s">
        <v>104</v>
      </c>
      <c r="C23" s="17" t="s">
        <v>68</v>
      </c>
      <c r="D23" s="19" t="s">
        <v>99</v>
      </c>
      <c r="E23" s="21">
        <v>44896</v>
      </c>
      <c r="F23" s="17">
        <v>0</v>
      </c>
      <c r="G23" s="17">
        <v>0</v>
      </c>
      <c r="H23" s="15">
        <f t="shared" si="0"/>
        <v>0</v>
      </c>
      <c r="I23" s="15" t="s">
        <v>188</v>
      </c>
      <c r="J23" s="15">
        <v>179.5</v>
      </c>
      <c r="K23" s="15">
        <v>492.78125</v>
      </c>
      <c r="L23" s="15">
        <v>1799</v>
      </c>
      <c r="M23" s="15">
        <v>0</v>
      </c>
      <c r="N23" s="15">
        <v>175.88888888888889</v>
      </c>
      <c r="O23" s="15">
        <v>179.5</v>
      </c>
      <c r="P23" s="15">
        <v>635.75</v>
      </c>
      <c r="Q23" s="15">
        <v>295</v>
      </c>
      <c r="R23" s="15">
        <v>417.86111111111109</v>
      </c>
      <c r="S23" s="15">
        <v>0</v>
      </c>
      <c r="T23" s="15">
        <v>0</v>
      </c>
      <c r="U23" s="15">
        <v>857.58333333333337</v>
      </c>
      <c r="V23" s="15">
        <v>0</v>
      </c>
      <c r="AJ23" s="15">
        <f>Z7</f>
        <v>113646.87657375564</v>
      </c>
      <c r="AL23" s="15">
        <f>Z15</f>
        <v>82464.343178460229</v>
      </c>
      <c r="AM23" s="15">
        <f>Z14</f>
        <v>70471.308716042156</v>
      </c>
      <c r="AN23" s="15">
        <f>Z17</f>
        <v>36442.388868825794</v>
      </c>
      <c r="AO23" s="15" t="s">
        <v>68</v>
      </c>
      <c r="AP23" s="15">
        <f>SUM(AL21:AL2300)</f>
        <v>158856.94492344168</v>
      </c>
      <c r="AR23" s="15">
        <v>292.33333333333331</v>
      </c>
      <c r="AS23" s="15">
        <v>299</v>
      </c>
      <c r="AT23" s="15">
        <v>285.66666666666669</v>
      </c>
      <c r="AU23" s="15">
        <v>185</v>
      </c>
      <c r="AV23" s="15">
        <v>196.42857142857142</v>
      </c>
      <c r="BA23" s="15" t="str">
        <v>ITEM2513</v>
      </c>
      <c r="BB23" s="15" t="str">
        <v>Apple</v>
      </c>
      <c r="BC23" s="15" t="str">
        <v>Robin</v>
      </c>
      <c r="BD23" s="15">
        <v>44896</v>
      </c>
      <c r="BE23" s="15">
        <v>10148</v>
      </c>
      <c r="BF23" s="15">
        <v>12</v>
      </c>
      <c r="BG23" s="15">
        <v>845.66666666666663</v>
      </c>
      <c r="BH23" s="15" t="str">
        <v>Week-1</v>
      </c>
    </row>
    <row r="24" spans="1:60" ht="15.75" customHeight="1">
      <c r="A24" s="20"/>
      <c r="B24" s="17" t="s">
        <v>105</v>
      </c>
      <c r="C24" s="17" t="s">
        <v>81</v>
      </c>
      <c r="D24" s="19" t="s">
        <v>82</v>
      </c>
      <c r="E24" s="21">
        <v>44896</v>
      </c>
      <c r="F24" s="17">
        <v>0</v>
      </c>
      <c r="G24" s="17">
        <v>0</v>
      </c>
      <c r="H24" s="15">
        <f t="shared" si="0"/>
        <v>0</v>
      </c>
      <c r="I24" s="15" t="s">
        <v>188</v>
      </c>
      <c r="J24" s="15">
        <v>635.75</v>
      </c>
      <c r="K24" s="15">
        <v>417.85714285714283</v>
      </c>
      <c r="L24" s="15">
        <v>0</v>
      </c>
      <c r="M24" s="15">
        <v>0</v>
      </c>
      <c r="N24" s="15">
        <v>492.61538461538464</v>
      </c>
      <c r="O24" s="15">
        <v>635.75</v>
      </c>
      <c r="P24" s="15">
        <v>855.64285714285711</v>
      </c>
      <c r="Q24" s="15">
        <v>316</v>
      </c>
      <c r="R24" s="15">
        <v>154.71428571428572</v>
      </c>
      <c r="S24" s="15">
        <v>244</v>
      </c>
      <c r="T24" s="15">
        <v>244</v>
      </c>
      <c r="U24" s="15">
        <v>679</v>
      </c>
      <c r="V24" s="15">
        <v>0</v>
      </c>
      <c r="AO24" s="15" t="s">
        <v>71</v>
      </c>
      <c r="AP24" s="15">
        <f>SUM(AM21:AM2300)</f>
        <v>314474.06493505655</v>
      </c>
      <c r="AR24" s="15">
        <v>845.66666666666663</v>
      </c>
      <c r="AS24" s="15">
        <v>846.68421052631584</v>
      </c>
      <c r="AT24" s="15">
        <v>858.81818181818187</v>
      </c>
      <c r="AU24" s="15">
        <v>850.69230769230774</v>
      </c>
      <c r="AV24" s="15">
        <v>691.9473684210526</v>
      </c>
      <c r="BA24" s="15" t="str">
        <v>ITEM3731</v>
      </c>
      <c r="BB24" s="15" t="str">
        <v>Apple</v>
      </c>
      <c r="BC24" s="15" t="str">
        <v>Golden</v>
      </c>
      <c r="BD24" s="15">
        <v>44896</v>
      </c>
      <c r="BE24" s="15">
        <v>10472</v>
      </c>
      <c r="BF24" s="15">
        <v>17</v>
      </c>
      <c r="BG24" s="15">
        <v>616</v>
      </c>
      <c r="BH24" s="15" t="str">
        <v>Week-1</v>
      </c>
    </row>
    <row r="25" spans="1:60" ht="15.75" customHeight="1">
      <c r="A25" s="20"/>
      <c r="B25" s="17" t="s">
        <v>106</v>
      </c>
      <c r="C25" s="17" t="s">
        <v>68</v>
      </c>
      <c r="D25" s="19" t="s">
        <v>89</v>
      </c>
      <c r="E25" s="21">
        <v>44896</v>
      </c>
      <c r="F25" s="17">
        <v>0</v>
      </c>
      <c r="G25" s="17">
        <v>0</v>
      </c>
      <c r="H25" s="15">
        <f t="shared" si="0"/>
        <v>0</v>
      </c>
      <c r="I25" s="15" t="s">
        <v>188</v>
      </c>
      <c r="J25" s="15">
        <v>0</v>
      </c>
      <c r="K25" s="15">
        <v>135</v>
      </c>
      <c r="L25" s="15">
        <v>854.8</v>
      </c>
      <c r="M25" s="15">
        <v>0</v>
      </c>
      <c r="N25" s="15">
        <v>855.64285714285711</v>
      </c>
      <c r="O25" s="15">
        <v>154.71428571428572</v>
      </c>
      <c r="P25" s="15">
        <v>0</v>
      </c>
      <c r="Q25" s="15">
        <v>0</v>
      </c>
      <c r="R25" s="15">
        <v>844</v>
      </c>
      <c r="S25" s="15">
        <v>299</v>
      </c>
      <c r="T25" s="15">
        <v>0</v>
      </c>
      <c r="U25" s="15">
        <v>135</v>
      </c>
      <c r="V25" s="15">
        <v>0</v>
      </c>
      <c r="AO25" s="15" t="s">
        <v>81</v>
      </c>
      <c r="AP25" s="15">
        <f>SUM(AN21:AN2300)</f>
        <v>179664.70784394318</v>
      </c>
      <c r="AR25" s="15">
        <v>616</v>
      </c>
      <c r="AS25" s="15">
        <v>511.58823529411762</v>
      </c>
      <c r="AT25" s="15">
        <v>504</v>
      </c>
      <c r="AU25" s="15">
        <v>359.72222222222223</v>
      </c>
      <c r="AV25" s="15">
        <v>359.73170731707319</v>
      </c>
      <c r="BA25" s="15" t="str">
        <v>ITEM3632</v>
      </c>
      <c r="BB25" s="15" t="str">
        <v>Lemon</v>
      </c>
      <c r="BC25" s="15" t="str">
        <v>Lisbon</v>
      </c>
      <c r="BD25" s="15">
        <v>44896</v>
      </c>
      <c r="BE25" s="15">
        <v>0</v>
      </c>
      <c r="BF25" s="15">
        <v>0</v>
      </c>
      <c r="BG25" s="15">
        <v>0</v>
      </c>
      <c r="BH25" s="15" t="str">
        <v>Week-1</v>
      </c>
    </row>
    <row r="26" spans="1:60" ht="15.75" customHeight="1">
      <c r="A26" s="20"/>
      <c r="B26" s="17" t="s">
        <v>107</v>
      </c>
      <c r="C26" s="17" t="s">
        <v>71</v>
      </c>
      <c r="D26" s="19" t="s">
        <v>72</v>
      </c>
      <c r="E26" s="21">
        <v>44896</v>
      </c>
      <c r="F26" s="17">
        <v>2716</v>
      </c>
      <c r="G26" s="17">
        <v>4</v>
      </c>
      <c r="H26" s="15">
        <f t="shared" si="0"/>
        <v>679</v>
      </c>
      <c r="I26" s="15" t="s">
        <v>188</v>
      </c>
      <c r="J26" s="15">
        <v>0</v>
      </c>
      <c r="K26" s="15">
        <v>871.33333333333337</v>
      </c>
      <c r="L26" s="15">
        <v>699</v>
      </c>
      <c r="M26" s="15">
        <v>0</v>
      </c>
      <c r="N26" s="15">
        <v>0</v>
      </c>
      <c r="O26" s="15">
        <v>635.75</v>
      </c>
      <c r="P26" s="15">
        <v>244</v>
      </c>
      <c r="Q26" s="15">
        <v>244</v>
      </c>
      <c r="R26" s="15">
        <v>891.5</v>
      </c>
      <c r="S26" s="15">
        <v>732.33333333333337</v>
      </c>
      <c r="T26" s="15">
        <v>858.81818181818187</v>
      </c>
      <c r="U26" s="15">
        <v>253</v>
      </c>
      <c r="V26" s="15">
        <v>699</v>
      </c>
      <c r="AR26" s="15">
        <v>0</v>
      </c>
      <c r="AS26" s="15">
        <v>316</v>
      </c>
      <c r="AT26" s="15">
        <v>324</v>
      </c>
      <c r="AU26" s="15">
        <v>316</v>
      </c>
      <c r="AV26" s="15">
        <v>316</v>
      </c>
      <c r="BA26" s="15" t="str">
        <v>ITEM7636</v>
      </c>
      <c r="BB26" s="15" t="str">
        <v>Orange</v>
      </c>
      <c r="BC26" s="15" t="str">
        <v>Tangerine</v>
      </c>
      <c r="BD26" s="15">
        <v>44896</v>
      </c>
      <c r="BE26" s="15">
        <v>0</v>
      </c>
      <c r="BF26" s="15">
        <v>0</v>
      </c>
      <c r="BG26" s="15">
        <v>0</v>
      </c>
      <c r="BH26" s="15" t="str">
        <v>Week-1</v>
      </c>
    </row>
    <row r="27" spans="1:60" ht="15.75" customHeight="1">
      <c r="A27" s="20"/>
      <c r="B27" s="17" t="s">
        <v>108</v>
      </c>
      <c r="C27" s="17" t="s">
        <v>68</v>
      </c>
      <c r="D27" s="19" t="s">
        <v>89</v>
      </c>
      <c r="E27" s="21">
        <v>44896</v>
      </c>
      <c r="F27" s="17">
        <v>487</v>
      </c>
      <c r="G27" s="17">
        <v>3</v>
      </c>
      <c r="H27" s="15">
        <f t="shared" si="0"/>
        <v>162.33333333333334</v>
      </c>
      <c r="I27" s="15" t="s">
        <v>188</v>
      </c>
      <c r="J27" s="15">
        <v>854.8</v>
      </c>
      <c r="K27" s="15">
        <v>492.78125</v>
      </c>
      <c r="L27" s="15">
        <v>135</v>
      </c>
      <c r="M27" s="15">
        <v>0</v>
      </c>
      <c r="N27" s="15">
        <v>269</v>
      </c>
      <c r="O27" s="15">
        <v>0</v>
      </c>
      <c r="P27" s="15">
        <v>464</v>
      </c>
      <c r="Q27" s="15">
        <v>154.71428571428572</v>
      </c>
      <c r="R27" s="15">
        <v>417.86111111111109</v>
      </c>
      <c r="S27" s="15">
        <v>135</v>
      </c>
      <c r="T27" s="15">
        <v>162.33333333333334</v>
      </c>
      <c r="U27" s="15">
        <v>0</v>
      </c>
      <c r="V27" s="15">
        <v>417.86666666666667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BA27" s="15" t="str">
        <v>ITEM8061</v>
      </c>
      <c r="BB27" s="15" t="str">
        <v>Lemon</v>
      </c>
      <c r="BC27" s="15" t="str">
        <v>Oblong</v>
      </c>
      <c r="BD27" s="15">
        <v>44896</v>
      </c>
      <c r="BE27" s="15">
        <v>0</v>
      </c>
      <c r="BF27" s="15">
        <v>0</v>
      </c>
      <c r="BG27" s="15">
        <v>0</v>
      </c>
      <c r="BH27" s="15" t="str">
        <v>Week-1</v>
      </c>
    </row>
    <row r="28" spans="1:60" ht="15.75" customHeight="1">
      <c r="A28" s="20"/>
      <c r="B28" s="17" t="s">
        <v>109</v>
      </c>
      <c r="C28" s="17" t="s">
        <v>71</v>
      </c>
      <c r="D28" s="19" t="s">
        <v>72</v>
      </c>
      <c r="E28" s="21">
        <v>44896</v>
      </c>
      <c r="F28" s="17">
        <v>16450</v>
      </c>
      <c r="G28" s="17">
        <v>33</v>
      </c>
      <c r="H28" s="15">
        <f t="shared" si="0"/>
        <v>498.4848484848485</v>
      </c>
      <c r="I28" s="15" t="s">
        <v>188</v>
      </c>
      <c r="J28" s="15">
        <v>0</v>
      </c>
      <c r="K28" s="15">
        <v>0</v>
      </c>
      <c r="L28" s="15">
        <v>279</v>
      </c>
      <c r="M28" s="15">
        <v>0</v>
      </c>
      <c r="N28" s="15">
        <v>616</v>
      </c>
      <c r="O28" s="15">
        <v>145</v>
      </c>
      <c r="P28" s="15">
        <v>899</v>
      </c>
      <c r="Q28" s="15">
        <v>0</v>
      </c>
      <c r="R28" s="15">
        <v>244</v>
      </c>
      <c r="S28" s="15">
        <v>299</v>
      </c>
      <c r="T28" s="15">
        <v>191.66666666666666</v>
      </c>
      <c r="U28" s="15">
        <v>0</v>
      </c>
      <c r="V28" s="15">
        <v>0</v>
      </c>
      <c r="AR28" s="15">
        <v>0</v>
      </c>
      <c r="AS28" s="15">
        <v>0</v>
      </c>
      <c r="AT28" s="15">
        <v>244</v>
      </c>
      <c r="AU28" s="15">
        <v>0</v>
      </c>
      <c r="AV28" s="15">
        <v>244</v>
      </c>
      <c r="BA28" s="15" t="str">
        <v>ITEM9891</v>
      </c>
      <c r="BB28" s="15" t="str">
        <v>Mango</v>
      </c>
      <c r="BC28" s="15" t="str">
        <v>Green</v>
      </c>
      <c r="BD28" s="15">
        <v>44896</v>
      </c>
      <c r="BE28" s="15">
        <v>2716</v>
      </c>
      <c r="BF28" s="15">
        <v>4</v>
      </c>
      <c r="BG28" s="15">
        <v>679</v>
      </c>
      <c r="BH28" s="15" t="str">
        <v>Week-1</v>
      </c>
    </row>
    <row r="29" spans="1:60" ht="15.75" customHeight="1">
      <c r="A29" s="20"/>
      <c r="B29" s="17" t="s">
        <v>110</v>
      </c>
      <c r="C29" s="17" t="s">
        <v>75</v>
      </c>
      <c r="D29" s="19" t="s">
        <v>86</v>
      </c>
      <c r="E29" s="21">
        <v>44896</v>
      </c>
      <c r="F29" s="17">
        <v>10994</v>
      </c>
      <c r="G29" s="17">
        <v>13</v>
      </c>
      <c r="H29" s="15">
        <f t="shared" si="0"/>
        <v>845.69230769230774</v>
      </c>
      <c r="I29" s="15" t="s">
        <v>188</v>
      </c>
      <c r="J29" s="15">
        <v>699</v>
      </c>
      <c r="K29" s="15">
        <v>0</v>
      </c>
      <c r="L29" s="15">
        <v>1721</v>
      </c>
      <c r="M29" s="15">
        <v>0</v>
      </c>
      <c r="N29" s="15">
        <v>679</v>
      </c>
      <c r="O29" s="15">
        <v>129</v>
      </c>
      <c r="P29" s="15">
        <v>283.8</v>
      </c>
      <c r="Q29" s="15">
        <v>0</v>
      </c>
      <c r="R29" s="15">
        <v>492.61224489795916</v>
      </c>
      <c r="S29" s="15">
        <v>699</v>
      </c>
      <c r="T29" s="15">
        <v>316</v>
      </c>
      <c r="U29" s="15">
        <v>0</v>
      </c>
      <c r="V29" s="15">
        <v>0</v>
      </c>
      <c r="AR29" s="15">
        <v>679</v>
      </c>
      <c r="AS29" s="15">
        <v>679</v>
      </c>
      <c r="AT29" s="15">
        <v>649</v>
      </c>
      <c r="AU29" s="15">
        <v>649</v>
      </c>
      <c r="AV29" s="15">
        <v>599</v>
      </c>
      <c r="BA29" s="15" t="str">
        <v>ITEM4894</v>
      </c>
      <c r="BB29" s="15" t="str">
        <v>Lemon</v>
      </c>
      <c r="BC29" s="15" t="str">
        <v>Oblong</v>
      </c>
      <c r="BD29" s="15">
        <v>44896</v>
      </c>
      <c r="BE29" s="15">
        <v>487</v>
      </c>
      <c r="BF29" s="15">
        <v>3</v>
      </c>
      <c r="BG29" s="15">
        <v>162.33333333333334</v>
      </c>
      <c r="BH29" s="15" t="str">
        <v>Week-1</v>
      </c>
    </row>
    <row r="30" spans="1:60" ht="15.75" customHeight="1">
      <c r="A30" s="20"/>
      <c r="B30" s="17" t="s">
        <v>111</v>
      </c>
      <c r="C30" s="17" t="s">
        <v>75</v>
      </c>
      <c r="D30" s="19" t="s">
        <v>76</v>
      </c>
      <c r="E30" s="21">
        <v>44896</v>
      </c>
      <c r="F30" s="17">
        <v>9087</v>
      </c>
      <c r="G30" s="17">
        <v>13</v>
      </c>
      <c r="H30" s="15">
        <f t="shared" si="0"/>
        <v>699</v>
      </c>
      <c r="I30" s="15" t="s">
        <v>188</v>
      </c>
      <c r="J30" s="15">
        <v>0</v>
      </c>
      <c r="K30" s="15">
        <v>699</v>
      </c>
      <c r="L30" s="15">
        <v>0</v>
      </c>
      <c r="M30" s="15">
        <v>0</v>
      </c>
      <c r="N30" s="15">
        <v>172.71428571428572</v>
      </c>
      <c r="O30" s="15">
        <v>199</v>
      </c>
      <c r="P30" s="15">
        <v>858.81818181818187</v>
      </c>
      <c r="Q30" s="15">
        <v>492.61538461538464</v>
      </c>
      <c r="R30" s="15">
        <v>679</v>
      </c>
      <c r="S30" s="15">
        <v>417.85365853658539</v>
      </c>
      <c r="T30" s="15">
        <v>0</v>
      </c>
      <c r="U30" s="15">
        <v>0</v>
      </c>
      <c r="V30" s="15">
        <v>0</v>
      </c>
      <c r="AR30" s="15">
        <v>162.33333333333334</v>
      </c>
      <c r="AS30" s="15">
        <v>157</v>
      </c>
      <c r="AT30" s="15">
        <v>149</v>
      </c>
      <c r="AU30" s="15">
        <v>219</v>
      </c>
      <c r="AV30" s="15">
        <v>223</v>
      </c>
      <c r="BA30" s="15" t="str">
        <v>ITEM1375</v>
      </c>
      <c r="BB30" s="15" t="str">
        <v>Mango</v>
      </c>
      <c r="BC30" s="15" t="str">
        <v>Green</v>
      </c>
      <c r="BD30" s="15">
        <v>44896</v>
      </c>
      <c r="BE30" s="15">
        <v>16450</v>
      </c>
      <c r="BF30" s="15">
        <v>33</v>
      </c>
      <c r="BG30" s="15">
        <v>498.4848484848485</v>
      </c>
      <c r="BH30" s="15" t="str">
        <v>Week-1</v>
      </c>
    </row>
    <row r="31" spans="1:60" ht="15.75" customHeight="1">
      <c r="A31" s="20"/>
      <c r="B31" s="17" t="s">
        <v>112</v>
      </c>
      <c r="C31" s="17" t="s">
        <v>71</v>
      </c>
      <c r="D31" s="19" t="s">
        <v>72</v>
      </c>
      <c r="E31" s="21">
        <v>44896</v>
      </c>
      <c r="F31" s="17">
        <v>17132</v>
      </c>
      <c r="G31" s="17">
        <v>41</v>
      </c>
      <c r="H31" s="15">
        <f t="shared" si="0"/>
        <v>417.85365853658539</v>
      </c>
      <c r="I31" s="15" t="s">
        <v>188</v>
      </c>
      <c r="J31" s="15">
        <v>616</v>
      </c>
      <c r="K31" s="15">
        <v>871.33333333333337</v>
      </c>
      <c r="L31" s="15">
        <v>853.22222222222217</v>
      </c>
      <c r="M31" s="15">
        <v>0</v>
      </c>
      <c r="N31" s="15">
        <v>492.61224489795916</v>
      </c>
      <c r="O31" s="15">
        <v>0</v>
      </c>
      <c r="P31" s="15">
        <v>616</v>
      </c>
      <c r="Q31" s="15">
        <v>850.75</v>
      </c>
      <c r="R31" s="15">
        <v>417.85365853658539</v>
      </c>
      <c r="S31" s="15">
        <v>0</v>
      </c>
      <c r="T31" s="15">
        <v>316</v>
      </c>
      <c r="U31" s="15">
        <v>299</v>
      </c>
      <c r="V31" s="15">
        <v>699</v>
      </c>
      <c r="AR31" s="15">
        <v>498.4848484848485</v>
      </c>
      <c r="AS31" s="15">
        <v>492.61111111111109</v>
      </c>
      <c r="AT31" s="15">
        <v>492.61111111111109</v>
      </c>
      <c r="AU31" s="15">
        <v>492.83333333333331</v>
      </c>
      <c r="AV31" s="15">
        <v>492.60714285714283</v>
      </c>
      <c r="BA31" s="15" t="str">
        <v>ITEM9640</v>
      </c>
      <c r="BB31" s="15" t="str">
        <v>Apple</v>
      </c>
      <c r="BC31" s="15" t="str">
        <v>Golden</v>
      </c>
      <c r="BD31" s="15">
        <v>44896</v>
      </c>
      <c r="BE31" s="15">
        <v>10994</v>
      </c>
      <c r="BF31" s="15">
        <v>13</v>
      </c>
      <c r="BG31" s="15">
        <v>845.69230769230774</v>
      </c>
      <c r="BH31" s="15" t="str">
        <v>Week-1</v>
      </c>
    </row>
    <row r="32" spans="1:60" ht="15.75" customHeight="1">
      <c r="A32" s="20"/>
      <c r="B32" s="17" t="s">
        <v>113</v>
      </c>
      <c r="C32" s="17" t="s">
        <v>71</v>
      </c>
      <c r="D32" s="19" t="s">
        <v>84</v>
      </c>
      <c r="E32" s="21">
        <v>44896</v>
      </c>
      <c r="F32" s="17">
        <v>227</v>
      </c>
      <c r="G32" s="17">
        <v>1</v>
      </c>
      <c r="H32" s="15">
        <f t="shared" si="0"/>
        <v>227</v>
      </c>
      <c r="I32" s="15" t="s">
        <v>188</v>
      </c>
      <c r="J32" s="15">
        <v>269</v>
      </c>
      <c r="K32" s="15">
        <v>679</v>
      </c>
      <c r="L32" s="15">
        <v>699</v>
      </c>
      <c r="M32" s="15">
        <v>0</v>
      </c>
      <c r="N32" s="15">
        <v>858.81818181818187</v>
      </c>
      <c r="O32" s="15">
        <v>616</v>
      </c>
      <c r="P32" s="15">
        <v>858.81818181818187</v>
      </c>
      <c r="Q32" s="15">
        <v>0</v>
      </c>
      <c r="R32" s="15">
        <v>162.33333333333334</v>
      </c>
      <c r="S32" s="15">
        <v>244</v>
      </c>
      <c r="T32" s="15">
        <v>844.2</v>
      </c>
      <c r="U32" s="15">
        <v>0</v>
      </c>
      <c r="V32" s="15">
        <v>417.85</v>
      </c>
      <c r="AR32" s="15">
        <v>845.69230769230774</v>
      </c>
      <c r="AS32" s="15">
        <v>860.76923076923072</v>
      </c>
      <c r="AT32" s="15">
        <v>848.41666666666663</v>
      </c>
      <c r="AU32" s="15">
        <v>836.25</v>
      </c>
      <c r="AV32" s="15">
        <v>843.76923076923072</v>
      </c>
      <c r="BA32" s="15" t="str">
        <v>ITEM7902</v>
      </c>
      <c r="BB32" s="15" t="str">
        <v>Apple</v>
      </c>
      <c r="BC32" s="15" t="str">
        <v>Robin</v>
      </c>
      <c r="BD32" s="15">
        <v>44896</v>
      </c>
      <c r="BE32" s="15">
        <v>9087</v>
      </c>
      <c r="BF32" s="15">
        <v>13</v>
      </c>
      <c r="BG32" s="15">
        <v>699</v>
      </c>
      <c r="BH32" s="15" t="str">
        <v>Week-1</v>
      </c>
    </row>
    <row r="33" spans="1:60" ht="15.75" customHeight="1">
      <c r="A33" s="20"/>
      <c r="B33" s="17" t="s">
        <v>114</v>
      </c>
      <c r="C33" s="17" t="s">
        <v>71</v>
      </c>
      <c r="D33" s="19" t="s">
        <v>72</v>
      </c>
      <c r="E33" s="21">
        <v>44896</v>
      </c>
      <c r="F33" s="17">
        <v>21600</v>
      </c>
      <c r="G33" s="17">
        <v>160</v>
      </c>
      <c r="H33" s="15">
        <f t="shared" si="0"/>
        <v>135</v>
      </c>
      <c r="I33" s="15" t="s">
        <v>188</v>
      </c>
      <c r="J33" s="15">
        <v>284</v>
      </c>
      <c r="K33" s="15">
        <v>570.54285714285709</v>
      </c>
      <c r="L33" s="15">
        <v>135</v>
      </c>
      <c r="M33" s="15">
        <v>0</v>
      </c>
      <c r="N33" s="15">
        <v>0</v>
      </c>
      <c r="O33" s="15">
        <v>162.33333333333334</v>
      </c>
      <c r="P33" s="15">
        <v>0</v>
      </c>
      <c r="Q33" s="15">
        <v>300.33333333333331</v>
      </c>
      <c r="R33" s="15">
        <v>843.6</v>
      </c>
      <c r="S33" s="15">
        <v>279</v>
      </c>
      <c r="T33" s="15">
        <v>179</v>
      </c>
      <c r="U33" s="15">
        <v>0</v>
      </c>
      <c r="V33" s="15">
        <v>0</v>
      </c>
      <c r="AR33" s="15">
        <v>699</v>
      </c>
      <c r="AS33" s="15">
        <v>699</v>
      </c>
      <c r="AT33" s="15">
        <v>649</v>
      </c>
      <c r="AU33" s="15">
        <v>649</v>
      </c>
      <c r="AV33" s="15">
        <v>625</v>
      </c>
      <c r="BA33" s="15" t="str">
        <v>ITEM4459</v>
      </c>
      <c r="BB33" s="15" t="str">
        <v>Mango</v>
      </c>
      <c r="BC33" s="15" t="str">
        <v>Green</v>
      </c>
      <c r="BD33" s="15">
        <v>44896</v>
      </c>
      <c r="BE33" s="15">
        <v>17132</v>
      </c>
      <c r="BF33" s="15">
        <v>41</v>
      </c>
      <c r="BG33" s="15">
        <v>417.85365853658539</v>
      </c>
      <c r="BH33" s="15" t="str">
        <v>Week-1</v>
      </c>
    </row>
    <row r="34" spans="1:60" ht="15.75" customHeight="1">
      <c r="A34" s="20"/>
      <c r="B34" s="17" t="s">
        <v>115</v>
      </c>
      <c r="C34" s="17" t="s">
        <v>68</v>
      </c>
      <c r="D34" s="19" t="s">
        <v>99</v>
      </c>
      <c r="E34" s="21">
        <v>44896</v>
      </c>
      <c r="F34" s="17">
        <v>0</v>
      </c>
      <c r="G34" s="17">
        <v>0</v>
      </c>
      <c r="H34" s="15">
        <f t="shared" si="0"/>
        <v>0</v>
      </c>
      <c r="I34" s="15" t="s">
        <v>188</v>
      </c>
      <c r="J34" s="15">
        <v>853.22222222222217</v>
      </c>
      <c r="K34" s="15">
        <v>129</v>
      </c>
      <c r="L34" s="15">
        <v>292.33333333333331</v>
      </c>
      <c r="M34" s="15">
        <v>0</v>
      </c>
      <c r="N34" s="15">
        <v>0</v>
      </c>
      <c r="O34" s="15">
        <v>616</v>
      </c>
      <c r="P34" s="15">
        <v>244</v>
      </c>
      <c r="Q34" s="15">
        <v>0</v>
      </c>
      <c r="R34" s="15">
        <v>891.5</v>
      </c>
      <c r="S34" s="15">
        <v>399</v>
      </c>
      <c r="T34" s="15">
        <v>193.10256410256412</v>
      </c>
      <c r="U34" s="15">
        <v>299</v>
      </c>
      <c r="V34" s="15">
        <v>0</v>
      </c>
      <c r="AR34" s="15">
        <v>417.85365853658539</v>
      </c>
      <c r="AS34" s="15">
        <v>417.85714285714283</v>
      </c>
      <c r="AT34" s="15">
        <v>417.86666666666667</v>
      </c>
      <c r="AU34" s="15">
        <v>417.86842105263156</v>
      </c>
      <c r="AV34" s="15">
        <v>417.86363636363637</v>
      </c>
      <c r="BA34" s="15" t="str">
        <v>ITEM9894</v>
      </c>
      <c r="BB34" s="15" t="str">
        <v>Mango</v>
      </c>
      <c r="BC34" s="15" t="str">
        <v>Alphonso</v>
      </c>
      <c r="BD34" s="15">
        <v>44896</v>
      </c>
      <c r="BE34" s="15">
        <v>227</v>
      </c>
      <c r="BF34" s="15">
        <v>1</v>
      </c>
      <c r="BG34" s="15">
        <v>227</v>
      </c>
      <c r="BH34" s="15" t="str">
        <v>Week-1</v>
      </c>
    </row>
    <row r="35" spans="1:60" ht="15.75" customHeight="1">
      <c r="A35" s="20"/>
      <c r="B35" s="17" t="s">
        <v>116</v>
      </c>
      <c r="C35" s="17" t="s">
        <v>71</v>
      </c>
      <c r="D35" s="19" t="s">
        <v>94</v>
      </c>
      <c r="E35" s="21">
        <v>44896</v>
      </c>
      <c r="F35" s="17">
        <v>0</v>
      </c>
      <c r="G35" s="17">
        <v>0</v>
      </c>
      <c r="H35" s="15">
        <f t="shared" si="0"/>
        <v>0</v>
      </c>
      <c r="I35" s="15" t="s">
        <v>188</v>
      </c>
      <c r="J35" s="15">
        <v>0</v>
      </c>
      <c r="K35" s="15">
        <v>135</v>
      </c>
      <c r="L35" s="15">
        <v>1716.2</v>
      </c>
      <c r="M35" s="15">
        <v>0</v>
      </c>
      <c r="N35" s="15">
        <v>524.625</v>
      </c>
      <c r="O35" s="15">
        <v>269</v>
      </c>
      <c r="P35" s="15">
        <v>464</v>
      </c>
      <c r="Q35" s="15">
        <v>0</v>
      </c>
      <c r="R35" s="15">
        <v>417.85365853658539</v>
      </c>
      <c r="S35" s="15">
        <v>135</v>
      </c>
      <c r="T35" s="15">
        <v>316</v>
      </c>
      <c r="U35" s="15">
        <v>855.64285714285711</v>
      </c>
      <c r="V35" s="15">
        <v>309</v>
      </c>
      <c r="AR35" s="15">
        <v>227</v>
      </c>
      <c r="AS35" s="15">
        <v>179</v>
      </c>
      <c r="AT35" s="15">
        <v>0</v>
      </c>
      <c r="AU35" s="15">
        <v>172</v>
      </c>
      <c r="AV35" s="15">
        <v>0</v>
      </c>
      <c r="BA35" s="15" t="str">
        <v>ITEM6251</v>
      </c>
      <c r="BB35" s="15" t="str">
        <v>Mango</v>
      </c>
      <c r="BC35" s="15" t="str">
        <v>Green</v>
      </c>
      <c r="BD35" s="15">
        <v>44896</v>
      </c>
      <c r="BE35" s="15">
        <v>21600</v>
      </c>
      <c r="BF35" s="15">
        <v>160</v>
      </c>
      <c r="BG35" s="15">
        <v>135</v>
      </c>
      <c r="BH35" s="15" t="str">
        <v>Week-1</v>
      </c>
    </row>
    <row r="36" spans="1:60" ht="15.75" customHeight="1">
      <c r="A36" s="20"/>
      <c r="B36" s="17" t="s">
        <v>117</v>
      </c>
      <c r="C36" s="17" t="s">
        <v>68</v>
      </c>
      <c r="D36" s="19" t="s">
        <v>99</v>
      </c>
      <c r="E36" s="21">
        <v>44896</v>
      </c>
      <c r="F36" s="17">
        <v>877</v>
      </c>
      <c r="G36" s="17">
        <v>3</v>
      </c>
      <c r="H36" s="15">
        <f t="shared" si="0"/>
        <v>292.33333333333331</v>
      </c>
      <c r="I36" s="15" t="s">
        <v>188</v>
      </c>
      <c r="J36" s="15">
        <v>699</v>
      </c>
      <c r="K36" s="15">
        <v>679</v>
      </c>
      <c r="L36" s="15">
        <v>181</v>
      </c>
      <c r="N36" s="15">
        <v>679</v>
      </c>
      <c r="O36" s="15">
        <v>145</v>
      </c>
      <c r="P36" s="15">
        <v>899</v>
      </c>
      <c r="Q36" s="15">
        <v>244</v>
      </c>
      <c r="R36" s="15">
        <v>244</v>
      </c>
      <c r="S36" s="15">
        <v>279</v>
      </c>
      <c r="T36" s="15">
        <v>244</v>
      </c>
      <c r="U36" s="15">
        <v>679</v>
      </c>
      <c r="V36" s="15">
        <v>699</v>
      </c>
      <c r="AR36" s="15">
        <v>135</v>
      </c>
      <c r="AS36" s="15">
        <v>135</v>
      </c>
      <c r="AT36" s="15">
        <v>135</v>
      </c>
      <c r="AU36" s="15">
        <v>135</v>
      </c>
      <c r="AV36" s="15">
        <v>129.0042735042735</v>
      </c>
      <c r="BA36" s="15" t="str">
        <v>ITEM6307</v>
      </c>
      <c r="BB36" s="15" t="str">
        <v>Lemon</v>
      </c>
      <c r="BC36" s="15" t="str">
        <v>Lisbon</v>
      </c>
      <c r="BD36" s="15">
        <v>44896</v>
      </c>
      <c r="BE36" s="15">
        <v>0</v>
      </c>
      <c r="BF36" s="15">
        <v>0</v>
      </c>
      <c r="BG36" s="15">
        <v>0</v>
      </c>
      <c r="BH36" s="15" t="str">
        <v>Week-1</v>
      </c>
    </row>
    <row r="37" spans="1:60" ht="15.75" customHeight="1">
      <c r="A37" s="20"/>
      <c r="B37" s="17" t="s">
        <v>118</v>
      </c>
      <c r="C37" s="17" t="s">
        <v>71</v>
      </c>
      <c r="D37" s="19" t="s">
        <v>72</v>
      </c>
      <c r="E37" s="21">
        <v>44896</v>
      </c>
      <c r="F37" s="17">
        <v>10148</v>
      </c>
      <c r="G37" s="17">
        <v>12</v>
      </c>
      <c r="H37" s="15">
        <f t="shared" si="0"/>
        <v>845.66666666666663</v>
      </c>
      <c r="I37" s="15" t="s">
        <v>188</v>
      </c>
      <c r="J37" s="15">
        <v>0</v>
      </c>
      <c r="K37" s="15">
        <v>492.61538461538464</v>
      </c>
      <c r="L37" s="15">
        <v>849.47058823529414</v>
      </c>
      <c r="N37" s="15">
        <v>177</v>
      </c>
      <c r="O37" s="15">
        <v>129</v>
      </c>
      <c r="P37" s="15">
        <v>283.83333333333331</v>
      </c>
      <c r="Q37" s="15">
        <v>162.33333333333334</v>
      </c>
      <c r="R37" s="15">
        <v>494.06976744186045</v>
      </c>
      <c r="S37" s="15">
        <v>699</v>
      </c>
      <c r="T37" s="15">
        <v>316</v>
      </c>
      <c r="U37" s="15">
        <v>135</v>
      </c>
      <c r="V37" s="15">
        <v>417.86666666666667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BA37" s="15" t="str">
        <v>ITEM4609</v>
      </c>
      <c r="BB37" s="15" t="str">
        <v>Mango</v>
      </c>
      <c r="BC37" s="15" t="str">
        <v>Amrapalli</v>
      </c>
      <c r="BD37" s="15">
        <v>44896</v>
      </c>
      <c r="BE37" s="15">
        <v>0</v>
      </c>
      <c r="BF37" s="15">
        <v>0</v>
      </c>
      <c r="BG37" s="15">
        <v>0</v>
      </c>
      <c r="BH37" s="15" t="str">
        <v>Week-1</v>
      </c>
    </row>
    <row r="38" spans="1:60" ht="15.75" customHeight="1">
      <c r="A38" s="20"/>
      <c r="B38" s="17" t="s">
        <v>119</v>
      </c>
      <c r="C38" s="17" t="s">
        <v>71</v>
      </c>
      <c r="D38" s="19" t="s">
        <v>84</v>
      </c>
      <c r="E38" s="21">
        <v>44896</v>
      </c>
      <c r="F38" s="17">
        <v>10472</v>
      </c>
      <c r="G38" s="17">
        <v>17</v>
      </c>
      <c r="H38" s="15">
        <f t="shared" si="0"/>
        <v>616</v>
      </c>
      <c r="I38" s="15" t="s">
        <v>188</v>
      </c>
      <c r="J38" s="15">
        <v>524.625</v>
      </c>
      <c r="K38" s="15">
        <v>417.86111111111109</v>
      </c>
      <c r="L38" s="15">
        <v>699</v>
      </c>
      <c r="N38" s="15">
        <v>494.06976744186045</v>
      </c>
      <c r="O38" s="15">
        <v>199</v>
      </c>
      <c r="P38" s="15">
        <v>844.2</v>
      </c>
      <c r="Q38" s="15">
        <v>0</v>
      </c>
      <c r="R38" s="15">
        <v>679</v>
      </c>
      <c r="S38" s="15">
        <v>417.86666666666667</v>
      </c>
      <c r="T38" s="15">
        <v>825.66666666666663</v>
      </c>
      <c r="U38" s="15">
        <v>260.42857142857144</v>
      </c>
      <c r="V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BA38" s="15" t="str">
        <v>ITEM5747</v>
      </c>
      <c r="BB38" s="15" t="str">
        <v>Lemon</v>
      </c>
      <c r="BC38" s="15" t="str">
        <v>Lisbon</v>
      </c>
      <c r="BD38" s="15">
        <v>44896</v>
      </c>
      <c r="BE38" s="15">
        <v>877</v>
      </c>
      <c r="BF38" s="15">
        <v>3</v>
      </c>
      <c r="BG38" s="15">
        <v>292.33333333333331</v>
      </c>
      <c r="BH38" s="15" t="str">
        <v>Week-1</v>
      </c>
    </row>
    <row r="39" spans="1:60" ht="15.75" customHeight="1">
      <c r="A39" s="20"/>
      <c r="B39" s="17" t="s">
        <v>120</v>
      </c>
      <c r="C39" s="17" t="s">
        <v>81</v>
      </c>
      <c r="D39" s="19" t="s">
        <v>121</v>
      </c>
      <c r="E39" s="21">
        <v>44896</v>
      </c>
      <c r="F39" s="17">
        <v>0</v>
      </c>
      <c r="G39" s="17">
        <v>0</v>
      </c>
      <c r="H39" s="15">
        <f t="shared" si="0"/>
        <v>0</v>
      </c>
      <c r="I39" s="15" t="s">
        <v>188</v>
      </c>
      <c r="J39" s="15">
        <v>0</v>
      </c>
      <c r="K39" s="15">
        <v>135</v>
      </c>
      <c r="L39" s="15">
        <v>135.09929078014184</v>
      </c>
      <c r="N39" s="15">
        <v>844.2</v>
      </c>
      <c r="O39" s="15">
        <v>0</v>
      </c>
      <c r="P39" s="15">
        <v>524.625</v>
      </c>
      <c r="Q39" s="15">
        <v>269</v>
      </c>
      <c r="R39" s="15">
        <v>417.86666666666667</v>
      </c>
      <c r="S39" s="15">
        <v>0</v>
      </c>
      <c r="T39" s="15">
        <v>149</v>
      </c>
      <c r="U39" s="15">
        <v>0</v>
      </c>
      <c r="V39" s="15">
        <v>0</v>
      </c>
      <c r="AR39" s="15">
        <v>292.33333333333331</v>
      </c>
      <c r="AS39" s="15">
        <v>299</v>
      </c>
      <c r="AT39" s="15">
        <v>285.66666666666669</v>
      </c>
      <c r="AU39" s="15">
        <v>185</v>
      </c>
      <c r="AV39" s="15">
        <v>196.42857142857142</v>
      </c>
      <c r="BA39" s="15" t="str">
        <v>ITEM8090</v>
      </c>
      <c r="BB39" s="15" t="str">
        <v>Mango</v>
      </c>
      <c r="BC39" s="15" t="str">
        <v>Green</v>
      </c>
      <c r="BD39" s="15">
        <v>44896</v>
      </c>
      <c r="BE39" s="15">
        <v>10148</v>
      </c>
      <c r="BF39" s="15">
        <v>12</v>
      </c>
      <c r="BG39" s="15">
        <v>845.66666666666663</v>
      </c>
      <c r="BH39" s="15" t="str">
        <v>Week-1</v>
      </c>
    </row>
    <row r="40" spans="1:60" ht="15.75" customHeight="1">
      <c r="A40" s="20"/>
      <c r="B40" s="17" t="s">
        <v>122</v>
      </c>
      <c r="C40" s="17" t="s">
        <v>81</v>
      </c>
      <c r="D40" s="19" t="s">
        <v>123</v>
      </c>
      <c r="E40" s="21">
        <v>44896</v>
      </c>
      <c r="F40" s="17">
        <v>0</v>
      </c>
      <c r="G40" s="17">
        <v>0</v>
      </c>
      <c r="H40" s="15">
        <f t="shared" si="0"/>
        <v>0</v>
      </c>
      <c r="I40" s="15" t="s">
        <v>188</v>
      </c>
      <c r="J40" s="15">
        <v>284</v>
      </c>
      <c r="K40" s="15">
        <v>850.75</v>
      </c>
      <c r="L40" s="15">
        <v>319</v>
      </c>
      <c r="N40" s="15">
        <v>0</v>
      </c>
      <c r="O40" s="15">
        <v>524.625</v>
      </c>
      <c r="P40" s="15">
        <v>844.2</v>
      </c>
      <c r="Q40" s="15">
        <v>492.61224489795916</v>
      </c>
      <c r="R40" s="15">
        <v>179</v>
      </c>
      <c r="S40" s="15">
        <v>0</v>
      </c>
      <c r="T40" s="15">
        <v>195.66666666666666</v>
      </c>
      <c r="U40" s="15">
        <v>0</v>
      </c>
      <c r="V40" s="15">
        <v>0</v>
      </c>
      <c r="AR40" s="15">
        <v>845.66666666666663</v>
      </c>
      <c r="AS40" s="15">
        <v>846.68421052631584</v>
      </c>
      <c r="AT40" s="15">
        <v>858.81818181818187</v>
      </c>
      <c r="AU40" s="15">
        <v>850.69230769230774</v>
      </c>
      <c r="AV40" s="15">
        <v>691.9473684210526</v>
      </c>
      <c r="BA40" s="15" t="str">
        <v>ITEM6199</v>
      </c>
      <c r="BB40" s="15" t="str">
        <v>Mango</v>
      </c>
      <c r="BC40" s="15" t="str">
        <v>Alphonso</v>
      </c>
      <c r="BD40" s="15">
        <v>44896</v>
      </c>
      <c r="BE40" s="15">
        <v>10472</v>
      </c>
      <c r="BF40" s="15">
        <v>17</v>
      </c>
      <c r="BG40" s="15">
        <v>616</v>
      </c>
      <c r="BH40" s="15" t="str">
        <v>Week-1</v>
      </c>
    </row>
    <row r="41" spans="1:60" ht="15.75" customHeight="1">
      <c r="A41" s="20"/>
      <c r="B41" s="17" t="s">
        <v>124</v>
      </c>
      <c r="C41" s="17" t="s">
        <v>81</v>
      </c>
      <c r="D41" s="19" t="s">
        <v>121</v>
      </c>
      <c r="E41" s="21">
        <v>44896</v>
      </c>
      <c r="F41" s="17">
        <v>0</v>
      </c>
      <c r="G41" s="17">
        <v>0</v>
      </c>
      <c r="H41" s="15">
        <f t="shared" si="0"/>
        <v>0</v>
      </c>
      <c r="I41" s="15" t="s">
        <v>188</v>
      </c>
      <c r="J41" s="15">
        <v>849.47058823529414</v>
      </c>
      <c r="K41" s="15">
        <v>492.61538461538464</v>
      </c>
      <c r="L41" s="15">
        <v>1709</v>
      </c>
      <c r="N41" s="15">
        <v>0</v>
      </c>
      <c r="O41" s="15">
        <v>179</v>
      </c>
      <c r="P41" s="15">
        <v>0</v>
      </c>
      <c r="Q41" s="15">
        <v>854.8</v>
      </c>
      <c r="R41" s="15">
        <v>844.33333333333337</v>
      </c>
      <c r="S41" s="15">
        <v>292.33333333333331</v>
      </c>
      <c r="T41" s="15">
        <v>336</v>
      </c>
      <c r="U41" s="15">
        <v>0</v>
      </c>
      <c r="V41" s="15">
        <v>699</v>
      </c>
      <c r="AR41" s="15">
        <v>616</v>
      </c>
      <c r="AS41" s="15">
        <v>511.58823529411762</v>
      </c>
      <c r="AT41" s="15">
        <v>504</v>
      </c>
      <c r="AU41" s="15">
        <v>359.72222222222223</v>
      </c>
      <c r="AV41" s="15">
        <v>359.73170731707319</v>
      </c>
      <c r="BA41" s="15" t="str">
        <v>ITEM6544</v>
      </c>
      <c r="BB41" s="15" t="str">
        <v>Orange</v>
      </c>
      <c r="BC41" s="15" t="str">
        <v>Mandarin</v>
      </c>
      <c r="BD41" s="15">
        <v>44896</v>
      </c>
      <c r="BE41" s="15">
        <v>0</v>
      </c>
      <c r="BF41" s="15">
        <v>0</v>
      </c>
      <c r="BG41" s="15">
        <v>0</v>
      </c>
      <c r="BH41" s="15" t="str">
        <v>Week-1</v>
      </c>
    </row>
    <row r="42" spans="1:60" ht="15.75" customHeight="1">
      <c r="A42" s="20"/>
      <c r="B42" s="17" t="s">
        <v>125</v>
      </c>
      <c r="C42" s="17" t="s">
        <v>75</v>
      </c>
      <c r="D42" s="19" t="s">
        <v>91</v>
      </c>
      <c r="E42" s="21">
        <v>44896</v>
      </c>
      <c r="F42" s="17">
        <v>2716</v>
      </c>
      <c r="G42" s="17">
        <v>4</v>
      </c>
      <c r="H42" s="15">
        <f t="shared" si="0"/>
        <v>679</v>
      </c>
      <c r="I42" s="15" t="s">
        <v>188</v>
      </c>
      <c r="J42" s="15">
        <v>181</v>
      </c>
      <c r="K42" s="15">
        <v>179.5</v>
      </c>
      <c r="L42" s="15">
        <v>0</v>
      </c>
      <c r="N42" s="15">
        <v>612</v>
      </c>
      <c r="O42" s="15">
        <v>524.625</v>
      </c>
      <c r="P42" s="15">
        <v>0</v>
      </c>
      <c r="Q42" s="15">
        <v>0</v>
      </c>
      <c r="R42" s="15">
        <v>891.33333333333337</v>
      </c>
      <c r="S42" s="15">
        <v>399</v>
      </c>
      <c r="T42" s="15">
        <v>244</v>
      </c>
      <c r="U42" s="15">
        <v>0</v>
      </c>
      <c r="V42" s="15">
        <v>417.85714285714283</v>
      </c>
      <c r="AR42" s="15">
        <v>0</v>
      </c>
      <c r="AS42" s="15">
        <v>316</v>
      </c>
      <c r="AT42" s="15">
        <v>324</v>
      </c>
      <c r="AU42" s="15">
        <v>316</v>
      </c>
      <c r="AV42" s="15">
        <v>316</v>
      </c>
      <c r="BA42" s="15" t="str">
        <v>ITEM1731</v>
      </c>
      <c r="BB42" s="15" t="str">
        <v>Orange</v>
      </c>
      <c r="BC42" s="15" t="str">
        <v>Indie</v>
      </c>
      <c r="BD42" s="15">
        <v>44896</v>
      </c>
      <c r="BE42" s="15">
        <v>0</v>
      </c>
      <c r="BF42" s="15">
        <v>0</v>
      </c>
      <c r="BG42" s="15">
        <v>0</v>
      </c>
      <c r="BH42" s="15" t="str">
        <v>Week-1</v>
      </c>
    </row>
    <row r="43" spans="1:60" ht="15.75" customHeight="1">
      <c r="A43" s="20"/>
      <c r="B43" s="17" t="s">
        <v>126</v>
      </c>
      <c r="C43" s="17" t="s">
        <v>71</v>
      </c>
      <c r="D43" s="19" t="s">
        <v>84</v>
      </c>
      <c r="E43" s="21">
        <v>44896</v>
      </c>
      <c r="F43" s="17">
        <v>487</v>
      </c>
      <c r="G43" s="17">
        <v>3</v>
      </c>
      <c r="H43" s="15">
        <f t="shared" si="0"/>
        <v>162.33333333333334</v>
      </c>
      <c r="I43" s="15" t="s">
        <v>188</v>
      </c>
      <c r="J43" s="15">
        <v>699</v>
      </c>
      <c r="K43" s="15">
        <v>0</v>
      </c>
      <c r="L43" s="15">
        <v>843.83333333333337</v>
      </c>
      <c r="N43" s="15">
        <v>679</v>
      </c>
      <c r="O43" s="15">
        <v>0</v>
      </c>
      <c r="P43" s="15">
        <v>464</v>
      </c>
      <c r="Q43" s="15">
        <v>308.33333333333331</v>
      </c>
      <c r="R43" s="15">
        <v>417.86666666666667</v>
      </c>
      <c r="S43" s="15">
        <v>135</v>
      </c>
      <c r="T43" s="15">
        <v>336</v>
      </c>
      <c r="U43" s="15">
        <v>279</v>
      </c>
      <c r="V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BA43" s="15" t="str">
        <v>ITEM1406</v>
      </c>
      <c r="BB43" s="15" t="str">
        <v>Orange</v>
      </c>
      <c r="BC43" s="15" t="str">
        <v>Mandarin</v>
      </c>
      <c r="BD43" s="15">
        <v>44896</v>
      </c>
      <c r="BE43" s="15">
        <v>0</v>
      </c>
      <c r="BF43" s="15">
        <v>0</v>
      </c>
      <c r="BG43" s="15">
        <v>0</v>
      </c>
      <c r="BH43" s="15" t="str">
        <v>Week-1</v>
      </c>
    </row>
    <row r="44" spans="1:60" ht="15.75" customHeight="1">
      <c r="A44" s="20"/>
      <c r="B44" s="17" t="s">
        <v>87</v>
      </c>
      <c r="C44" s="17" t="s">
        <v>71</v>
      </c>
      <c r="D44" s="19" t="s">
        <v>72</v>
      </c>
      <c r="E44" s="21">
        <v>44896</v>
      </c>
      <c r="F44" s="17">
        <v>16450</v>
      </c>
      <c r="G44" s="17">
        <v>33</v>
      </c>
      <c r="H44" s="15">
        <f t="shared" si="0"/>
        <v>498.4848484848485</v>
      </c>
      <c r="I44" s="15" t="s">
        <v>188</v>
      </c>
      <c r="J44" s="15">
        <v>181</v>
      </c>
      <c r="K44" s="15">
        <v>699</v>
      </c>
      <c r="L44" s="15">
        <v>699</v>
      </c>
      <c r="N44" s="15">
        <v>167</v>
      </c>
      <c r="O44" s="15">
        <v>145</v>
      </c>
      <c r="P44" s="15">
        <v>899</v>
      </c>
      <c r="Q44" s="15">
        <v>0</v>
      </c>
      <c r="R44" s="15">
        <v>0</v>
      </c>
      <c r="S44" s="15">
        <v>292.33333333333331</v>
      </c>
      <c r="T44" s="15">
        <v>858.5333333333333</v>
      </c>
      <c r="U44" s="15">
        <v>0</v>
      </c>
      <c r="V44" s="15">
        <v>0</v>
      </c>
      <c r="AR44" s="15">
        <v>0</v>
      </c>
      <c r="AS44" s="15">
        <v>0</v>
      </c>
      <c r="AT44" s="15">
        <v>244</v>
      </c>
      <c r="AU44" s="15">
        <v>0</v>
      </c>
      <c r="AV44" s="15">
        <v>244</v>
      </c>
      <c r="BA44" s="15" t="str">
        <v>ITEM9717</v>
      </c>
      <c r="BB44" s="15" t="str">
        <v>Apple</v>
      </c>
      <c r="BC44" s="15" t="str">
        <v>Red</v>
      </c>
      <c r="BD44" s="15">
        <v>44896</v>
      </c>
      <c r="BE44" s="15">
        <v>2716</v>
      </c>
      <c r="BF44" s="15">
        <v>4</v>
      </c>
      <c r="BG44" s="15">
        <v>679</v>
      </c>
      <c r="BH44" s="15" t="str">
        <v>Week-1</v>
      </c>
    </row>
    <row r="45" spans="1:60" ht="15.75" customHeight="1">
      <c r="A45" s="20"/>
      <c r="B45" s="17" t="s">
        <v>127</v>
      </c>
      <c r="C45" s="17" t="s">
        <v>68</v>
      </c>
      <c r="D45" s="19" t="s">
        <v>99</v>
      </c>
      <c r="E45" s="21">
        <v>44896</v>
      </c>
      <c r="F45" s="17">
        <v>10994</v>
      </c>
      <c r="G45" s="17">
        <v>13</v>
      </c>
      <c r="H45" s="15">
        <f t="shared" si="0"/>
        <v>845.69230769230774</v>
      </c>
      <c r="I45" s="15" t="s">
        <v>188</v>
      </c>
      <c r="J45" s="15">
        <v>612</v>
      </c>
      <c r="K45" s="15">
        <v>850.75</v>
      </c>
      <c r="L45" s="15">
        <v>135</v>
      </c>
      <c r="N45" s="15">
        <v>495.17777777777781</v>
      </c>
      <c r="O45" s="15">
        <v>129.01503759398497</v>
      </c>
      <c r="P45" s="15">
        <v>253.5</v>
      </c>
      <c r="Q45" s="15">
        <v>0</v>
      </c>
      <c r="R45" s="15">
        <v>495.17777777777781</v>
      </c>
      <c r="S45" s="15">
        <v>699</v>
      </c>
      <c r="T45" s="15">
        <v>164</v>
      </c>
      <c r="U45" s="15">
        <v>0</v>
      </c>
      <c r="V45" s="15">
        <v>0</v>
      </c>
      <c r="AR45" s="15">
        <v>679</v>
      </c>
      <c r="AS45" s="15">
        <v>679</v>
      </c>
      <c r="AT45" s="15">
        <v>649</v>
      </c>
      <c r="AU45" s="15">
        <v>649</v>
      </c>
      <c r="AV45" s="15">
        <v>599</v>
      </c>
      <c r="BA45" s="15" t="str">
        <v>ITEM4838</v>
      </c>
      <c r="BB45" s="15" t="str">
        <v>Mango</v>
      </c>
      <c r="BC45" s="15" t="str">
        <v>Alphonso</v>
      </c>
      <c r="BD45" s="15">
        <v>44896</v>
      </c>
      <c r="BE45" s="15">
        <v>487</v>
      </c>
      <c r="BF45" s="15">
        <v>3</v>
      </c>
      <c r="BG45" s="15">
        <v>162.33333333333334</v>
      </c>
      <c r="BH45" s="15" t="str">
        <v>Week-1</v>
      </c>
    </row>
    <row r="46" spans="1:60" ht="15.75" customHeight="1">
      <c r="A46" s="20"/>
      <c r="B46" s="17" t="s">
        <v>128</v>
      </c>
      <c r="C46" s="17" t="s">
        <v>81</v>
      </c>
      <c r="D46" s="19" t="s">
        <v>123</v>
      </c>
      <c r="E46" s="21">
        <v>44896</v>
      </c>
      <c r="F46" s="17">
        <v>9087</v>
      </c>
      <c r="G46" s="17">
        <v>13</v>
      </c>
      <c r="H46" s="15">
        <f t="shared" si="0"/>
        <v>699</v>
      </c>
      <c r="I46" s="15" t="s">
        <v>188</v>
      </c>
      <c r="J46" s="15">
        <v>0</v>
      </c>
      <c r="K46" s="15">
        <v>679</v>
      </c>
      <c r="L46" s="15">
        <v>289</v>
      </c>
      <c r="N46" s="15">
        <v>825.66666666666663</v>
      </c>
      <c r="O46" s="15">
        <v>199</v>
      </c>
      <c r="P46" s="15">
        <v>825.66666666666663</v>
      </c>
      <c r="Q46" s="15">
        <v>0</v>
      </c>
      <c r="R46" s="15">
        <v>679</v>
      </c>
      <c r="S46" s="15">
        <v>417.85</v>
      </c>
      <c r="T46" s="15">
        <v>195.4</v>
      </c>
      <c r="U46" s="15">
        <v>279</v>
      </c>
      <c r="V46" s="15">
        <v>699</v>
      </c>
      <c r="AR46" s="15">
        <v>162.33333333333334</v>
      </c>
      <c r="AS46" s="15">
        <v>157</v>
      </c>
      <c r="AT46" s="15">
        <v>149</v>
      </c>
      <c r="AU46" s="15">
        <v>219</v>
      </c>
      <c r="AV46" s="15">
        <v>223</v>
      </c>
      <c r="BA46" s="15" t="str">
        <v>ITEM7423</v>
      </c>
      <c r="BB46" s="15" t="str">
        <v>Mango</v>
      </c>
      <c r="BC46" s="15" t="str">
        <v>Green</v>
      </c>
      <c r="BD46" s="15">
        <v>44896</v>
      </c>
      <c r="BE46" s="15">
        <v>16450</v>
      </c>
      <c r="BF46" s="15">
        <v>33</v>
      </c>
      <c r="BG46" s="15">
        <v>498.4848484848485</v>
      </c>
      <c r="BH46" s="15" t="str">
        <v>Week-1</v>
      </c>
    </row>
    <row r="47" spans="1:60" ht="15.75" customHeight="1">
      <c r="A47" s="20"/>
      <c r="B47" s="17" t="s">
        <v>129</v>
      </c>
      <c r="C47" s="17" t="s">
        <v>75</v>
      </c>
      <c r="D47" s="19" t="s">
        <v>91</v>
      </c>
      <c r="E47" s="21">
        <v>44896</v>
      </c>
      <c r="F47" s="17">
        <v>17132</v>
      </c>
      <c r="G47" s="17">
        <v>41</v>
      </c>
      <c r="H47" s="15">
        <f t="shared" si="0"/>
        <v>417.85365853658539</v>
      </c>
      <c r="I47" s="15" t="s">
        <v>188</v>
      </c>
      <c r="J47" s="15">
        <v>284</v>
      </c>
      <c r="K47" s="15">
        <v>570.55999999999995</v>
      </c>
      <c r="L47" s="15">
        <v>1709</v>
      </c>
      <c r="N47" s="15">
        <v>0</v>
      </c>
      <c r="O47" s="15">
        <v>181</v>
      </c>
      <c r="P47" s="15">
        <v>612</v>
      </c>
      <c r="Q47" s="15">
        <v>179</v>
      </c>
      <c r="R47" s="15">
        <v>417.85</v>
      </c>
      <c r="S47" s="15">
        <v>0</v>
      </c>
      <c r="T47" s="15">
        <v>316</v>
      </c>
      <c r="U47" s="15">
        <v>858.81818181818187</v>
      </c>
      <c r="V47" s="15">
        <v>417.86538461538464</v>
      </c>
      <c r="AR47" s="15">
        <v>498.4848484848485</v>
      </c>
      <c r="AS47" s="15">
        <v>492.61111111111109</v>
      </c>
      <c r="AT47" s="15">
        <v>492.61111111111109</v>
      </c>
      <c r="AU47" s="15">
        <v>492.83333333333331</v>
      </c>
      <c r="AV47" s="15">
        <v>492.60714285714283</v>
      </c>
      <c r="BA47" s="15" t="str">
        <v>ITEM8277</v>
      </c>
      <c r="BB47" s="15" t="str">
        <v>Lemon</v>
      </c>
      <c r="BC47" s="15" t="str">
        <v>Lisbon</v>
      </c>
      <c r="BD47" s="15">
        <v>44896</v>
      </c>
      <c r="BE47" s="15">
        <v>10994</v>
      </c>
      <c r="BF47" s="15">
        <v>13</v>
      </c>
      <c r="BG47" s="15">
        <v>845.69230769230774</v>
      </c>
      <c r="BH47" s="15" t="str">
        <v>Week-1</v>
      </c>
    </row>
    <row r="48" spans="1:60" ht="15.75" customHeight="1">
      <c r="A48" s="20"/>
      <c r="B48" s="17" t="s">
        <v>130</v>
      </c>
      <c r="C48" s="17" t="s">
        <v>71</v>
      </c>
      <c r="D48" s="19" t="s">
        <v>72</v>
      </c>
      <c r="E48" s="21">
        <v>44896</v>
      </c>
      <c r="F48" s="17">
        <v>227</v>
      </c>
      <c r="G48" s="17">
        <v>1</v>
      </c>
      <c r="H48" s="15">
        <f t="shared" si="0"/>
        <v>227</v>
      </c>
      <c r="I48" s="15" t="s">
        <v>188</v>
      </c>
      <c r="J48" s="15">
        <v>843.83333333333337</v>
      </c>
      <c r="K48" s="15">
        <v>129</v>
      </c>
      <c r="L48" s="15">
        <v>179</v>
      </c>
      <c r="N48" s="15">
        <v>309</v>
      </c>
      <c r="O48" s="15">
        <v>612</v>
      </c>
      <c r="P48" s="15">
        <v>825.66666666666663</v>
      </c>
      <c r="Q48" s="15">
        <v>0</v>
      </c>
      <c r="R48" s="15">
        <v>149</v>
      </c>
      <c r="S48" s="15">
        <v>244</v>
      </c>
      <c r="T48" s="15">
        <v>0</v>
      </c>
      <c r="U48" s="15">
        <v>679</v>
      </c>
      <c r="V48" s="15">
        <v>0</v>
      </c>
      <c r="AR48" s="15">
        <v>845.69230769230774</v>
      </c>
      <c r="AS48" s="15">
        <v>860.76923076923072</v>
      </c>
      <c r="AT48" s="15">
        <v>848.41666666666663</v>
      </c>
      <c r="AU48" s="15">
        <v>836.25</v>
      </c>
      <c r="AV48" s="15">
        <v>843.76923076923072</v>
      </c>
      <c r="BA48" s="15" t="str">
        <v>ITEM5806</v>
      </c>
      <c r="BB48" s="15" t="str">
        <v>Orange</v>
      </c>
      <c r="BC48" s="15" t="str">
        <v>Indie</v>
      </c>
      <c r="BD48" s="15">
        <v>44896</v>
      </c>
      <c r="BE48" s="15">
        <v>9087</v>
      </c>
      <c r="BF48" s="15">
        <v>13</v>
      </c>
      <c r="BG48" s="15">
        <v>699</v>
      </c>
      <c r="BH48" s="15" t="str">
        <v>Week-1</v>
      </c>
    </row>
    <row r="49" spans="1:60" ht="15.75" customHeight="1">
      <c r="A49" s="20"/>
      <c r="B49" s="17" t="s">
        <v>131</v>
      </c>
      <c r="C49" s="17" t="s">
        <v>75</v>
      </c>
      <c r="D49" s="19" t="s">
        <v>76</v>
      </c>
      <c r="E49" s="21">
        <v>44896</v>
      </c>
      <c r="F49" s="17">
        <v>21600</v>
      </c>
      <c r="G49" s="17">
        <v>160</v>
      </c>
      <c r="H49" s="15">
        <f t="shared" si="0"/>
        <v>135</v>
      </c>
      <c r="I49" s="15" t="s">
        <v>188</v>
      </c>
      <c r="J49" s="15">
        <v>0</v>
      </c>
      <c r="K49" s="15">
        <v>135</v>
      </c>
      <c r="L49" s="15">
        <v>846.68421052631584</v>
      </c>
      <c r="N49" s="15">
        <v>511.60869565217394</v>
      </c>
      <c r="O49" s="15">
        <v>149</v>
      </c>
      <c r="P49" s="15">
        <v>0</v>
      </c>
      <c r="Q49" s="15">
        <v>0</v>
      </c>
      <c r="R49" s="15">
        <v>868.77777777777783</v>
      </c>
      <c r="S49" s="15">
        <v>319</v>
      </c>
      <c r="T49" s="15">
        <v>316</v>
      </c>
      <c r="U49" s="15">
        <v>135</v>
      </c>
      <c r="V49" s="15">
        <v>0</v>
      </c>
      <c r="AR49" s="15">
        <v>699</v>
      </c>
      <c r="AS49" s="15">
        <v>699</v>
      </c>
      <c r="AT49" s="15">
        <v>649</v>
      </c>
      <c r="AU49" s="15">
        <v>649</v>
      </c>
      <c r="AV49" s="15">
        <v>625</v>
      </c>
      <c r="BA49" s="15" t="str">
        <v>ITEM1791</v>
      </c>
      <c r="BB49" s="15" t="str">
        <v>Apple</v>
      </c>
      <c r="BC49" s="15" t="str">
        <v>Red</v>
      </c>
      <c r="BD49" s="15">
        <v>44896</v>
      </c>
      <c r="BE49" s="15">
        <v>17132</v>
      </c>
      <c r="BF49" s="15">
        <v>41</v>
      </c>
      <c r="BG49" s="15">
        <v>417.85365853658539</v>
      </c>
      <c r="BH49" s="15" t="str">
        <v>Week-1</v>
      </c>
    </row>
    <row r="50" spans="1:60" ht="15.75" customHeight="1">
      <c r="A50" s="20"/>
      <c r="B50" s="17" t="s">
        <v>132</v>
      </c>
      <c r="C50" s="17" t="s">
        <v>68</v>
      </c>
      <c r="D50" s="19" t="s">
        <v>89</v>
      </c>
      <c r="E50" s="21">
        <v>44896</v>
      </c>
      <c r="F50" s="17">
        <v>0</v>
      </c>
      <c r="G50" s="17">
        <v>0</v>
      </c>
      <c r="H50" s="15">
        <f t="shared" si="0"/>
        <v>0</v>
      </c>
      <c r="I50" s="15" t="s">
        <v>188</v>
      </c>
      <c r="J50" s="15">
        <v>699</v>
      </c>
      <c r="K50" s="15">
        <v>679</v>
      </c>
      <c r="L50" s="15">
        <v>699</v>
      </c>
      <c r="N50" s="15">
        <v>679</v>
      </c>
      <c r="O50" s="15">
        <v>612</v>
      </c>
      <c r="P50" s="15">
        <v>244</v>
      </c>
      <c r="Q50" s="15">
        <v>494.06976744186045</v>
      </c>
      <c r="R50" s="15">
        <v>912</v>
      </c>
      <c r="S50" s="15">
        <v>399</v>
      </c>
      <c r="T50" s="15">
        <v>860.76923076923072</v>
      </c>
      <c r="U50" s="15">
        <v>249</v>
      </c>
      <c r="V50" s="15">
        <v>0</v>
      </c>
      <c r="AR50" s="15">
        <v>417.85365853658539</v>
      </c>
      <c r="AS50" s="15">
        <v>417.85714285714283</v>
      </c>
      <c r="AT50" s="15">
        <v>417.86666666666667</v>
      </c>
      <c r="AU50" s="15">
        <v>417.86842105263156</v>
      </c>
      <c r="AV50" s="15">
        <v>417.86363636363637</v>
      </c>
      <c r="BA50" s="15" t="str">
        <v>ITEM5665</v>
      </c>
      <c r="BB50" s="15" t="str">
        <v>Mango</v>
      </c>
      <c r="BC50" s="15" t="str">
        <v>Green</v>
      </c>
      <c r="BD50" s="15">
        <v>44896</v>
      </c>
      <c r="BE50" s="15">
        <v>227</v>
      </c>
      <c r="BF50" s="15">
        <v>1</v>
      </c>
      <c r="BG50" s="15">
        <v>227</v>
      </c>
      <c r="BH50" s="15" t="str">
        <v>Week-1</v>
      </c>
    </row>
    <row r="51" spans="1:60" ht="15.75" customHeight="1">
      <c r="A51" s="20"/>
      <c r="B51" s="17" t="s">
        <v>133</v>
      </c>
      <c r="C51" s="17" t="s">
        <v>71</v>
      </c>
      <c r="D51" s="19" t="s">
        <v>72</v>
      </c>
      <c r="E51" s="21">
        <v>44896</v>
      </c>
      <c r="F51" s="17">
        <v>0</v>
      </c>
      <c r="G51" s="17">
        <v>0</v>
      </c>
      <c r="H51" s="15">
        <f t="shared" si="0"/>
        <v>0</v>
      </c>
      <c r="I51" s="15" t="s">
        <v>188</v>
      </c>
      <c r="J51" s="15">
        <v>0</v>
      </c>
      <c r="K51" s="15">
        <v>492.61224489795916</v>
      </c>
      <c r="L51" s="15">
        <v>135</v>
      </c>
      <c r="N51" s="15">
        <v>171.44444444444446</v>
      </c>
      <c r="O51" s="15">
        <v>0</v>
      </c>
      <c r="P51" s="15">
        <v>464</v>
      </c>
      <c r="Q51" s="15">
        <v>853.22222222222217</v>
      </c>
      <c r="R51" s="15">
        <v>417.85</v>
      </c>
      <c r="S51" s="15">
        <v>135.09929078014184</v>
      </c>
      <c r="T51" s="15">
        <v>157</v>
      </c>
      <c r="U51" s="15">
        <v>0</v>
      </c>
      <c r="V51" s="15">
        <v>699</v>
      </c>
      <c r="AR51" s="15">
        <v>227</v>
      </c>
      <c r="AS51" s="15">
        <v>179</v>
      </c>
      <c r="AT51" s="15">
        <v>0</v>
      </c>
      <c r="AU51" s="15">
        <v>172</v>
      </c>
      <c r="AV51" s="15">
        <v>0</v>
      </c>
      <c r="BA51" s="15" t="str">
        <v>ITEM4188</v>
      </c>
      <c r="BB51" s="15" t="str">
        <v>Apple</v>
      </c>
      <c r="BC51" s="15" t="str">
        <v>Robin</v>
      </c>
      <c r="BD51" s="15">
        <v>44896</v>
      </c>
      <c r="BE51" s="15">
        <v>21600</v>
      </c>
      <c r="BF51" s="15">
        <v>160</v>
      </c>
      <c r="BG51" s="15">
        <v>135</v>
      </c>
      <c r="BH51" s="15" t="str">
        <v>Week-1</v>
      </c>
    </row>
    <row r="52" spans="1:60" ht="15.75" customHeight="1">
      <c r="A52" s="20"/>
      <c r="B52" s="17" t="s">
        <v>134</v>
      </c>
      <c r="C52" s="17" t="s">
        <v>75</v>
      </c>
      <c r="D52" s="19" t="s">
        <v>76</v>
      </c>
      <c r="E52" s="21">
        <v>44896</v>
      </c>
      <c r="F52" s="17">
        <v>877</v>
      </c>
      <c r="G52" s="17">
        <v>3</v>
      </c>
      <c r="H52" s="15">
        <f t="shared" si="0"/>
        <v>292.33333333333331</v>
      </c>
      <c r="I52" s="15" t="s">
        <v>188</v>
      </c>
      <c r="J52" s="15">
        <v>511.60869565217394</v>
      </c>
      <c r="K52" s="15">
        <v>417.85365853658539</v>
      </c>
      <c r="L52" s="15">
        <v>299</v>
      </c>
      <c r="N52" s="15">
        <v>492.60975609756099</v>
      </c>
      <c r="O52" s="15">
        <v>145</v>
      </c>
      <c r="P52" s="15">
        <v>0</v>
      </c>
      <c r="Q52" s="15">
        <v>316</v>
      </c>
      <c r="R52" s="15">
        <v>244</v>
      </c>
      <c r="S52" s="15">
        <v>319</v>
      </c>
      <c r="T52" s="15">
        <v>190.12</v>
      </c>
      <c r="U52" s="15">
        <v>0</v>
      </c>
      <c r="V52" s="15">
        <v>417.86206896551727</v>
      </c>
      <c r="AR52" s="15">
        <v>135</v>
      </c>
      <c r="AS52" s="15">
        <v>135</v>
      </c>
      <c r="AT52" s="15">
        <v>135</v>
      </c>
      <c r="AU52" s="15">
        <v>135</v>
      </c>
      <c r="AV52" s="15">
        <v>129.0042735042735</v>
      </c>
      <c r="BA52" s="15" t="str">
        <v>ITEM4685</v>
      </c>
      <c r="BB52" s="15" t="str">
        <v>Lemon</v>
      </c>
      <c r="BC52" s="15" t="str">
        <v>Oblong</v>
      </c>
      <c r="BD52" s="15">
        <v>44896</v>
      </c>
      <c r="BE52" s="15">
        <v>0</v>
      </c>
      <c r="BF52" s="15">
        <v>0</v>
      </c>
      <c r="BG52" s="15">
        <v>0</v>
      </c>
      <c r="BH52" s="15" t="str">
        <v>Week-1</v>
      </c>
    </row>
    <row r="53" spans="1:60" ht="15.75" customHeight="1">
      <c r="A53" s="20"/>
      <c r="B53" s="17" t="s">
        <v>135</v>
      </c>
      <c r="C53" s="17" t="s">
        <v>68</v>
      </c>
      <c r="D53" s="19" t="s">
        <v>69</v>
      </c>
      <c r="E53" s="21">
        <v>44896</v>
      </c>
      <c r="F53" s="17">
        <v>10148</v>
      </c>
      <c r="G53" s="17">
        <v>12</v>
      </c>
      <c r="H53" s="15">
        <f t="shared" si="0"/>
        <v>845.66666666666663</v>
      </c>
      <c r="I53" s="15" t="s">
        <v>188</v>
      </c>
      <c r="J53" s="15">
        <v>309</v>
      </c>
      <c r="K53" s="15">
        <v>135</v>
      </c>
      <c r="L53" s="15">
        <v>1709</v>
      </c>
      <c r="N53" s="15">
        <v>858.5333333333333</v>
      </c>
      <c r="O53" s="15">
        <v>129</v>
      </c>
      <c r="P53" s="15">
        <v>283.85714285714283</v>
      </c>
      <c r="Q53" s="15">
        <v>301.66666666666669</v>
      </c>
      <c r="R53" s="15">
        <v>492.60975609756099</v>
      </c>
      <c r="S53" s="15">
        <v>699</v>
      </c>
      <c r="T53" s="15">
        <v>316</v>
      </c>
      <c r="U53" s="15">
        <v>0</v>
      </c>
      <c r="V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BA53" s="15" t="str">
        <v>ITEM9480</v>
      </c>
      <c r="BB53" s="15" t="str">
        <v>Mango</v>
      </c>
      <c r="BC53" s="15" t="str">
        <v>Green</v>
      </c>
      <c r="BD53" s="15">
        <v>44896</v>
      </c>
      <c r="BE53" s="15">
        <v>0</v>
      </c>
      <c r="BF53" s="15">
        <v>0</v>
      </c>
      <c r="BG53" s="15">
        <v>0</v>
      </c>
      <c r="BH53" s="15" t="str">
        <v>Week-1</v>
      </c>
    </row>
    <row r="54" spans="1:60" ht="15.75" customHeight="1">
      <c r="A54" s="20"/>
      <c r="B54" s="17" t="s">
        <v>136</v>
      </c>
      <c r="C54" s="17" t="s">
        <v>71</v>
      </c>
      <c r="D54" s="19" t="s">
        <v>84</v>
      </c>
      <c r="E54" s="21">
        <v>44896</v>
      </c>
      <c r="F54" s="17">
        <v>10472</v>
      </c>
      <c r="G54" s="17">
        <v>17</v>
      </c>
      <c r="H54" s="15">
        <f t="shared" si="0"/>
        <v>616</v>
      </c>
      <c r="I54" s="15" t="s">
        <v>188</v>
      </c>
      <c r="J54" s="15">
        <v>0</v>
      </c>
      <c r="K54" s="15">
        <v>854.8</v>
      </c>
      <c r="L54" s="15">
        <v>179</v>
      </c>
      <c r="N54" s="15">
        <v>0</v>
      </c>
      <c r="O54" s="15">
        <v>199</v>
      </c>
      <c r="P54" s="15">
        <v>858.5333333333333</v>
      </c>
      <c r="Q54" s="15">
        <v>316</v>
      </c>
      <c r="R54" s="15">
        <v>679</v>
      </c>
      <c r="S54" s="15">
        <v>417.86666666666667</v>
      </c>
      <c r="T54" s="15">
        <v>270.66666666666669</v>
      </c>
      <c r="U54" s="15">
        <v>0</v>
      </c>
      <c r="V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BA54" s="15" t="str">
        <v>ITEM7516</v>
      </c>
      <c r="BB54" s="15" t="str">
        <v>Apple</v>
      </c>
      <c r="BC54" s="15" t="str">
        <v>Robin</v>
      </c>
      <c r="BD54" s="15">
        <v>44896</v>
      </c>
      <c r="BE54" s="15">
        <v>877</v>
      </c>
      <c r="BF54" s="15">
        <v>3</v>
      </c>
      <c r="BG54" s="15">
        <v>292.33333333333331</v>
      </c>
      <c r="BH54" s="15" t="str">
        <v>Week-1</v>
      </c>
    </row>
    <row r="55" spans="1:60" ht="15.75" customHeight="1">
      <c r="A55" s="20"/>
      <c r="B55" s="17" t="s">
        <v>137</v>
      </c>
      <c r="C55" s="17" t="s">
        <v>81</v>
      </c>
      <c r="D55" s="19" t="s">
        <v>121</v>
      </c>
      <c r="E55" s="21">
        <v>44896</v>
      </c>
      <c r="F55" s="17">
        <v>0</v>
      </c>
      <c r="G55" s="17">
        <v>0</v>
      </c>
      <c r="H55" s="15">
        <f t="shared" si="0"/>
        <v>0</v>
      </c>
      <c r="I55" s="15" t="s">
        <v>188</v>
      </c>
      <c r="J55" s="15">
        <v>846.68421052631584</v>
      </c>
      <c r="K55" s="15">
        <v>492.61224489795916</v>
      </c>
      <c r="L55" s="15">
        <v>853</v>
      </c>
      <c r="N55" s="15">
        <v>0</v>
      </c>
      <c r="O55" s="15">
        <v>0</v>
      </c>
      <c r="P55" s="15">
        <v>511.60869565217394</v>
      </c>
      <c r="Q55" s="15">
        <v>0</v>
      </c>
      <c r="R55" s="15">
        <v>417.86666666666667</v>
      </c>
      <c r="S55" s="15">
        <v>0</v>
      </c>
      <c r="T55" s="15">
        <v>316</v>
      </c>
      <c r="U55" s="15">
        <v>292.33333333333331</v>
      </c>
      <c r="V55" s="15">
        <v>269</v>
      </c>
      <c r="AR55" s="15">
        <v>292.33333333333331</v>
      </c>
      <c r="AS55" s="15">
        <v>299</v>
      </c>
      <c r="AT55" s="15">
        <v>285.66666666666669</v>
      </c>
      <c r="AU55" s="15">
        <v>185</v>
      </c>
      <c r="AV55" s="15">
        <v>196.42857142857142</v>
      </c>
      <c r="BA55" s="15" t="str">
        <v>ITEM8963</v>
      </c>
      <c r="BB55" s="15" t="str">
        <v>Lemon</v>
      </c>
      <c r="BC55" s="15" t="str">
        <v>Nimbu</v>
      </c>
      <c r="BD55" s="15">
        <v>44896</v>
      </c>
      <c r="BE55" s="15">
        <v>10148</v>
      </c>
      <c r="BF55" s="15">
        <v>12</v>
      </c>
      <c r="BG55" s="15">
        <v>845.66666666666663</v>
      </c>
      <c r="BH55" s="15" t="str">
        <v>Week-1</v>
      </c>
    </row>
    <row r="56" spans="1:60" ht="15.75" customHeight="1">
      <c r="A56" s="20"/>
      <c r="B56" s="17" t="s">
        <v>138</v>
      </c>
      <c r="C56" s="17" t="s">
        <v>68</v>
      </c>
      <c r="D56" s="19" t="s">
        <v>89</v>
      </c>
      <c r="E56" s="21">
        <v>44896</v>
      </c>
      <c r="F56" s="17">
        <v>0</v>
      </c>
      <c r="G56" s="17">
        <v>0</v>
      </c>
      <c r="H56" s="15">
        <f t="shared" si="0"/>
        <v>0</v>
      </c>
      <c r="I56" s="15" t="s">
        <v>188</v>
      </c>
      <c r="J56" s="15">
        <v>179</v>
      </c>
      <c r="K56" s="15">
        <v>0</v>
      </c>
      <c r="L56" s="15">
        <v>699</v>
      </c>
      <c r="N56" s="15">
        <v>511.58823529411762</v>
      </c>
      <c r="O56" s="15">
        <v>511.60869565217394</v>
      </c>
      <c r="P56" s="15">
        <v>858.5333333333333</v>
      </c>
      <c r="Q56" s="15">
        <v>244</v>
      </c>
      <c r="R56" s="15">
        <v>164</v>
      </c>
      <c r="S56" s="15">
        <v>244</v>
      </c>
      <c r="T56" s="15">
        <v>849.88888888888891</v>
      </c>
      <c r="U56" s="15">
        <v>316</v>
      </c>
      <c r="V56" s="15">
        <v>699</v>
      </c>
      <c r="AR56" s="15">
        <v>845.66666666666663</v>
      </c>
      <c r="AS56" s="15">
        <v>846.68421052631584</v>
      </c>
      <c r="AT56" s="15">
        <v>858.81818181818187</v>
      </c>
      <c r="AU56" s="15">
        <v>850.69230769230774</v>
      </c>
      <c r="AV56" s="15">
        <v>691.9473684210526</v>
      </c>
      <c r="BA56" s="15" t="str">
        <v>ITEM8186</v>
      </c>
      <c r="BB56" s="15" t="str">
        <v>Mango</v>
      </c>
      <c r="BC56" s="15" t="str">
        <v>Alphonso</v>
      </c>
      <c r="BD56" s="15">
        <v>44896</v>
      </c>
      <c r="BE56" s="15">
        <v>10472</v>
      </c>
      <c r="BF56" s="15">
        <v>17</v>
      </c>
      <c r="BG56" s="15">
        <v>616</v>
      </c>
      <c r="BH56" s="15" t="str">
        <v>Week-1</v>
      </c>
    </row>
    <row r="57" spans="1:60" ht="15.75" customHeight="1">
      <c r="A57" s="20"/>
      <c r="B57" s="17" t="s">
        <v>139</v>
      </c>
      <c r="C57" s="17" t="s">
        <v>71</v>
      </c>
      <c r="D57" s="19" t="s">
        <v>94</v>
      </c>
      <c r="E57" s="21">
        <v>44896</v>
      </c>
      <c r="F57" s="17">
        <v>0</v>
      </c>
      <c r="G57" s="17">
        <v>0</v>
      </c>
      <c r="H57" s="15">
        <f t="shared" si="0"/>
        <v>0</v>
      </c>
      <c r="I57" s="15" t="s">
        <v>188</v>
      </c>
      <c r="J57" s="15">
        <v>699</v>
      </c>
      <c r="K57" s="15">
        <v>0</v>
      </c>
      <c r="L57" s="15">
        <v>135</v>
      </c>
      <c r="N57" s="15">
        <v>679</v>
      </c>
      <c r="O57" s="15">
        <v>164</v>
      </c>
      <c r="P57" s="15">
        <v>0</v>
      </c>
      <c r="Q57" s="15">
        <v>149</v>
      </c>
      <c r="R57" s="15">
        <v>843.77777777777783</v>
      </c>
      <c r="S57" s="15">
        <v>289</v>
      </c>
      <c r="T57" s="15">
        <v>173</v>
      </c>
      <c r="U57" s="15">
        <v>0</v>
      </c>
      <c r="V57" s="15">
        <v>417.86274509803923</v>
      </c>
      <c r="AR57" s="15">
        <v>616</v>
      </c>
      <c r="AS57" s="15">
        <v>511.58823529411762</v>
      </c>
      <c r="AT57" s="15">
        <v>504</v>
      </c>
      <c r="AU57" s="15">
        <v>359.72222222222223</v>
      </c>
      <c r="AV57" s="15">
        <v>359.73170731707319</v>
      </c>
      <c r="BA57" s="15" t="str">
        <v>ITEM1064</v>
      </c>
      <c r="BB57" s="15" t="str">
        <v>Orange</v>
      </c>
      <c r="BC57" s="15" t="str">
        <v>Mandarin</v>
      </c>
      <c r="BD57" s="15">
        <v>44896</v>
      </c>
      <c r="BE57" s="15">
        <v>0</v>
      </c>
      <c r="BF57" s="15">
        <v>0</v>
      </c>
      <c r="BG57" s="15">
        <v>0</v>
      </c>
      <c r="BH57" s="15" t="str">
        <v>Week-1</v>
      </c>
    </row>
    <row r="58" spans="1:60" ht="15.75" customHeight="1">
      <c r="A58" s="20"/>
      <c r="B58" s="17" t="s">
        <v>140</v>
      </c>
      <c r="C58" s="17" t="s">
        <v>68</v>
      </c>
      <c r="D58" s="19" t="s">
        <v>99</v>
      </c>
      <c r="E58" s="21">
        <v>44896</v>
      </c>
      <c r="F58" s="17">
        <v>2716</v>
      </c>
      <c r="G58" s="17">
        <v>4</v>
      </c>
      <c r="H58" s="15">
        <f t="shared" si="0"/>
        <v>679</v>
      </c>
      <c r="I58" s="15" t="s">
        <v>188</v>
      </c>
      <c r="J58" s="15">
        <v>179</v>
      </c>
      <c r="K58" s="15">
        <v>699</v>
      </c>
      <c r="L58" s="15">
        <v>279</v>
      </c>
      <c r="N58" s="15">
        <v>167</v>
      </c>
      <c r="O58" s="15">
        <v>511.60869565217394</v>
      </c>
      <c r="P58" s="15">
        <v>244</v>
      </c>
      <c r="Q58" s="15">
        <v>0</v>
      </c>
      <c r="R58" s="15">
        <v>891</v>
      </c>
      <c r="S58" s="15">
        <v>399</v>
      </c>
      <c r="T58" s="15">
        <v>195</v>
      </c>
      <c r="U58" s="15">
        <v>292.33333333333331</v>
      </c>
      <c r="V58" s="15">
        <v>0</v>
      </c>
      <c r="AR58" s="15">
        <v>0</v>
      </c>
      <c r="AS58" s="15">
        <v>316</v>
      </c>
      <c r="AT58" s="15">
        <v>324</v>
      </c>
      <c r="AU58" s="15">
        <v>316</v>
      </c>
      <c r="AV58" s="15">
        <v>316</v>
      </c>
      <c r="BA58" s="15" t="str">
        <v>ITEM8401</v>
      </c>
      <c r="BB58" s="15" t="str">
        <v>Lemon</v>
      </c>
      <c r="BC58" s="15" t="str">
        <v>Oblong</v>
      </c>
      <c r="BD58" s="15">
        <v>44896</v>
      </c>
      <c r="BE58" s="15">
        <v>0</v>
      </c>
      <c r="BF58" s="15">
        <v>0</v>
      </c>
      <c r="BG58" s="15">
        <v>0</v>
      </c>
      <c r="BH58" s="15" t="str">
        <v>Week-1</v>
      </c>
    </row>
    <row r="59" spans="1:60" ht="15.75" customHeight="1">
      <c r="A59" s="20"/>
      <c r="B59" s="17" t="s">
        <v>141</v>
      </c>
      <c r="C59" s="17" t="s">
        <v>75</v>
      </c>
      <c r="D59" s="19" t="s">
        <v>91</v>
      </c>
      <c r="E59" s="21">
        <v>44896</v>
      </c>
      <c r="F59" s="17">
        <v>487</v>
      </c>
      <c r="G59" s="17">
        <v>3</v>
      </c>
      <c r="H59" s="15">
        <f t="shared" si="0"/>
        <v>162.33333333333334</v>
      </c>
      <c r="I59" s="15" t="s">
        <v>188</v>
      </c>
      <c r="J59" s="15">
        <v>511.58823529411762</v>
      </c>
      <c r="K59" s="15">
        <v>854.8</v>
      </c>
      <c r="L59" s="15">
        <v>1709</v>
      </c>
      <c r="N59" s="15">
        <v>492.61111111111109</v>
      </c>
      <c r="O59" s="15">
        <v>309</v>
      </c>
      <c r="P59" s="15">
        <v>464</v>
      </c>
      <c r="Q59" s="15">
        <v>0</v>
      </c>
      <c r="R59" s="15">
        <v>417.86666666666667</v>
      </c>
      <c r="S59" s="15">
        <v>135</v>
      </c>
      <c r="T59" s="15">
        <v>326</v>
      </c>
      <c r="U59" s="15">
        <v>844.2</v>
      </c>
      <c r="V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BA59" s="15" t="str">
        <v>ITEM8920</v>
      </c>
      <c r="BB59" s="15" t="str">
        <v>Mango</v>
      </c>
      <c r="BC59" s="15" t="str">
        <v>Amrapalli</v>
      </c>
      <c r="BD59" s="15">
        <v>44896</v>
      </c>
      <c r="BE59" s="15">
        <v>0</v>
      </c>
      <c r="BF59" s="15">
        <v>0</v>
      </c>
      <c r="BG59" s="15">
        <v>0</v>
      </c>
      <c r="BH59" s="15" t="str">
        <v>Week-1</v>
      </c>
    </row>
    <row r="60" spans="1:60" ht="15.75" customHeight="1">
      <c r="A60" s="20"/>
      <c r="B60" s="17" t="s">
        <v>142</v>
      </c>
      <c r="C60" s="17" t="s">
        <v>68</v>
      </c>
      <c r="D60" s="19" t="s">
        <v>89</v>
      </c>
      <c r="E60" s="21">
        <v>44896</v>
      </c>
      <c r="F60" s="17">
        <v>16450</v>
      </c>
      <c r="G60" s="17">
        <v>33</v>
      </c>
      <c r="H60" s="15">
        <f t="shared" si="0"/>
        <v>498.4848484848485</v>
      </c>
      <c r="I60" s="15" t="s">
        <v>188</v>
      </c>
      <c r="J60" s="15">
        <v>0</v>
      </c>
      <c r="K60" s="15">
        <v>679</v>
      </c>
      <c r="L60" s="15">
        <v>179</v>
      </c>
      <c r="N60" s="15">
        <v>860.76923076923072</v>
      </c>
      <c r="O60" s="15">
        <v>145</v>
      </c>
      <c r="P60" s="15">
        <v>0</v>
      </c>
      <c r="Q60" s="15">
        <v>495.17777777777781</v>
      </c>
      <c r="R60" s="15">
        <v>244</v>
      </c>
      <c r="S60" s="15">
        <v>289</v>
      </c>
      <c r="T60" s="15">
        <v>257.33333333333331</v>
      </c>
      <c r="U60" s="15">
        <v>679</v>
      </c>
      <c r="V60" s="15">
        <v>0</v>
      </c>
      <c r="AR60" s="15">
        <v>0</v>
      </c>
      <c r="AS60" s="15">
        <v>0</v>
      </c>
      <c r="AT60" s="15">
        <v>244</v>
      </c>
      <c r="AU60" s="15">
        <v>0</v>
      </c>
      <c r="AV60" s="15">
        <v>244</v>
      </c>
      <c r="BA60" s="15" t="str">
        <v>ITEM6857</v>
      </c>
      <c r="BB60" s="15" t="str">
        <v>Lemon</v>
      </c>
      <c r="BC60" s="15" t="str">
        <v>Lisbon</v>
      </c>
      <c r="BD60" s="15">
        <v>44896</v>
      </c>
      <c r="BE60" s="15">
        <v>2716</v>
      </c>
      <c r="BF60" s="15">
        <v>4</v>
      </c>
      <c r="BG60" s="15">
        <v>679</v>
      </c>
      <c r="BH60" s="15" t="str">
        <v>Week-1</v>
      </c>
    </row>
    <row r="61" spans="1:60" ht="15.75" customHeight="1">
      <c r="A61" s="20"/>
      <c r="B61" s="17" t="s">
        <v>143</v>
      </c>
      <c r="C61" s="17" t="s">
        <v>81</v>
      </c>
      <c r="D61" s="19" t="s">
        <v>121</v>
      </c>
      <c r="E61" s="21">
        <v>44896</v>
      </c>
      <c r="F61" s="17">
        <v>10994</v>
      </c>
      <c r="G61" s="17">
        <v>13</v>
      </c>
      <c r="H61" s="15">
        <f t="shared" si="0"/>
        <v>845.69230769230774</v>
      </c>
      <c r="I61" s="15" t="s">
        <v>188</v>
      </c>
      <c r="J61" s="15">
        <v>0</v>
      </c>
      <c r="K61" s="15">
        <v>570.52631578947364</v>
      </c>
      <c r="L61" s="15">
        <v>843.76923076923072</v>
      </c>
      <c r="N61" s="15">
        <v>0</v>
      </c>
      <c r="O61" s="15">
        <v>129</v>
      </c>
      <c r="P61" s="15">
        <v>283.77777777777777</v>
      </c>
      <c r="Q61" s="15">
        <v>849.47058823529414</v>
      </c>
      <c r="R61" s="15">
        <v>492.61111111111109</v>
      </c>
      <c r="S61" s="15">
        <v>699</v>
      </c>
      <c r="T61" s="15">
        <v>326</v>
      </c>
      <c r="U61" s="15">
        <v>135</v>
      </c>
      <c r="V61" s="15">
        <v>699</v>
      </c>
      <c r="AR61" s="15">
        <v>679</v>
      </c>
      <c r="AS61" s="15">
        <v>679</v>
      </c>
      <c r="AT61" s="15">
        <v>649</v>
      </c>
      <c r="AU61" s="15">
        <v>649</v>
      </c>
      <c r="AV61" s="15">
        <v>599</v>
      </c>
      <c r="BA61" s="15" t="str">
        <v>ITEM9671</v>
      </c>
      <c r="BB61" s="15" t="str">
        <v>Apple</v>
      </c>
      <c r="BC61" s="15" t="str">
        <v>Red</v>
      </c>
      <c r="BD61" s="15">
        <v>44896</v>
      </c>
      <c r="BE61" s="15">
        <v>487</v>
      </c>
      <c r="BF61" s="15">
        <v>3</v>
      </c>
      <c r="BG61" s="15">
        <v>162.33333333333334</v>
      </c>
      <c r="BH61" s="15" t="str">
        <v>Week-1</v>
      </c>
    </row>
    <row r="62" spans="1:60" ht="15.75" customHeight="1">
      <c r="A62" s="20"/>
      <c r="B62" s="17" t="s">
        <v>144</v>
      </c>
      <c r="C62" s="17" t="s">
        <v>71</v>
      </c>
      <c r="D62" s="19" t="s">
        <v>72</v>
      </c>
      <c r="E62" s="21">
        <v>44896</v>
      </c>
      <c r="F62" s="17">
        <v>9087</v>
      </c>
      <c r="G62" s="17">
        <v>13</v>
      </c>
      <c r="H62" s="15">
        <f t="shared" si="0"/>
        <v>699</v>
      </c>
      <c r="I62" s="15" t="s">
        <v>188</v>
      </c>
      <c r="J62" s="15">
        <v>853</v>
      </c>
      <c r="K62" s="15">
        <v>129</v>
      </c>
      <c r="L62" s="15">
        <v>699</v>
      </c>
      <c r="N62" s="15">
        <v>0</v>
      </c>
      <c r="O62" s="15">
        <v>199</v>
      </c>
      <c r="P62" s="15">
        <v>860.76923076923072</v>
      </c>
      <c r="Q62" s="15">
        <v>316</v>
      </c>
      <c r="R62" s="15">
        <v>679</v>
      </c>
      <c r="S62" s="15">
        <v>417.85714285714283</v>
      </c>
      <c r="T62" s="15">
        <v>864.5</v>
      </c>
      <c r="U62" s="15">
        <v>251.85714285714286</v>
      </c>
      <c r="V62" s="15">
        <v>417.86956521739131</v>
      </c>
      <c r="AR62" s="15">
        <v>162.33333333333334</v>
      </c>
      <c r="AS62" s="15">
        <v>157</v>
      </c>
      <c r="AT62" s="15">
        <v>149</v>
      </c>
      <c r="AU62" s="15">
        <v>219</v>
      </c>
      <c r="AV62" s="15">
        <v>223</v>
      </c>
      <c r="BA62" s="15" t="str">
        <v>ITEM9924</v>
      </c>
      <c r="BB62" s="15" t="str">
        <v>Lemon</v>
      </c>
      <c r="BC62" s="15" t="str">
        <v>Oblong</v>
      </c>
      <c r="BD62" s="15">
        <v>44896</v>
      </c>
      <c r="BE62" s="15">
        <v>16450</v>
      </c>
      <c r="BF62" s="15">
        <v>33</v>
      </c>
      <c r="BG62" s="15">
        <v>498.4848484848485</v>
      </c>
      <c r="BH62" s="15" t="str">
        <v>Week-1</v>
      </c>
    </row>
    <row r="63" spans="1:60" ht="15.75" customHeight="1">
      <c r="A63" s="20"/>
      <c r="B63" s="17" t="s">
        <v>145</v>
      </c>
      <c r="C63" s="17" t="s">
        <v>81</v>
      </c>
      <c r="D63" s="19" t="s">
        <v>123</v>
      </c>
      <c r="E63" s="21">
        <v>44896</v>
      </c>
      <c r="F63" s="17">
        <v>17132</v>
      </c>
      <c r="G63" s="17">
        <v>41</v>
      </c>
      <c r="H63" s="15">
        <f t="shared" si="0"/>
        <v>417.85365853658539</v>
      </c>
      <c r="I63" s="15" t="s">
        <v>188</v>
      </c>
      <c r="J63" s="15">
        <v>179</v>
      </c>
      <c r="K63" s="15">
        <v>135</v>
      </c>
      <c r="L63" s="15">
        <v>135</v>
      </c>
      <c r="N63" s="15">
        <v>511.58823529411762</v>
      </c>
      <c r="O63" s="15">
        <v>179</v>
      </c>
      <c r="P63" s="15">
        <v>511.58823529411762</v>
      </c>
      <c r="Q63" s="15">
        <v>303.88888888888891</v>
      </c>
      <c r="R63" s="15">
        <v>417.85714285714283</v>
      </c>
      <c r="S63" s="15">
        <v>0</v>
      </c>
      <c r="T63" s="15">
        <v>159</v>
      </c>
      <c r="U63" s="15">
        <v>0</v>
      </c>
      <c r="V63" s="15">
        <v>0</v>
      </c>
      <c r="AR63" s="15">
        <v>498.4848484848485</v>
      </c>
      <c r="AS63" s="15">
        <v>492.61111111111109</v>
      </c>
      <c r="AT63" s="15">
        <v>492.61111111111109</v>
      </c>
      <c r="AU63" s="15">
        <v>492.83333333333331</v>
      </c>
      <c r="AV63" s="15">
        <v>492.60714285714283</v>
      </c>
      <c r="BA63" s="15" t="str">
        <v>ITEM9090</v>
      </c>
      <c r="BB63" s="15" t="str">
        <v>Orange</v>
      </c>
      <c r="BC63" s="15" t="str">
        <v>Mandarin</v>
      </c>
      <c r="BD63" s="15">
        <v>44896</v>
      </c>
      <c r="BE63" s="15">
        <v>10994</v>
      </c>
      <c r="BF63" s="15">
        <v>13</v>
      </c>
      <c r="BG63" s="15">
        <v>845.69230769230774</v>
      </c>
      <c r="BH63" s="15" t="str">
        <v>Week-1</v>
      </c>
    </row>
    <row r="64" spans="1:60" ht="15.75" customHeight="1">
      <c r="A64" s="20"/>
      <c r="B64" s="17" t="s">
        <v>146</v>
      </c>
      <c r="C64" s="17" t="s">
        <v>68</v>
      </c>
      <c r="D64" s="19" t="s">
        <v>69</v>
      </c>
      <c r="E64" s="21">
        <v>44896</v>
      </c>
      <c r="F64" s="17">
        <v>227</v>
      </c>
      <c r="G64" s="17">
        <v>1</v>
      </c>
      <c r="H64" s="15">
        <f t="shared" si="0"/>
        <v>227</v>
      </c>
      <c r="I64" s="15" t="s">
        <v>188</v>
      </c>
      <c r="J64" s="15">
        <v>699</v>
      </c>
      <c r="K64" s="15">
        <v>679</v>
      </c>
      <c r="L64" s="15">
        <v>279</v>
      </c>
      <c r="N64" s="15">
        <v>679</v>
      </c>
      <c r="O64" s="15">
        <v>511.58823529411762</v>
      </c>
      <c r="P64" s="15">
        <v>860.76923076923072</v>
      </c>
      <c r="Q64" s="15">
        <v>316</v>
      </c>
      <c r="R64" s="15">
        <v>157</v>
      </c>
      <c r="S64" s="15">
        <v>0</v>
      </c>
      <c r="T64" s="15">
        <v>195.25</v>
      </c>
      <c r="U64" s="15">
        <v>0</v>
      </c>
      <c r="V64" s="15">
        <v>0</v>
      </c>
      <c r="AR64" s="15">
        <v>845.69230769230774</v>
      </c>
      <c r="AS64" s="15">
        <v>860.76923076923072</v>
      </c>
      <c r="AT64" s="15">
        <v>848.41666666666663</v>
      </c>
      <c r="AU64" s="15">
        <v>836.25</v>
      </c>
      <c r="AV64" s="15">
        <v>843.76923076923072</v>
      </c>
      <c r="BA64" s="15" t="str">
        <v>ITEM1283</v>
      </c>
      <c r="BB64" s="15" t="str">
        <v>Mango</v>
      </c>
      <c r="BC64" s="15" t="str">
        <v>Green</v>
      </c>
      <c r="BD64" s="15">
        <v>44896</v>
      </c>
      <c r="BE64" s="15">
        <v>9087</v>
      </c>
      <c r="BF64" s="15">
        <v>13</v>
      </c>
      <c r="BG64" s="15">
        <v>699</v>
      </c>
      <c r="BH64" s="15" t="str">
        <v>Week-1</v>
      </c>
    </row>
    <row r="65" spans="1:60" ht="15.75" customHeight="1">
      <c r="A65" s="20"/>
      <c r="B65" s="17" t="s">
        <v>147</v>
      </c>
      <c r="C65" s="17" t="s">
        <v>68</v>
      </c>
      <c r="D65" s="19" t="s">
        <v>99</v>
      </c>
      <c r="E65" s="21">
        <v>44896</v>
      </c>
      <c r="F65" s="17">
        <v>21600</v>
      </c>
      <c r="G65" s="17">
        <v>160</v>
      </c>
      <c r="H65" s="15">
        <f t="shared" si="0"/>
        <v>135</v>
      </c>
      <c r="I65" s="15" t="s">
        <v>188</v>
      </c>
      <c r="J65" s="15">
        <v>179</v>
      </c>
      <c r="K65" s="15">
        <v>494.06976744186045</v>
      </c>
      <c r="L65" s="15">
        <v>1709</v>
      </c>
      <c r="N65" s="15">
        <v>132</v>
      </c>
      <c r="O65" s="15">
        <v>157</v>
      </c>
      <c r="P65" s="15">
        <v>0</v>
      </c>
      <c r="Q65" s="15">
        <v>0</v>
      </c>
      <c r="R65" s="15">
        <v>843.83333333333337</v>
      </c>
      <c r="S65" s="15">
        <v>299</v>
      </c>
      <c r="T65" s="15">
        <v>316</v>
      </c>
      <c r="U65" s="15">
        <v>0</v>
      </c>
      <c r="V65" s="15">
        <v>269</v>
      </c>
      <c r="AR65" s="15">
        <v>699</v>
      </c>
      <c r="AS65" s="15">
        <v>699</v>
      </c>
      <c r="AT65" s="15">
        <v>649</v>
      </c>
      <c r="AU65" s="15">
        <v>649</v>
      </c>
      <c r="AV65" s="15">
        <v>625</v>
      </c>
      <c r="BA65" s="15" t="str">
        <v>ITEM9564</v>
      </c>
      <c r="BB65" s="15" t="str">
        <v>Orange</v>
      </c>
      <c r="BC65" s="15" t="str">
        <v>Indie</v>
      </c>
      <c r="BD65" s="15">
        <v>44896</v>
      </c>
      <c r="BE65" s="15">
        <v>17132</v>
      </c>
      <c r="BF65" s="15">
        <v>41</v>
      </c>
      <c r="BG65" s="15">
        <v>417.85365853658539</v>
      </c>
      <c r="BH65" s="15" t="str">
        <v>Week-1</v>
      </c>
    </row>
    <row r="66" spans="1:60" ht="15.75" customHeight="1">
      <c r="A66" s="20"/>
      <c r="B66" s="17" t="s">
        <v>148</v>
      </c>
      <c r="C66" s="17" t="s">
        <v>81</v>
      </c>
      <c r="D66" s="19" t="s">
        <v>123</v>
      </c>
      <c r="E66" s="21">
        <v>44896</v>
      </c>
      <c r="F66" s="17">
        <v>0</v>
      </c>
      <c r="G66" s="17">
        <v>0</v>
      </c>
      <c r="H66" s="15">
        <f t="shared" si="0"/>
        <v>0</v>
      </c>
      <c r="I66" s="15" t="s">
        <v>188</v>
      </c>
      <c r="J66" s="15">
        <v>511.58823529411762</v>
      </c>
      <c r="K66" s="15">
        <v>417.86666666666667</v>
      </c>
      <c r="L66" s="15">
        <v>0</v>
      </c>
      <c r="N66" s="15">
        <v>492.60975609756099</v>
      </c>
      <c r="O66" s="15">
        <v>511.58823529411762</v>
      </c>
      <c r="P66" s="15">
        <v>0</v>
      </c>
      <c r="Q66" s="15">
        <v>244</v>
      </c>
      <c r="R66" s="15">
        <v>891</v>
      </c>
      <c r="S66" s="15">
        <v>399</v>
      </c>
      <c r="T66" s="15">
        <v>0</v>
      </c>
      <c r="U66" s="15">
        <v>0</v>
      </c>
      <c r="V66" s="15">
        <v>674</v>
      </c>
      <c r="AR66" s="15">
        <v>417.85365853658539</v>
      </c>
      <c r="AS66" s="15">
        <v>417.85714285714283</v>
      </c>
      <c r="AT66" s="15">
        <v>417.86666666666667</v>
      </c>
      <c r="AU66" s="15">
        <v>417.86842105263156</v>
      </c>
      <c r="AV66" s="15">
        <v>417.86363636363637</v>
      </c>
      <c r="BA66" s="15" t="str">
        <v>ITEM2260</v>
      </c>
      <c r="BB66" s="15" t="str">
        <v>Lemon</v>
      </c>
      <c r="BC66" s="15" t="str">
        <v>Nimbu</v>
      </c>
      <c r="BD66" s="15">
        <v>44896</v>
      </c>
      <c r="BE66" s="15">
        <v>227</v>
      </c>
      <c r="BF66" s="15">
        <v>1</v>
      </c>
      <c r="BG66" s="15">
        <v>227</v>
      </c>
      <c r="BH66" s="15" t="str">
        <v>Week-1</v>
      </c>
    </row>
    <row r="67" spans="1:60" ht="15.75" customHeight="1">
      <c r="A67" s="20"/>
      <c r="B67" s="17" t="s">
        <v>149</v>
      </c>
      <c r="C67" s="17" t="s">
        <v>75</v>
      </c>
      <c r="D67" s="19" t="s">
        <v>86</v>
      </c>
      <c r="E67" s="21">
        <v>44896</v>
      </c>
      <c r="F67" s="17">
        <v>0</v>
      </c>
      <c r="G67" s="17">
        <v>0</v>
      </c>
      <c r="H67" s="15">
        <f t="shared" ref="H67:H130" si="1">IF(F67&gt;0,F67/G67,0)</f>
        <v>0</v>
      </c>
      <c r="I67" s="15" t="s">
        <v>188</v>
      </c>
      <c r="J67" s="15">
        <v>0</v>
      </c>
      <c r="K67" s="15">
        <v>135</v>
      </c>
      <c r="L67" s="15">
        <v>847.05882352941171</v>
      </c>
      <c r="N67" s="15">
        <v>849.88888888888891</v>
      </c>
      <c r="O67" s="15">
        <v>0</v>
      </c>
      <c r="P67" s="15">
        <v>464</v>
      </c>
      <c r="Q67" s="15">
        <v>164</v>
      </c>
      <c r="R67" s="15">
        <v>417.85714285714283</v>
      </c>
      <c r="S67" s="15">
        <v>135</v>
      </c>
      <c r="T67" s="15">
        <v>316</v>
      </c>
      <c r="U67" s="15">
        <v>319</v>
      </c>
      <c r="V67" s="15">
        <v>417.89473684210526</v>
      </c>
      <c r="AR67" s="15">
        <v>227</v>
      </c>
      <c r="AS67" s="15">
        <v>179</v>
      </c>
      <c r="AT67" s="15">
        <v>0</v>
      </c>
      <c r="AU67" s="15">
        <v>172</v>
      </c>
      <c r="AV67" s="15">
        <v>0</v>
      </c>
      <c r="BA67" s="15" t="str">
        <v>ITEM9882</v>
      </c>
      <c r="BB67" s="15" t="str">
        <v>Lemon</v>
      </c>
      <c r="BC67" s="15" t="str">
        <v>Lisbon</v>
      </c>
      <c r="BD67" s="15">
        <v>44896</v>
      </c>
      <c r="BE67" s="15">
        <v>21600</v>
      </c>
      <c r="BF67" s="15">
        <v>160</v>
      </c>
      <c r="BG67" s="15">
        <v>135</v>
      </c>
      <c r="BH67" s="15" t="str">
        <v>Week-1</v>
      </c>
    </row>
    <row r="68" spans="1:60" ht="15.75" customHeight="1">
      <c r="A68" s="20"/>
      <c r="B68" s="17" t="s">
        <v>150</v>
      </c>
      <c r="C68" s="17" t="s">
        <v>71</v>
      </c>
      <c r="D68" s="19" t="s">
        <v>94</v>
      </c>
      <c r="E68" s="21">
        <v>44896</v>
      </c>
      <c r="F68" s="17">
        <v>877</v>
      </c>
      <c r="G68" s="17">
        <v>3</v>
      </c>
      <c r="H68" s="15">
        <f t="shared" si="1"/>
        <v>292.33333333333331</v>
      </c>
      <c r="I68" s="15" t="s">
        <v>188</v>
      </c>
      <c r="J68" s="15">
        <v>284</v>
      </c>
      <c r="K68" s="15">
        <v>853.22222222222217</v>
      </c>
      <c r="L68" s="15">
        <v>699</v>
      </c>
      <c r="N68" s="15">
        <v>0</v>
      </c>
      <c r="O68" s="15">
        <v>145</v>
      </c>
      <c r="P68" s="15">
        <v>0</v>
      </c>
      <c r="Q68" s="15">
        <v>0</v>
      </c>
      <c r="R68" s="15">
        <v>0</v>
      </c>
      <c r="S68" s="15">
        <v>299</v>
      </c>
      <c r="T68" s="15">
        <v>858.5333333333333</v>
      </c>
      <c r="U68" s="15">
        <v>316</v>
      </c>
      <c r="V68" s="15">
        <v>0</v>
      </c>
      <c r="AR68" s="15">
        <v>135</v>
      </c>
      <c r="AS68" s="15">
        <v>135</v>
      </c>
      <c r="AT68" s="15">
        <v>135</v>
      </c>
      <c r="AU68" s="15">
        <v>135</v>
      </c>
      <c r="AV68" s="15">
        <v>129.0042735042735</v>
      </c>
      <c r="BA68" s="15" t="str">
        <v>ITEM1813</v>
      </c>
      <c r="BB68" s="15" t="str">
        <v>Orange</v>
      </c>
      <c r="BC68" s="15" t="str">
        <v>Indie</v>
      </c>
      <c r="BD68" s="15">
        <v>44896</v>
      </c>
      <c r="BE68" s="15">
        <v>0</v>
      </c>
      <c r="BF68" s="15">
        <v>0</v>
      </c>
      <c r="BG68" s="15">
        <v>0</v>
      </c>
      <c r="BH68" s="15" t="str">
        <v>Week-1</v>
      </c>
    </row>
    <row r="69" spans="1:60" ht="15.75" customHeight="1">
      <c r="A69" s="20"/>
      <c r="B69" s="17" t="s">
        <v>151</v>
      </c>
      <c r="C69" s="17" t="s">
        <v>68</v>
      </c>
      <c r="D69" s="19" t="s">
        <v>89</v>
      </c>
      <c r="E69" s="21">
        <v>44896</v>
      </c>
      <c r="F69" s="17">
        <v>10148</v>
      </c>
      <c r="G69" s="17">
        <v>12</v>
      </c>
      <c r="H69" s="15">
        <f t="shared" si="1"/>
        <v>845.66666666666663</v>
      </c>
      <c r="I69" s="15" t="s">
        <v>188</v>
      </c>
      <c r="J69" s="15">
        <v>843.76923076923072</v>
      </c>
      <c r="K69" s="15">
        <v>494.06976744186045</v>
      </c>
      <c r="L69" s="15">
        <v>135</v>
      </c>
      <c r="N69" s="15">
        <v>0</v>
      </c>
      <c r="O69" s="15">
        <v>129</v>
      </c>
      <c r="P69" s="15">
        <v>284</v>
      </c>
      <c r="Q69" s="15">
        <v>309</v>
      </c>
      <c r="R69" s="15">
        <v>492.60975609756099</v>
      </c>
      <c r="S69" s="15">
        <v>699</v>
      </c>
      <c r="T69" s="15">
        <v>149</v>
      </c>
      <c r="U69" s="15">
        <v>0</v>
      </c>
      <c r="V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BA69" s="15" t="str">
        <v>ITEM7519</v>
      </c>
      <c r="BB69" s="15" t="str">
        <v>Apple</v>
      </c>
      <c r="BC69" s="15" t="str">
        <v>Golden</v>
      </c>
      <c r="BD69" s="15">
        <v>44896</v>
      </c>
      <c r="BE69" s="15">
        <v>0</v>
      </c>
      <c r="BF69" s="15">
        <v>0</v>
      </c>
      <c r="BG69" s="15">
        <v>0</v>
      </c>
      <c r="BH69" s="15" t="str">
        <v>Week-1</v>
      </c>
    </row>
    <row r="70" spans="1:60" ht="15.75" customHeight="1">
      <c r="A70" s="20"/>
      <c r="B70" s="17" t="s">
        <v>152</v>
      </c>
      <c r="C70" s="17" t="s">
        <v>81</v>
      </c>
      <c r="D70" s="19" t="s">
        <v>82</v>
      </c>
      <c r="E70" s="21">
        <v>44896</v>
      </c>
      <c r="F70" s="17">
        <v>10472</v>
      </c>
      <c r="G70" s="17">
        <v>17</v>
      </c>
      <c r="H70" s="15">
        <f t="shared" si="1"/>
        <v>616</v>
      </c>
      <c r="I70" s="15" t="s">
        <v>188</v>
      </c>
      <c r="J70" s="15">
        <v>179</v>
      </c>
      <c r="K70" s="15">
        <v>0</v>
      </c>
      <c r="L70" s="15">
        <v>279</v>
      </c>
      <c r="N70" s="15">
        <v>511.61111111111109</v>
      </c>
      <c r="O70" s="15">
        <v>199</v>
      </c>
      <c r="P70" s="15">
        <v>849.88888888888891</v>
      </c>
      <c r="Q70" s="15">
        <v>492.60975609756099</v>
      </c>
      <c r="R70" s="15">
        <v>679</v>
      </c>
      <c r="S70" s="15">
        <v>417.86538461538464</v>
      </c>
      <c r="T70" s="15">
        <v>194.58139534883722</v>
      </c>
      <c r="U70" s="15">
        <v>319</v>
      </c>
      <c r="V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BA70" s="15" t="str">
        <v>ITEM6204</v>
      </c>
      <c r="BB70" s="15" t="str">
        <v>Mango</v>
      </c>
      <c r="BC70" s="15" t="str">
        <v>Amrapalli</v>
      </c>
      <c r="BD70" s="15">
        <v>44896</v>
      </c>
      <c r="BE70" s="15">
        <v>877</v>
      </c>
      <c r="BF70" s="15">
        <v>3</v>
      </c>
      <c r="BG70" s="15">
        <v>292.33333333333331</v>
      </c>
      <c r="BH70" s="15" t="str">
        <v>Week-1</v>
      </c>
    </row>
    <row r="71" spans="1:60" ht="15.75" customHeight="1">
      <c r="A71" s="20"/>
      <c r="B71" s="17" t="s">
        <v>153</v>
      </c>
      <c r="C71" s="17" t="s">
        <v>68</v>
      </c>
      <c r="D71" s="19" t="s">
        <v>89</v>
      </c>
      <c r="E71" s="21">
        <v>44896</v>
      </c>
      <c r="F71" s="17">
        <v>0</v>
      </c>
      <c r="G71" s="17">
        <v>0</v>
      </c>
      <c r="H71" s="15">
        <f t="shared" si="1"/>
        <v>0</v>
      </c>
      <c r="I71" s="15" t="s">
        <v>188</v>
      </c>
      <c r="J71" s="15">
        <v>699</v>
      </c>
      <c r="K71" s="15">
        <v>0</v>
      </c>
      <c r="L71" s="15">
        <v>1709</v>
      </c>
      <c r="N71" s="15">
        <v>679</v>
      </c>
      <c r="O71" s="15">
        <v>179</v>
      </c>
      <c r="P71" s="15">
        <v>511.58823529411762</v>
      </c>
      <c r="Q71" s="15">
        <v>843.83333333333337</v>
      </c>
      <c r="R71" s="15">
        <v>417.86538461538464</v>
      </c>
      <c r="S71" s="15">
        <v>0</v>
      </c>
      <c r="T71" s="15">
        <v>336</v>
      </c>
      <c r="U71" s="15">
        <v>825.66666666666663</v>
      </c>
      <c r="V71" s="15">
        <v>649</v>
      </c>
      <c r="AR71" s="15">
        <v>292.33333333333331</v>
      </c>
      <c r="AS71" s="15">
        <v>299</v>
      </c>
      <c r="AT71" s="15">
        <v>285.66666666666669</v>
      </c>
      <c r="AU71" s="15">
        <v>185</v>
      </c>
      <c r="AV71" s="15">
        <v>196.42857142857142</v>
      </c>
      <c r="BA71" s="15" t="str">
        <v>ITEM7622</v>
      </c>
      <c r="BB71" s="15" t="str">
        <v>Lemon</v>
      </c>
      <c r="BC71" s="15" t="str">
        <v>Oblong</v>
      </c>
      <c r="BD71" s="15">
        <v>44896</v>
      </c>
      <c r="BE71" s="15">
        <v>10148</v>
      </c>
      <c r="BF71" s="15">
        <v>12</v>
      </c>
      <c r="BG71" s="15">
        <v>845.66666666666663</v>
      </c>
      <c r="BH71" s="15" t="str">
        <v>Week-1</v>
      </c>
    </row>
    <row r="72" spans="1:60" ht="15.75" customHeight="1">
      <c r="A72" s="20"/>
      <c r="B72" s="17" t="s">
        <v>154</v>
      </c>
      <c r="C72" s="17" t="s">
        <v>71</v>
      </c>
      <c r="D72" s="19" t="s">
        <v>84</v>
      </c>
      <c r="E72" s="21">
        <v>44896</v>
      </c>
      <c r="F72" s="17">
        <v>0</v>
      </c>
      <c r="G72" s="17">
        <v>0</v>
      </c>
      <c r="H72" s="15">
        <f t="shared" si="1"/>
        <v>0</v>
      </c>
      <c r="I72" s="15" t="s">
        <v>188</v>
      </c>
      <c r="J72" s="15">
        <v>179</v>
      </c>
      <c r="K72" s="15">
        <v>699</v>
      </c>
      <c r="L72" s="15">
        <v>179</v>
      </c>
      <c r="N72" s="15">
        <v>167</v>
      </c>
      <c r="O72" s="15">
        <v>511.58823529411762</v>
      </c>
      <c r="P72" s="15">
        <v>849.88888888888891</v>
      </c>
      <c r="Q72" s="15">
        <v>336</v>
      </c>
      <c r="R72" s="15">
        <v>173</v>
      </c>
      <c r="S72" s="15">
        <v>270.66666666666669</v>
      </c>
      <c r="T72" s="15">
        <v>244</v>
      </c>
      <c r="U72" s="15">
        <v>679</v>
      </c>
      <c r="V72" s="15">
        <v>417.85185185185185</v>
      </c>
      <c r="AR72" s="15">
        <v>845.66666666666663</v>
      </c>
      <c r="AS72" s="15">
        <v>846.68421052631584</v>
      </c>
      <c r="AT72" s="15">
        <v>858.81818181818187</v>
      </c>
      <c r="AU72" s="15">
        <v>850.69230769230774</v>
      </c>
      <c r="AV72" s="15">
        <v>691.9473684210526</v>
      </c>
      <c r="BA72" s="15" t="str">
        <v>ITEM9161</v>
      </c>
      <c r="BB72" s="15" t="str">
        <v>Orange</v>
      </c>
      <c r="BC72" s="15" t="str">
        <v>Tangerine</v>
      </c>
      <c r="BD72" s="15">
        <v>44896</v>
      </c>
      <c r="BE72" s="15">
        <v>10472</v>
      </c>
      <c r="BF72" s="15">
        <v>17</v>
      </c>
      <c r="BG72" s="15">
        <v>616</v>
      </c>
      <c r="BH72" s="15" t="str">
        <v>Week-1</v>
      </c>
    </row>
    <row r="73" spans="1:60" ht="15.75" customHeight="1">
      <c r="A73" s="20"/>
      <c r="B73" s="17" t="s">
        <v>155</v>
      </c>
      <c r="C73" s="17" t="s">
        <v>75</v>
      </c>
      <c r="D73" s="19" t="s">
        <v>86</v>
      </c>
      <c r="E73" s="21">
        <v>44896</v>
      </c>
      <c r="F73" s="17">
        <v>0</v>
      </c>
      <c r="G73" s="17">
        <v>0</v>
      </c>
      <c r="H73" s="15">
        <f t="shared" si="1"/>
        <v>0</v>
      </c>
      <c r="I73" s="15" t="s">
        <v>188</v>
      </c>
      <c r="J73" s="15">
        <v>511.61111111111109</v>
      </c>
      <c r="K73" s="15">
        <v>853.22222222222217</v>
      </c>
      <c r="L73" s="15">
        <v>854.86666666666667</v>
      </c>
      <c r="N73" s="15">
        <v>492.61224489795916</v>
      </c>
      <c r="O73" s="15">
        <v>173</v>
      </c>
      <c r="P73" s="15">
        <v>0</v>
      </c>
      <c r="Q73" s="15">
        <v>306.42857142857144</v>
      </c>
      <c r="R73" s="15">
        <v>843.75</v>
      </c>
      <c r="S73" s="15">
        <v>279</v>
      </c>
      <c r="T73" s="15">
        <v>336</v>
      </c>
      <c r="U73" s="15">
        <v>135.09929078014184</v>
      </c>
      <c r="V73" s="15">
        <v>0</v>
      </c>
      <c r="AR73" s="15">
        <v>616</v>
      </c>
      <c r="AS73" s="15">
        <v>511.58823529411762</v>
      </c>
      <c r="AT73" s="15">
        <v>504</v>
      </c>
      <c r="AU73" s="15">
        <v>359.72222222222223</v>
      </c>
      <c r="AV73" s="15">
        <v>359.73170731707319</v>
      </c>
      <c r="BA73" s="15" t="str">
        <v>ITEM3306</v>
      </c>
      <c r="BB73" s="15" t="str">
        <v>Lemon</v>
      </c>
      <c r="BC73" s="15" t="str">
        <v>Oblong</v>
      </c>
      <c r="BD73" s="15">
        <v>44896</v>
      </c>
      <c r="BE73" s="15">
        <v>0</v>
      </c>
      <c r="BF73" s="15">
        <v>0</v>
      </c>
      <c r="BG73" s="15">
        <v>0</v>
      </c>
      <c r="BH73" s="15" t="str">
        <v>Week-1</v>
      </c>
    </row>
    <row r="74" spans="1:60" ht="15.75" customHeight="1">
      <c r="A74" s="20"/>
      <c r="B74" s="17" t="s">
        <v>156</v>
      </c>
      <c r="C74" s="17" t="s">
        <v>81</v>
      </c>
      <c r="D74" s="19" t="s">
        <v>82</v>
      </c>
      <c r="E74" s="21">
        <v>44896</v>
      </c>
      <c r="F74" s="17">
        <v>2716</v>
      </c>
      <c r="G74" s="17">
        <v>4</v>
      </c>
      <c r="H74" s="15">
        <f t="shared" si="1"/>
        <v>679</v>
      </c>
      <c r="I74" s="15" t="s">
        <v>188</v>
      </c>
      <c r="J74" s="15">
        <v>0</v>
      </c>
      <c r="K74" s="15">
        <v>679</v>
      </c>
      <c r="L74" s="15">
        <v>699</v>
      </c>
      <c r="N74" s="15">
        <v>864.5</v>
      </c>
      <c r="O74" s="15">
        <v>511.58823529411762</v>
      </c>
      <c r="P74" s="15">
        <v>270.66666666666669</v>
      </c>
      <c r="Q74" s="15">
        <v>336</v>
      </c>
      <c r="R74" s="15">
        <v>891.5</v>
      </c>
      <c r="S74" s="15">
        <v>399</v>
      </c>
      <c r="T74" s="15">
        <v>843.81818181818187</v>
      </c>
      <c r="U74" s="15">
        <v>255.66666666666666</v>
      </c>
      <c r="V74" s="15">
        <v>0</v>
      </c>
      <c r="AR74" s="15">
        <v>0</v>
      </c>
      <c r="AS74" s="15">
        <v>316</v>
      </c>
      <c r="AT74" s="15">
        <v>324</v>
      </c>
      <c r="AU74" s="15">
        <v>316</v>
      </c>
      <c r="AV74" s="15">
        <v>316</v>
      </c>
      <c r="BA74" s="15" t="str">
        <v>ITEM8789</v>
      </c>
      <c r="BB74" s="15" t="str">
        <v>Mango</v>
      </c>
      <c r="BC74" s="15" t="str">
        <v>Alphonso</v>
      </c>
      <c r="BD74" s="15">
        <v>44896</v>
      </c>
      <c r="BE74" s="15">
        <v>0</v>
      </c>
      <c r="BF74" s="15">
        <v>0</v>
      </c>
      <c r="BG74" s="15">
        <v>0</v>
      </c>
      <c r="BH74" s="15" t="str">
        <v>Week-1</v>
      </c>
    </row>
    <row r="75" spans="1:60" ht="15.75" customHeight="1">
      <c r="A75" s="20"/>
      <c r="B75" s="17" t="s">
        <v>157</v>
      </c>
      <c r="C75" s="17" t="s">
        <v>81</v>
      </c>
      <c r="D75" s="19" t="s">
        <v>121</v>
      </c>
      <c r="E75" s="21">
        <v>44896</v>
      </c>
      <c r="F75" s="17">
        <v>487</v>
      </c>
      <c r="G75" s="17">
        <v>3</v>
      </c>
      <c r="H75" s="15">
        <f t="shared" si="1"/>
        <v>162.33333333333334</v>
      </c>
      <c r="I75" s="15" t="s">
        <v>188</v>
      </c>
      <c r="J75" s="15">
        <v>0</v>
      </c>
      <c r="K75" s="15">
        <v>570.57142857142856</v>
      </c>
      <c r="L75" s="15">
        <v>135</v>
      </c>
      <c r="N75" s="15">
        <v>0</v>
      </c>
      <c r="O75" s="15">
        <v>0</v>
      </c>
      <c r="P75" s="15">
        <v>464</v>
      </c>
      <c r="Q75" s="15">
        <v>0</v>
      </c>
      <c r="R75" s="15">
        <v>417.86538461538464</v>
      </c>
      <c r="S75" s="15">
        <v>135</v>
      </c>
      <c r="T75" s="15">
        <v>169</v>
      </c>
      <c r="U75" s="15">
        <v>0</v>
      </c>
      <c r="V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BA75" s="15" t="str">
        <v>ITEM2360</v>
      </c>
      <c r="BB75" s="15" t="str">
        <v>Apple</v>
      </c>
      <c r="BC75" s="15" t="str">
        <v>Golden</v>
      </c>
      <c r="BD75" s="15">
        <v>44896</v>
      </c>
      <c r="BE75" s="15">
        <v>0</v>
      </c>
      <c r="BF75" s="15">
        <v>0</v>
      </c>
      <c r="BG75" s="15">
        <v>0</v>
      </c>
      <c r="BH75" s="15" t="str">
        <v>Week-1</v>
      </c>
    </row>
    <row r="76" spans="1:60" ht="15.75" customHeight="1">
      <c r="A76" s="20"/>
      <c r="B76" s="17" t="s">
        <v>158</v>
      </c>
      <c r="C76" s="17" t="s">
        <v>68</v>
      </c>
      <c r="D76" s="19" t="s">
        <v>99</v>
      </c>
      <c r="E76" s="21">
        <v>44896</v>
      </c>
      <c r="F76" s="17">
        <v>2739</v>
      </c>
      <c r="G76" s="17">
        <v>11</v>
      </c>
      <c r="H76" s="15">
        <f t="shared" si="1"/>
        <v>249</v>
      </c>
      <c r="I76" s="15" t="s">
        <v>188</v>
      </c>
      <c r="J76" s="15">
        <v>847.05882352941171</v>
      </c>
      <c r="K76" s="15">
        <v>129</v>
      </c>
      <c r="L76" s="15">
        <v>279</v>
      </c>
      <c r="N76" s="15">
        <v>269</v>
      </c>
      <c r="O76" s="15">
        <v>145</v>
      </c>
      <c r="P76" s="15">
        <v>844</v>
      </c>
      <c r="Q76" s="15">
        <v>0</v>
      </c>
      <c r="R76" s="15">
        <v>270.66666666666669</v>
      </c>
      <c r="S76" s="15">
        <v>279</v>
      </c>
      <c r="T76" s="15">
        <v>194.05263157894737</v>
      </c>
      <c r="U76" s="15">
        <v>0</v>
      </c>
      <c r="V76" s="15">
        <v>649</v>
      </c>
      <c r="AR76" s="15">
        <v>0</v>
      </c>
      <c r="AS76" s="15">
        <v>0</v>
      </c>
      <c r="AT76" s="15">
        <v>244</v>
      </c>
      <c r="AU76" s="15">
        <v>0</v>
      </c>
      <c r="AV76" s="15">
        <v>244</v>
      </c>
      <c r="BA76" s="15" t="str">
        <v>ITEM3301</v>
      </c>
      <c r="BB76" s="15" t="str">
        <v>Orange</v>
      </c>
      <c r="BC76" s="15" t="str">
        <v>Tangerine</v>
      </c>
      <c r="BD76" s="15">
        <v>44896</v>
      </c>
      <c r="BE76" s="15">
        <v>2716</v>
      </c>
      <c r="BF76" s="15">
        <v>4</v>
      </c>
      <c r="BG76" s="15">
        <v>679</v>
      </c>
      <c r="BH76" s="15" t="str">
        <v>Week-1</v>
      </c>
    </row>
    <row r="77" spans="1:60" ht="15.75" customHeight="1">
      <c r="A77" s="20"/>
      <c r="B77" s="17" t="s">
        <v>159</v>
      </c>
      <c r="C77" s="17" t="s">
        <v>75</v>
      </c>
      <c r="D77" s="19" t="s">
        <v>91</v>
      </c>
      <c r="E77" s="21">
        <v>44896</v>
      </c>
      <c r="F77" s="17">
        <v>1693</v>
      </c>
      <c r="G77" s="17">
        <v>2</v>
      </c>
      <c r="H77" s="15">
        <f t="shared" si="1"/>
        <v>846.5</v>
      </c>
      <c r="I77" s="15" t="s">
        <v>188</v>
      </c>
      <c r="J77" s="15">
        <v>0</v>
      </c>
      <c r="K77" s="15">
        <v>135.09929078014184</v>
      </c>
      <c r="L77" s="15">
        <v>1709</v>
      </c>
      <c r="N77" s="15">
        <v>511.57894736842104</v>
      </c>
      <c r="O77" s="15">
        <v>129</v>
      </c>
      <c r="P77" s="15">
        <v>283.85714285714283</v>
      </c>
      <c r="Q77" s="15">
        <v>157</v>
      </c>
      <c r="R77" s="15">
        <v>492.61224489795916</v>
      </c>
      <c r="S77" s="15">
        <v>699</v>
      </c>
      <c r="T77" s="15">
        <v>316</v>
      </c>
      <c r="U77" s="15">
        <v>0</v>
      </c>
      <c r="V77" s="15">
        <v>417.86666666666667</v>
      </c>
      <c r="AR77" s="15">
        <v>679</v>
      </c>
      <c r="AS77" s="15">
        <v>679</v>
      </c>
      <c r="AT77" s="15">
        <v>649</v>
      </c>
      <c r="AU77" s="15">
        <v>649</v>
      </c>
      <c r="AV77" s="15">
        <v>599</v>
      </c>
      <c r="BA77" s="15" t="str">
        <v>ITEM5899</v>
      </c>
      <c r="BB77" s="15" t="str">
        <v>Orange</v>
      </c>
      <c r="BC77" s="15" t="str">
        <v>Mandarin</v>
      </c>
      <c r="BD77" s="15">
        <v>44896</v>
      </c>
      <c r="BE77" s="15">
        <v>487</v>
      </c>
      <c r="BF77" s="15">
        <v>3</v>
      </c>
      <c r="BG77" s="15">
        <v>162.33333333333334</v>
      </c>
      <c r="BH77" s="15" t="str">
        <v>Week-1</v>
      </c>
    </row>
    <row r="78" spans="1:60" ht="15.75" customHeight="1">
      <c r="A78" s="20"/>
      <c r="B78" s="17" t="s">
        <v>160</v>
      </c>
      <c r="C78" s="17" t="s">
        <v>71</v>
      </c>
      <c r="D78" s="19" t="s">
        <v>84</v>
      </c>
      <c r="E78" s="21">
        <v>44896</v>
      </c>
      <c r="F78" s="17">
        <v>3335</v>
      </c>
      <c r="G78" s="17">
        <v>23</v>
      </c>
      <c r="H78" s="15">
        <f t="shared" si="1"/>
        <v>145</v>
      </c>
      <c r="I78" s="15" t="s">
        <v>188</v>
      </c>
      <c r="J78" s="15">
        <v>699</v>
      </c>
      <c r="K78" s="15">
        <v>679</v>
      </c>
      <c r="L78" s="15">
        <v>179</v>
      </c>
      <c r="N78" s="15">
        <v>679</v>
      </c>
      <c r="O78" s="15">
        <v>199</v>
      </c>
      <c r="P78" s="15">
        <v>864.5</v>
      </c>
      <c r="Q78" s="15">
        <v>0</v>
      </c>
      <c r="R78" s="15">
        <v>679</v>
      </c>
      <c r="S78" s="15">
        <v>417.86206896551727</v>
      </c>
      <c r="T78" s="15">
        <v>0</v>
      </c>
      <c r="U78" s="15">
        <v>0</v>
      </c>
      <c r="V78" s="15">
        <v>0</v>
      </c>
      <c r="AR78" s="15">
        <v>162.33333333333334</v>
      </c>
      <c r="AS78" s="15">
        <v>157</v>
      </c>
      <c r="AT78" s="15">
        <v>149</v>
      </c>
      <c r="AU78" s="15">
        <v>219</v>
      </c>
      <c r="AV78" s="15">
        <v>223</v>
      </c>
      <c r="BA78" s="15" t="str">
        <v>ITEM5049</v>
      </c>
      <c r="BB78" s="15" t="str">
        <v>Lemon</v>
      </c>
      <c r="BC78" s="15" t="str">
        <v>Lisbon</v>
      </c>
      <c r="BD78" s="15">
        <v>44896</v>
      </c>
      <c r="BE78" s="15">
        <v>2739</v>
      </c>
      <c r="BF78" s="15">
        <v>11</v>
      </c>
      <c r="BG78" s="15">
        <v>249</v>
      </c>
      <c r="BH78" s="15" t="str">
        <v>Week-1</v>
      </c>
    </row>
    <row r="79" spans="1:60" ht="15.75" customHeight="1">
      <c r="A79" s="20"/>
      <c r="B79" s="17" t="s">
        <v>161</v>
      </c>
      <c r="C79" s="17" t="s">
        <v>75</v>
      </c>
      <c r="D79" s="19" t="s">
        <v>86</v>
      </c>
      <c r="E79" s="21">
        <v>44896</v>
      </c>
      <c r="F79" s="17">
        <v>2368</v>
      </c>
      <c r="G79" s="17">
        <v>5</v>
      </c>
      <c r="H79" s="15">
        <f t="shared" si="1"/>
        <v>473.6</v>
      </c>
      <c r="I79" s="15" t="s">
        <v>188</v>
      </c>
      <c r="J79" s="15">
        <v>0</v>
      </c>
      <c r="K79" s="15">
        <v>495.17777777777781</v>
      </c>
      <c r="L79" s="15">
        <v>849.91666666666663</v>
      </c>
      <c r="N79" s="15">
        <v>167</v>
      </c>
      <c r="O79" s="15">
        <v>179</v>
      </c>
      <c r="P79" s="15">
        <v>511.61111111111109</v>
      </c>
      <c r="Q79" s="15">
        <v>0</v>
      </c>
      <c r="R79" s="15">
        <v>417.86206896551727</v>
      </c>
      <c r="S79" s="15">
        <v>0</v>
      </c>
      <c r="T79" s="15">
        <v>316</v>
      </c>
      <c r="U79" s="15">
        <v>289</v>
      </c>
      <c r="V79" s="15">
        <v>0</v>
      </c>
      <c r="AR79" s="15">
        <v>249</v>
      </c>
      <c r="AS79" s="15">
        <v>249</v>
      </c>
      <c r="AT79" s="15">
        <v>254</v>
      </c>
      <c r="AU79" s="15">
        <v>0</v>
      </c>
      <c r="AV79" s="15">
        <v>0</v>
      </c>
      <c r="BA79" s="15" t="str">
        <v>ITEM8897</v>
      </c>
      <c r="BB79" s="15" t="str">
        <v>Apple</v>
      </c>
      <c r="BC79" s="15" t="str">
        <v>Red</v>
      </c>
      <c r="BD79" s="15">
        <v>44896</v>
      </c>
      <c r="BE79" s="15">
        <v>1693</v>
      </c>
      <c r="BF79" s="15">
        <v>2</v>
      </c>
      <c r="BG79" s="15">
        <v>846.5</v>
      </c>
      <c r="BH79" s="15" t="str">
        <v>Week-1</v>
      </c>
    </row>
    <row r="80" spans="1:60" ht="15.75" customHeight="1">
      <c r="A80" s="20"/>
      <c r="B80" s="17" t="s">
        <v>162</v>
      </c>
      <c r="C80" s="17" t="s">
        <v>81</v>
      </c>
      <c r="D80" s="19" t="s">
        <v>82</v>
      </c>
      <c r="E80" s="21">
        <v>44896</v>
      </c>
      <c r="F80" s="17">
        <v>501</v>
      </c>
      <c r="G80" s="17">
        <v>3</v>
      </c>
      <c r="H80" s="15">
        <f t="shared" si="1"/>
        <v>167</v>
      </c>
      <c r="I80" s="15" t="s">
        <v>188</v>
      </c>
      <c r="J80" s="15">
        <v>511.57894736842104</v>
      </c>
      <c r="K80" s="15">
        <v>417.85</v>
      </c>
      <c r="L80" s="15">
        <v>674</v>
      </c>
      <c r="N80" s="15">
        <v>492.62</v>
      </c>
      <c r="O80" s="15">
        <v>511.61111111111109</v>
      </c>
      <c r="P80" s="15">
        <v>864.5</v>
      </c>
      <c r="Q80" s="15">
        <v>492.61111111111109</v>
      </c>
      <c r="R80" s="15">
        <v>159</v>
      </c>
      <c r="S80" s="15">
        <v>257.33333333333331</v>
      </c>
      <c r="T80" s="15">
        <v>847.71428571428567</v>
      </c>
      <c r="U80" s="15">
        <v>336</v>
      </c>
      <c r="V80" s="15">
        <v>0</v>
      </c>
      <c r="AR80" s="15">
        <v>846.5</v>
      </c>
      <c r="AS80" s="15">
        <v>843.83333333333337</v>
      </c>
      <c r="AT80" s="15">
        <v>843.8</v>
      </c>
      <c r="AU80" s="15">
        <v>836.25</v>
      </c>
      <c r="AV80" s="15">
        <v>729.85714285714289</v>
      </c>
      <c r="BA80" s="15" t="str">
        <v>ITEM7663</v>
      </c>
      <c r="BB80" s="15" t="str">
        <v>Mango</v>
      </c>
      <c r="BC80" s="15" t="str">
        <v>Alphonso</v>
      </c>
      <c r="BD80" s="15">
        <v>44896</v>
      </c>
      <c r="BE80" s="15">
        <v>3335</v>
      </c>
      <c r="BF80" s="15">
        <v>23</v>
      </c>
      <c r="BG80" s="15">
        <v>145</v>
      </c>
      <c r="BH80" s="15" t="str">
        <v>Week-1</v>
      </c>
    </row>
    <row r="81" spans="1:60" ht="15.75" customHeight="1">
      <c r="A81" s="20"/>
      <c r="B81" s="17" t="s">
        <v>163</v>
      </c>
      <c r="C81" s="17" t="s">
        <v>71</v>
      </c>
      <c r="D81" s="19" t="s">
        <v>94</v>
      </c>
      <c r="E81" s="21">
        <v>44896</v>
      </c>
      <c r="F81" s="17">
        <v>0</v>
      </c>
      <c r="G81" s="17">
        <v>0</v>
      </c>
      <c r="H81" s="15">
        <f t="shared" si="1"/>
        <v>0</v>
      </c>
      <c r="I81" s="15" t="s">
        <v>188</v>
      </c>
      <c r="J81" s="15">
        <v>269</v>
      </c>
      <c r="K81" s="15">
        <v>135.09929078014184</v>
      </c>
      <c r="L81" s="15">
        <v>135</v>
      </c>
      <c r="N81" s="15">
        <v>858.5333333333333</v>
      </c>
      <c r="O81" s="15">
        <v>159</v>
      </c>
      <c r="P81" s="15">
        <v>0</v>
      </c>
      <c r="Q81" s="15">
        <v>846.68421052631584</v>
      </c>
      <c r="R81" s="15">
        <v>843.75</v>
      </c>
      <c r="S81" s="15">
        <v>279</v>
      </c>
      <c r="T81" s="15">
        <v>149</v>
      </c>
      <c r="U81" s="15">
        <v>0</v>
      </c>
      <c r="V81" s="15">
        <v>660.66666666666663</v>
      </c>
      <c r="AR81" s="15">
        <v>145</v>
      </c>
      <c r="AS81" s="15">
        <v>145</v>
      </c>
      <c r="AT81" s="15">
        <v>145</v>
      </c>
      <c r="AU81" s="15">
        <v>145</v>
      </c>
      <c r="AV81" s="15">
        <v>135</v>
      </c>
      <c r="BA81" s="15" t="str">
        <v>ITEM4672</v>
      </c>
      <c r="BB81" s="15" t="str">
        <v>Apple</v>
      </c>
      <c r="BC81" s="15" t="str">
        <v>Golden</v>
      </c>
      <c r="BD81" s="15">
        <v>44896</v>
      </c>
      <c r="BE81" s="15">
        <v>2368</v>
      </c>
      <c r="BF81" s="15">
        <v>5</v>
      </c>
      <c r="BG81" s="15">
        <v>473.6</v>
      </c>
      <c r="BH81" s="15" t="str">
        <v>Week-1</v>
      </c>
    </row>
    <row r="82" spans="1:60" ht="15.75" customHeight="1">
      <c r="A82" s="20"/>
      <c r="B82" s="17" t="s">
        <v>164</v>
      </c>
      <c r="C82" s="17" t="s">
        <v>75</v>
      </c>
      <c r="D82" s="19" t="s">
        <v>91</v>
      </c>
      <c r="E82" s="21">
        <v>44896</v>
      </c>
      <c r="F82" s="17">
        <v>891</v>
      </c>
      <c r="G82" s="17">
        <v>1</v>
      </c>
      <c r="H82" s="15">
        <f t="shared" si="1"/>
        <v>891</v>
      </c>
      <c r="I82" s="15" t="s">
        <v>188</v>
      </c>
      <c r="J82" s="15">
        <v>284</v>
      </c>
      <c r="K82" s="15">
        <v>849.47058823529414</v>
      </c>
      <c r="L82" s="15">
        <v>296.14285714285717</v>
      </c>
      <c r="N82" s="15">
        <v>0</v>
      </c>
      <c r="O82" s="15">
        <v>511.61111111111109</v>
      </c>
      <c r="P82" s="15">
        <v>257.33333333333331</v>
      </c>
      <c r="Q82" s="15">
        <v>316</v>
      </c>
      <c r="R82" s="15">
        <v>891.5</v>
      </c>
      <c r="S82" s="15">
        <v>499</v>
      </c>
      <c r="T82" s="15">
        <v>189.4</v>
      </c>
      <c r="U82" s="15">
        <v>289</v>
      </c>
      <c r="V82" s="15">
        <v>417.875</v>
      </c>
      <c r="AR82" s="15">
        <v>473.6</v>
      </c>
      <c r="AS82" s="15">
        <v>464</v>
      </c>
      <c r="AT82" s="15">
        <v>464.14285714285717</v>
      </c>
      <c r="AU82" s="15">
        <v>467.33333333333331</v>
      </c>
      <c r="AV82" s="15">
        <v>416.6</v>
      </c>
      <c r="BA82" s="15" t="str">
        <v>ITEM8886</v>
      </c>
      <c r="BB82" s="15" t="str">
        <v>Orange</v>
      </c>
      <c r="BC82" s="15" t="str">
        <v>Tangerine</v>
      </c>
      <c r="BD82" s="15">
        <v>44896</v>
      </c>
      <c r="BE82" s="15">
        <v>501</v>
      </c>
      <c r="BF82" s="15">
        <v>3</v>
      </c>
      <c r="BG82" s="15">
        <v>167</v>
      </c>
      <c r="BH82" s="15" t="str">
        <v>Week-1</v>
      </c>
    </row>
    <row r="83" spans="1:60" ht="15.75" customHeight="1">
      <c r="A83" s="20"/>
      <c r="B83" s="17" t="s">
        <v>165</v>
      </c>
      <c r="C83" s="17" t="s">
        <v>75</v>
      </c>
      <c r="D83" s="19" t="s">
        <v>86</v>
      </c>
      <c r="E83" s="21">
        <v>44896</v>
      </c>
      <c r="F83" s="17">
        <v>0</v>
      </c>
      <c r="G83" s="17">
        <v>0</v>
      </c>
      <c r="H83" s="15">
        <f t="shared" si="1"/>
        <v>0</v>
      </c>
      <c r="I83" s="15" t="s">
        <v>188</v>
      </c>
      <c r="J83" s="15">
        <v>854.86666666666667</v>
      </c>
      <c r="K83" s="15">
        <v>495.17777777777781</v>
      </c>
      <c r="L83" s="15">
        <v>1709</v>
      </c>
      <c r="N83" s="15">
        <v>0</v>
      </c>
      <c r="O83" s="15">
        <v>0</v>
      </c>
      <c r="P83" s="15">
        <v>464.2</v>
      </c>
      <c r="Q83" s="15">
        <v>297.66666666666669</v>
      </c>
      <c r="R83" s="15">
        <v>417.86206896551727</v>
      </c>
      <c r="S83" s="15">
        <v>135</v>
      </c>
      <c r="T83" s="15">
        <v>356</v>
      </c>
      <c r="U83" s="15">
        <v>858.5333333333333</v>
      </c>
      <c r="V83" s="15">
        <v>0</v>
      </c>
      <c r="AR83" s="15">
        <v>167</v>
      </c>
      <c r="AS83" s="15">
        <v>167</v>
      </c>
      <c r="AT83" s="15">
        <v>167</v>
      </c>
      <c r="AU83" s="15">
        <v>178.375</v>
      </c>
      <c r="AV83" s="15">
        <v>181.07692307692307</v>
      </c>
      <c r="BA83" s="15" t="str">
        <v>ITEM2329</v>
      </c>
      <c r="BB83" s="15" t="str">
        <v>Mango</v>
      </c>
      <c r="BC83" s="15" t="str">
        <v>Amrapalli</v>
      </c>
      <c r="BD83" s="15">
        <v>44896</v>
      </c>
      <c r="BE83" s="15">
        <v>0</v>
      </c>
      <c r="BF83" s="15">
        <v>0</v>
      </c>
      <c r="BG83" s="15">
        <v>0</v>
      </c>
      <c r="BH83" s="15" t="str">
        <v>Week-1</v>
      </c>
    </row>
    <row r="84" spans="1:60" ht="15.75" customHeight="1">
      <c r="A84" s="20"/>
      <c r="B84" s="17" t="s">
        <v>166</v>
      </c>
      <c r="C84" s="17" t="s">
        <v>81</v>
      </c>
      <c r="D84" s="19" t="s">
        <v>121</v>
      </c>
      <c r="E84" s="21">
        <v>44896</v>
      </c>
      <c r="F84" s="17">
        <v>8058</v>
      </c>
      <c r="G84" s="17">
        <v>42</v>
      </c>
      <c r="H84" s="15">
        <f t="shared" si="1"/>
        <v>191.85714285714286</v>
      </c>
      <c r="I84" s="15" t="s">
        <v>188</v>
      </c>
      <c r="J84" s="15">
        <v>179</v>
      </c>
      <c r="K84" s="15">
        <v>181</v>
      </c>
      <c r="L84" s="15">
        <v>0</v>
      </c>
      <c r="N84" s="15">
        <v>507.93103448275861</v>
      </c>
      <c r="O84" s="15">
        <v>145</v>
      </c>
      <c r="P84" s="15">
        <v>843.85714285714289</v>
      </c>
      <c r="Q84" s="15">
        <v>316</v>
      </c>
      <c r="R84" s="15">
        <v>257.33333333333331</v>
      </c>
      <c r="S84" s="15">
        <v>279</v>
      </c>
      <c r="T84" s="15">
        <v>0</v>
      </c>
      <c r="U84" s="15">
        <v>679</v>
      </c>
      <c r="V84" s="15">
        <v>0</v>
      </c>
      <c r="AR84" s="15">
        <v>0</v>
      </c>
      <c r="AS84" s="15">
        <v>399</v>
      </c>
      <c r="AT84" s="15">
        <v>399</v>
      </c>
      <c r="AU84" s="15">
        <v>399</v>
      </c>
      <c r="AV84" s="15">
        <v>399</v>
      </c>
      <c r="BA84" s="15" t="str">
        <v>ITEM8933</v>
      </c>
      <c r="BB84" s="15" t="str">
        <v>Apple</v>
      </c>
      <c r="BC84" s="15" t="str">
        <v>Red</v>
      </c>
      <c r="BD84" s="15">
        <v>44896</v>
      </c>
      <c r="BE84" s="15">
        <v>891</v>
      </c>
      <c r="BF84" s="15">
        <v>1</v>
      </c>
      <c r="BG84" s="15">
        <v>891</v>
      </c>
      <c r="BH84" s="15" t="str">
        <v>Week-1</v>
      </c>
    </row>
    <row r="85" spans="1:60" ht="15.75" customHeight="1">
      <c r="A85" s="20"/>
      <c r="B85" s="17" t="s">
        <v>167</v>
      </c>
      <c r="C85" s="17" t="s">
        <v>68</v>
      </c>
      <c r="D85" s="19" t="s">
        <v>89</v>
      </c>
      <c r="E85" s="21">
        <v>44896</v>
      </c>
      <c r="F85" s="17">
        <v>3365</v>
      </c>
      <c r="G85" s="17">
        <v>11</v>
      </c>
      <c r="H85" s="15">
        <f t="shared" si="1"/>
        <v>305.90909090909093</v>
      </c>
      <c r="I85" s="15" t="s">
        <v>188</v>
      </c>
      <c r="J85" s="15">
        <v>699</v>
      </c>
      <c r="K85" s="15">
        <v>0</v>
      </c>
      <c r="L85" s="15">
        <v>855.42105263157896</v>
      </c>
      <c r="N85" s="15">
        <v>679</v>
      </c>
      <c r="O85" s="15">
        <v>129</v>
      </c>
      <c r="P85" s="15">
        <v>283.77777777777777</v>
      </c>
      <c r="Q85" s="15">
        <v>0</v>
      </c>
      <c r="R85" s="15">
        <v>492.62</v>
      </c>
      <c r="S85" s="15">
        <v>699</v>
      </c>
      <c r="T85" s="15">
        <v>356</v>
      </c>
      <c r="U85" s="15">
        <v>135</v>
      </c>
      <c r="V85" s="15">
        <v>0</v>
      </c>
      <c r="AR85" s="15">
        <v>891</v>
      </c>
      <c r="AS85" s="15">
        <v>891</v>
      </c>
      <c r="AT85" s="15">
        <v>0</v>
      </c>
      <c r="AU85" s="15">
        <v>836</v>
      </c>
      <c r="AV85" s="15">
        <v>910</v>
      </c>
      <c r="BA85" s="15" t="str">
        <v>ITEM6354</v>
      </c>
      <c r="BB85" s="15" t="str">
        <v>Apple</v>
      </c>
      <c r="BC85" s="15" t="str">
        <v>Golden</v>
      </c>
      <c r="BD85" s="15">
        <v>44896</v>
      </c>
      <c r="BE85" s="15">
        <v>0</v>
      </c>
      <c r="BF85" s="15">
        <v>0</v>
      </c>
      <c r="BG85" s="15">
        <v>0</v>
      </c>
      <c r="BH85" s="15" t="str">
        <v>Week-1</v>
      </c>
    </row>
    <row r="86" spans="1:60" ht="15.75" customHeight="1">
      <c r="A86" s="20"/>
      <c r="B86" s="17" t="s">
        <v>168</v>
      </c>
      <c r="C86" s="17" t="s">
        <v>68</v>
      </c>
      <c r="D86" s="19" t="s">
        <v>99</v>
      </c>
      <c r="E86" s="21">
        <v>44896</v>
      </c>
      <c r="F86" s="17">
        <v>0</v>
      </c>
      <c r="G86" s="17">
        <v>0</v>
      </c>
      <c r="H86" s="15">
        <f t="shared" si="1"/>
        <v>0</v>
      </c>
      <c r="I86" s="15" t="s">
        <v>188</v>
      </c>
      <c r="J86" s="15">
        <v>179</v>
      </c>
      <c r="K86" s="15">
        <v>699</v>
      </c>
      <c r="L86" s="15">
        <v>649</v>
      </c>
      <c r="N86" s="15">
        <v>173.66666666666666</v>
      </c>
      <c r="O86" s="15">
        <v>199</v>
      </c>
      <c r="P86" s="15">
        <v>858.5333333333333</v>
      </c>
      <c r="Q86" s="15">
        <v>270.66666666666669</v>
      </c>
      <c r="R86" s="15">
        <v>679</v>
      </c>
      <c r="S86" s="15">
        <v>417.86274509803923</v>
      </c>
      <c r="T86" s="15">
        <v>854.125</v>
      </c>
      <c r="U86" s="15">
        <v>256.05882352941177</v>
      </c>
      <c r="V86" s="15">
        <v>649</v>
      </c>
      <c r="AR86" s="15">
        <v>0</v>
      </c>
      <c r="AS86" s="15">
        <v>0</v>
      </c>
      <c r="AT86" s="15">
        <v>844</v>
      </c>
      <c r="AU86" s="15">
        <v>853</v>
      </c>
      <c r="AV86" s="15">
        <v>805.81818181818187</v>
      </c>
      <c r="BA86" s="15" t="str">
        <v>ITEM7861</v>
      </c>
      <c r="BB86" s="15" t="str">
        <v>Orange</v>
      </c>
      <c r="BC86" s="15" t="str">
        <v>Mandarin</v>
      </c>
      <c r="BD86" s="15">
        <v>44896</v>
      </c>
      <c r="BE86" s="15">
        <v>8058</v>
      </c>
      <c r="BF86" s="15">
        <v>42</v>
      </c>
      <c r="BG86" s="15">
        <v>191.85714285714286</v>
      </c>
      <c r="BH86" s="15" t="str">
        <v>Week-1</v>
      </c>
    </row>
    <row r="87" spans="1:60" ht="15.75" customHeight="1">
      <c r="A87" s="20"/>
      <c r="B87" s="17" t="s">
        <v>169</v>
      </c>
      <c r="C87" s="17" t="s">
        <v>81</v>
      </c>
      <c r="D87" s="19" t="s">
        <v>82</v>
      </c>
      <c r="E87" s="21">
        <v>44896</v>
      </c>
      <c r="F87" s="17">
        <v>16450</v>
      </c>
      <c r="G87" s="17">
        <v>33</v>
      </c>
      <c r="H87" s="15">
        <f t="shared" si="1"/>
        <v>498.4848484848485</v>
      </c>
      <c r="I87" s="15" t="s">
        <v>188</v>
      </c>
      <c r="J87" s="15">
        <v>507.93103448275861</v>
      </c>
      <c r="K87" s="15">
        <v>849.47058823529414</v>
      </c>
      <c r="L87" s="15">
        <v>135</v>
      </c>
      <c r="N87" s="15">
        <v>492.60714285714283</v>
      </c>
      <c r="O87" s="15">
        <v>0</v>
      </c>
      <c r="P87" s="15">
        <v>511.57894736842104</v>
      </c>
      <c r="Q87" s="15">
        <v>173</v>
      </c>
      <c r="R87" s="15">
        <v>417.86274509803923</v>
      </c>
      <c r="S87" s="15">
        <v>0</v>
      </c>
      <c r="T87" s="15">
        <v>162.33333333333334</v>
      </c>
      <c r="U87" s="15">
        <v>0</v>
      </c>
      <c r="V87" s="15">
        <v>417.85185185185185</v>
      </c>
      <c r="AR87" s="15">
        <v>191.85714285714286</v>
      </c>
      <c r="AS87" s="15">
        <v>190.12</v>
      </c>
      <c r="AT87" s="15">
        <v>194.34615384615384</v>
      </c>
      <c r="AU87" s="15">
        <v>193.5</v>
      </c>
      <c r="AV87" s="15">
        <v>211.10526315789474</v>
      </c>
      <c r="BA87" s="15" t="str">
        <v>ITEM2852</v>
      </c>
      <c r="BB87" s="15" t="str">
        <v>Lemon</v>
      </c>
      <c r="BC87" s="15" t="str">
        <v>Oblong</v>
      </c>
      <c r="BD87" s="15">
        <v>44896</v>
      </c>
      <c r="BE87" s="15">
        <v>3365</v>
      </c>
      <c r="BF87" s="15">
        <v>11</v>
      </c>
      <c r="BG87" s="15">
        <v>305.90909090909093</v>
      </c>
      <c r="BH87" s="15" t="str">
        <v>Week-1</v>
      </c>
    </row>
    <row r="88" spans="1:60" ht="15.75" customHeight="1">
      <c r="A88" s="20"/>
      <c r="B88" s="17" t="s">
        <v>170</v>
      </c>
      <c r="C88" s="17" t="s">
        <v>81</v>
      </c>
      <c r="D88" s="19" t="s">
        <v>82</v>
      </c>
      <c r="E88" s="21">
        <v>44896</v>
      </c>
      <c r="F88" s="17">
        <v>10994</v>
      </c>
      <c r="G88" s="17">
        <v>13</v>
      </c>
      <c r="H88" s="15">
        <f t="shared" si="1"/>
        <v>845.69230769230774</v>
      </c>
      <c r="I88" s="15" t="s">
        <v>188</v>
      </c>
      <c r="J88" s="15">
        <v>0</v>
      </c>
      <c r="K88" s="15">
        <v>679</v>
      </c>
      <c r="L88" s="15">
        <v>279</v>
      </c>
      <c r="N88" s="15">
        <v>843.81818181818187</v>
      </c>
      <c r="O88" s="15">
        <v>511.57894736842104</v>
      </c>
      <c r="P88" s="15">
        <v>858.5333333333333</v>
      </c>
      <c r="Q88" s="15">
        <v>0</v>
      </c>
      <c r="R88" s="15">
        <v>149</v>
      </c>
      <c r="S88" s="15">
        <v>0</v>
      </c>
      <c r="T88" s="15">
        <v>191.08695652173913</v>
      </c>
      <c r="U88" s="15">
        <v>0</v>
      </c>
      <c r="V88" s="15">
        <v>0</v>
      </c>
      <c r="AR88" s="15">
        <v>305.90909090909093</v>
      </c>
      <c r="AS88" s="15">
        <v>297.66666666666669</v>
      </c>
      <c r="AT88" s="15">
        <v>306.42857142857144</v>
      </c>
      <c r="AU88" s="15">
        <v>287</v>
      </c>
      <c r="AV88" s="15">
        <v>283</v>
      </c>
      <c r="BA88" s="15" t="str">
        <v>ITEM4931</v>
      </c>
      <c r="BB88" s="15" t="str">
        <v>Lemon</v>
      </c>
      <c r="BC88" s="15" t="str">
        <v>Lisbon</v>
      </c>
      <c r="BD88" s="15">
        <v>44896</v>
      </c>
      <c r="BE88" s="15">
        <v>0</v>
      </c>
      <c r="BF88" s="15">
        <v>0</v>
      </c>
      <c r="BG88" s="15">
        <v>0</v>
      </c>
      <c r="BH88" s="15" t="str">
        <v>Week-1</v>
      </c>
    </row>
    <row r="89" spans="1:60" ht="15.75" customHeight="1">
      <c r="A89" s="20"/>
      <c r="B89" s="17" t="s">
        <v>171</v>
      </c>
      <c r="C89" s="17" t="s">
        <v>68</v>
      </c>
      <c r="D89" s="19" t="s">
        <v>69</v>
      </c>
      <c r="E89" s="21">
        <v>44896</v>
      </c>
      <c r="F89" s="17">
        <v>9087</v>
      </c>
      <c r="G89" s="17">
        <v>13</v>
      </c>
      <c r="H89" s="15">
        <f t="shared" si="1"/>
        <v>699</v>
      </c>
      <c r="I89" s="15" t="s">
        <v>188</v>
      </c>
      <c r="J89" s="15">
        <v>0</v>
      </c>
      <c r="K89" s="15">
        <v>570.57142857142856</v>
      </c>
      <c r="L89" s="15">
        <v>1709</v>
      </c>
      <c r="N89" s="15">
        <v>249</v>
      </c>
      <c r="O89" s="15">
        <v>149</v>
      </c>
      <c r="P89" s="15">
        <v>0</v>
      </c>
      <c r="Q89" s="15">
        <v>0</v>
      </c>
      <c r="R89" s="15">
        <v>843.85714285714289</v>
      </c>
      <c r="S89" s="15">
        <v>279</v>
      </c>
      <c r="T89" s="15">
        <v>324</v>
      </c>
      <c r="U89" s="15">
        <v>0</v>
      </c>
      <c r="V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BA89" s="15" t="str">
        <v>ITEM3252</v>
      </c>
      <c r="BB89" s="15" t="str">
        <v>Orange</v>
      </c>
      <c r="BC89" s="15" t="str">
        <v>Tangerine</v>
      </c>
      <c r="BD89" s="15">
        <v>44896</v>
      </c>
      <c r="BE89" s="15">
        <v>16450</v>
      </c>
      <c r="BF89" s="15">
        <v>33</v>
      </c>
      <c r="BG89" s="15">
        <v>498.4848484848485</v>
      </c>
      <c r="BH89" s="15" t="str">
        <v>Week-1</v>
      </c>
    </row>
    <row r="90" spans="1:60" ht="15.75" customHeight="1">
      <c r="A90" s="20"/>
      <c r="B90" s="17" t="s">
        <v>172</v>
      </c>
      <c r="C90" s="17" t="s">
        <v>75</v>
      </c>
      <c r="D90" s="19" t="s">
        <v>91</v>
      </c>
      <c r="E90" s="21">
        <v>44896</v>
      </c>
      <c r="F90" s="17">
        <v>17132</v>
      </c>
      <c r="G90" s="17">
        <v>41</v>
      </c>
      <c r="H90" s="15">
        <f t="shared" si="1"/>
        <v>417.85365853658539</v>
      </c>
      <c r="I90" s="15" t="s">
        <v>188</v>
      </c>
      <c r="J90" s="15">
        <v>849.91666666666663</v>
      </c>
      <c r="K90" s="15">
        <v>129</v>
      </c>
      <c r="L90" s="15">
        <v>0</v>
      </c>
      <c r="N90" s="15">
        <v>269</v>
      </c>
      <c r="O90" s="15">
        <v>511.57894736842104</v>
      </c>
      <c r="P90" s="15">
        <v>0</v>
      </c>
      <c r="Q90" s="15">
        <v>492.60975609756099</v>
      </c>
      <c r="R90" s="15">
        <v>891</v>
      </c>
      <c r="S90" s="15">
        <v>399</v>
      </c>
      <c r="T90" s="15">
        <v>244</v>
      </c>
      <c r="U90" s="15">
        <v>0</v>
      </c>
      <c r="V90" s="15">
        <v>0</v>
      </c>
      <c r="AR90" s="15">
        <v>498.4848484848485</v>
      </c>
      <c r="AS90" s="15">
        <v>492.61111111111109</v>
      </c>
      <c r="AT90" s="15">
        <v>492.61111111111109</v>
      </c>
      <c r="AU90" s="15">
        <v>492.83333333333331</v>
      </c>
      <c r="AV90" s="15">
        <v>492.60714285714283</v>
      </c>
      <c r="BA90" s="15" t="str">
        <v>ITEM8353</v>
      </c>
      <c r="BB90" s="15" t="str">
        <v>Orange</v>
      </c>
      <c r="BC90" s="15" t="str">
        <v>Tangerine</v>
      </c>
      <c r="BD90" s="15">
        <v>44896</v>
      </c>
      <c r="BE90" s="15">
        <v>10994</v>
      </c>
      <c r="BF90" s="15">
        <v>13</v>
      </c>
      <c r="BG90" s="15">
        <v>845.69230769230774</v>
      </c>
      <c r="BH90" s="15" t="str">
        <v>Week-1</v>
      </c>
    </row>
    <row r="91" spans="1:60" ht="15.75" customHeight="1">
      <c r="A91" s="20"/>
      <c r="B91" s="17" t="s">
        <v>173</v>
      </c>
      <c r="C91" s="17" t="s">
        <v>68</v>
      </c>
      <c r="D91" s="19" t="s">
        <v>69</v>
      </c>
      <c r="E91" s="21">
        <v>44896</v>
      </c>
      <c r="F91" s="17">
        <v>227</v>
      </c>
      <c r="G91" s="17">
        <v>1</v>
      </c>
      <c r="H91" s="15">
        <f t="shared" si="1"/>
        <v>227</v>
      </c>
      <c r="I91" s="15" t="s">
        <v>188</v>
      </c>
      <c r="J91" s="15">
        <v>179</v>
      </c>
      <c r="K91" s="15">
        <v>135</v>
      </c>
      <c r="L91" s="15">
        <v>858.81818181818187</v>
      </c>
      <c r="N91" s="15">
        <v>512.92857142857144</v>
      </c>
      <c r="O91" s="15">
        <v>269</v>
      </c>
      <c r="P91" s="15">
        <v>464</v>
      </c>
      <c r="Q91" s="15">
        <v>853</v>
      </c>
      <c r="R91" s="15">
        <v>417.86274509803923</v>
      </c>
      <c r="S91" s="15">
        <v>135</v>
      </c>
      <c r="T91" s="15">
        <v>324</v>
      </c>
      <c r="U91" s="15">
        <v>299</v>
      </c>
      <c r="V91" s="15">
        <v>649</v>
      </c>
      <c r="AR91" s="15">
        <v>845.69230769230774</v>
      </c>
      <c r="AS91" s="15">
        <v>860.76923076923072</v>
      </c>
      <c r="AT91" s="15">
        <v>848.41666666666663</v>
      </c>
      <c r="AU91" s="15">
        <v>836.25</v>
      </c>
      <c r="AV91" s="15">
        <v>843.76923076923072</v>
      </c>
      <c r="BA91" s="15" t="str">
        <v>ITEM3405</v>
      </c>
      <c r="BB91" s="15" t="str">
        <v>Lemon</v>
      </c>
      <c r="BC91" s="15" t="str">
        <v>Nimbu</v>
      </c>
      <c r="BD91" s="15">
        <v>44896</v>
      </c>
      <c r="BE91" s="15">
        <v>9087</v>
      </c>
      <c r="BF91" s="15">
        <v>13</v>
      </c>
      <c r="BG91" s="15">
        <v>699</v>
      </c>
      <c r="BH91" s="15" t="str">
        <v>Week-1</v>
      </c>
    </row>
    <row r="92" spans="1:60" ht="15.75" customHeight="1">
      <c r="A92" s="20"/>
      <c r="B92" s="17" t="s">
        <v>174</v>
      </c>
      <c r="C92" s="17" t="s">
        <v>71</v>
      </c>
      <c r="D92" s="19" t="s">
        <v>94</v>
      </c>
      <c r="E92" s="21">
        <v>44896</v>
      </c>
      <c r="F92" s="17">
        <v>21600</v>
      </c>
      <c r="G92" s="17">
        <v>160</v>
      </c>
      <c r="H92" s="15">
        <f t="shared" si="1"/>
        <v>135</v>
      </c>
      <c r="I92" s="15" t="s">
        <v>188</v>
      </c>
      <c r="J92" s="15">
        <v>674</v>
      </c>
      <c r="K92" s="15">
        <v>679</v>
      </c>
      <c r="L92" s="15">
        <v>649</v>
      </c>
      <c r="N92" s="15">
        <v>669</v>
      </c>
      <c r="O92" s="15">
        <v>145</v>
      </c>
      <c r="P92" s="15">
        <v>843.75</v>
      </c>
      <c r="Q92" s="15">
        <v>316</v>
      </c>
      <c r="R92" s="15">
        <v>0</v>
      </c>
      <c r="S92" s="15">
        <v>279</v>
      </c>
      <c r="T92" s="15">
        <v>848.41666666666663</v>
      </c>
      <c r="U92" s="15">
        <v>316</v>
      </c>
      <c r="V92" s="15">
        <v>417.84848484848487</v>
      </c>
      <c r="AR92" s="15">
        <v>699</v>
      </c>
      <c r="AS92" s="15">
        <v>699</v>
      </c>
      <c r="AT92" s="15">
        <v>649</v>
      </c>
      <c r="AU92" s="15">
        <v>649</v>
      </c>
      <c r="AV92" s="15">
        <v>625</v>
      </c>
      <c r="BA92" s="15" t="str">
        <v>ITEM2248</v>
      </c>
      <c r="BB92" s="15" t="str">
        <v>Apple</v>
      </c>
      <c r="BC92" s="15" t="str">
        <v>Red</v>
      </c>
      <c r="BD92" s="15">
        <v>44896</v>
      </c>
      <c r="BE92" s="15">
        <v>17132</v>
      </c>
      <c r="BF92" s="15">
        <v>41</v>
      </c>
      <c r="BG92" s="15">
        <v>417.85365853658539</v>
      </c>
      <c r="BH92" s="15" t="str">
        <v>Week-1</v>
      </c>
    </row>
    <row r="93" spans="1:60" ht="15.75" customHeight="1">
      <c r="A93" s="20"/>
      <c r="B93" s="17" t="s">
        <v>175</v>
      </c>
      <c r="C93" s="17" t="s">
        <v>81</v>
      </c>
      <c r="D93" s="19" t="s">
        <v>123</v>
      </c>
      <c r="E93" s="21">
        <v>44896</v>
      </c>
      <c r="F93" s="17">
        <v>0</v>
      </c>
      <c r="G93" s="17">
        <v>0</v>
      </c>
      <c r="H93" s="15">
        <f t="shared" si="1"/>
        <v>0</v>
      </c>
      <c r="I93" s="15" t="s">
        <v>188</v>
      </c>
      <c r="J93" s="15">
        <v>179</v>
      </c>
      <c r="K93" s="15">
        <v>492.60975609756099</v>
      </c>
      <c r="L93" s="15">
        <v>135</v>
      </c>
      <c r="N93" s="15">
        <v>169.66666666666666</v>
      </c>
      <c r="O93" s="15">
        <v>129</v>
      </c>
      <c r="P93" s="15">
        <v>283.81818181818181</v>
      </c>
      <c r="Q93" s="15">
        <v>303.88888888888891</v>
      </c>
      <c r="R93" s="15">
        <v>492.60714285714283</v>
      </c>
      <c r="S93" s="15">
        <v>699</v>
      </c>
      <c r="T93" s="15">
        <v>149</v>
      </c>
      <c r="U93" s="15">
        <v>0</v>
      </c>
      <c r="V93" s="15">
        <v>0</v>
      </c>
      <c r="AR93" s="15">
        <v>417.85365853658539</v>
      </c>
      <c r="AS93" s="15">
        <v>417.85714285714283</v>
      </c>
      <c r="AT93" s="15">
        <v>417.86666666666667</v>
      </c>
      <c r="AU93" s="15">
        <v>417.86842105263156</v>
      </c>
      <c r="AV93" s="15">
        <v>417.86363636363637</v>
      </c>
      <c r="BA93" s="15" t="str">
        <v>ITEM6460</v>
      </c>
      <c r="BB93" s="15" t="str">
        <v>Lemon</v>
      </c>
      <c r="BC93" s="15" t="str">
        <v>Nimbu</v>
      </c>
      <c r="BD93" s="15">
        <v>44896</v>
      </c>
      <c r="BE93" s="15">
        <v>227</v>
      </c>
      <c r="BF93" s="15">
        <v>1</v>
      </c>
      <c r="BG93" s="15">
        <v>227</v>
      </c>
      <c r="BH93" s="15" t="str">
        <v>Week-1</v>
      </c>
    </row>
    <row r="94" spans="1:60" ht="15.75" customHeight="1">
      <c r="A94" s="20"/>
      <c r="B94" s="17" t="s">
        <v>176</v>
      </c>
      <c r="C94" s="17" t="s">
        <v>68</v>
      </c>
      <c r="D94" s="19" t="s">
        <v>99</v>
      </c>
      <c r="E94" s="21">
        <v>44896</v>
      </c>
      <c r="F94" s="17">
        <v>0</v>
      </c>
      <c r="G94" s="17">
        <v>0</v>
      </c>
      <c r="H94" s="15">
        <f t="shared" si="1"/>
        <v>0</v>
      </c>
      <c r="I94" s="15" t="s">
        <v>188</v>
      </c>
      <c r="J94" s="15">
        <v>512.92857142857144</v>
      </c>
      <c r="K94" s="15">
        <v>417.86666666666667</v>
      </c>
      <c r="L94" s="15">
        <v>285.66666666666669</v>
      </c>
      <c r="N94" s="15">
        <v>492.62857142857143</v>
      </c>
      <c r="O94" s="15">
        <v>199</v>
      </c>
      <c r="P94" s="15">
        <v>843.81818181818187</v>
      </c>
      <c r="Q94" s="15">
        <v>316</v>
      </c>
      <c r="R94" s="15">
        <v>679</v>
      </c>
      <c r="S94" s="15">
        <v>417.86956521739131</v>
      </c>
      <c r="T94" s="15">
        <v>194.34615384615384</v>
      </c>
      <c r="U94" s="15">
        <v>299</v>
      </c>
      <c r="V94" s="15">
        <v>0</v>
      </c>
      <c r="AR94" s="15">
        <v>227</v>
      </c>
      <c r="AS94" s="15">
        <v>179</v>
      </c>
      <c r="AT94" s="15">
        <v>0</v>
      </c>
      <c r="AU94" s="15">
        <v>172</v>
      </c>
      <c r="AV94" s="15">
        <v>0</v>
      </c>
      <c r="BA94" s="15" t="str">
        <v>ITEM5159</v>
      </c>
      <c r="BB94" s="15" t="str">
        <v>Mango</v>
      </c>
      <c r="BC94" s="15" t="str">
        <v>Amrapalli</v>
      </c>
      <c r="BD94" s="15">
        <v>44896</v>
      </c>
      <c r="BE94" s="15">
        <v>21600</v>
      </c>
      <c r="BF94" s="15">
        <v>160</v>
      </c>
      <c r="BG94" s="15">
        <v>135</v>
      </c>
      <c r="BH94" s="15" t="str">
        <v>Week-1</v>
      </c>
    </row>
    <row r="95" spans="1:60" ht="15.75" customHeight="1">
      <c r="A95" s="20"/>
      <c r="B95" s="17" t="s">
        <v>177</v>
      </c>
      <c r="C95" s="17" t="s">
        <v>71</v>
      </c>
      <c r="D95" s="19" t="s">
        <v>94</v>
      </c>
      <c r="E95" s="21">
        <v>44896</v>
      </c>
      <c r="F95" s="17">
        <v>877</v>
      </c>
      <c r="G95" s="17">
        <v>3</v>
      </c>
      <c r="H95" s="15">
        <f t="shared" si="1"/>
        <v>292.33333333333331</v>
      </c>
      <c r="I95" s="15" t="s">
        <v>188</v>
      </c>
      <c r="J95" s="15">
        <v>269</v>
      </c>
      <c r="K95" s="15">
        <v>135</v>
      </c>
      <c r="L95" s="15">
        <v>1709</v>
      </c>
      <c r="N95" s="15">
        <v>847.71428571428567</v>
      </c>
      <c r="O95" s="15">
        <v>179</v>
      </c>
      <c r="P95" s="15">
        <v>507.93103448275861</v>
      </c>
      <c r="Q95" s="15">
        <v>0</v>
      </c>
      <c r="R95" s="15">
        <v>417.86956521739131</v>
      </c>
      <c r="S95" s="15">
        <v>0</v>
      </c>
      <c r="T95" s="15">
        <v>336</v>
      </c>
      <c r="U95" s="15">
        <v>860.76923076923072</v>
      </c>
      <c r="V95" s="15">
        <v>304</v>
      </c>
      <c r="AR95" s="15">
        <v>135</v>
      </c>
      <c r="AS95" s="15">
        <v>135</v>
      </c>
      <c r="AT95" s="15">
        <v>135</v>
      </c>
      <c r="AU95" s="15">
        <v>135</v>
      </c>
      <c r="AV95" s="15">
        <v>129.0042735042735</v>
      </c>
      <c r="BA95" s="15" t="str">
        <v>ITEM7691</v>
      </c>
      <c r="BB95" s="15" t="str">
        <v>Orange</v>
      </c>
      <c r="BC95" s="15" t="str">
        <v>Indie</v>
      </c>
      <c r="BD95" s="15">
        <v>44896</v>
      </c>
      <c r="BE95" s="15">
        <v>0</v>
      </c>
      <c r="BF95" s="15">
        <v>0</v>
      </c>
      <c r="BG95" s="15">
        <v>0</v>
      </c>
      <c r="BH95" s="15" t="str">
        <v>Week-1</v>
      </c>
    </row>
    <row r="96" spans="1:60" ht="15.75" customHeight="1">
      <c r="A96" s="20"/>
      <c r="B96" s="17" t="s">
        <v>178</v>
      </c>
      <c r="C96" s="17" t="s">
        <v>71</v>
      </c>
      <c r="D96" s="19" t="s">
        <v>72</v>
      </c>
      <c r="E96" s="21">
        <v>44896</v>
      </c>
      <c r="F96" s="17">
        <v>10148</v>
      </c>
      <c r="G96" s="17">
        <v>12</v>
      </c>
      <c r="H96" s="15">
        <f t="shared" si="1"/>
        <v>845.66666666666663</v>
      </c>
      <c r="I96" s="15" t="s">
        <v>188</v>
      </c>
      <c r="J96" s="15">
        <v>0</v>
      </c>
      <c r="K96" s="15">
        <v>843.83333333333337</v>
      </c>
      <c r="L96" s="15">
        <v>179</v>
      </c>
      <c r="N96" s="15">
        <v>0</v>
      </c>
      <c r="O96" s="15">
        <v>507.93103448275861</v>
      </c>
      <c r="P96" s="15">
        <v>843.81818181818187</v>
      </c>
      <c r="Q96" s="15">
        <v>257.33333333333331</v>
      </c>
      <c r="R96" s="15">
        <v>169</v>
      </c>
      <c r="S96" s="15">
        <v>244</v>
      </c>
      <c r="T96" s="15">
        <v>0</v>
      </c>
      <c r="U96" s="15">
        <v>679</v>
      </c>
      <c r="V96" s="15">
        <v>649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BA96" s="15" t="str">
        <v>ITEM8733</v>
      </c>
      <c r="BB96" s="15" t="str">
        <v>Lemon</v>
      </c>
      <c r="BC96" s="15" t="str">
        <v>Lisbon</v>
      </c>
      <c r="BD96" s="15">
        <v>44896</v>
      </c>
      <c r="BE96" s="15">
        <v>0</v>
      </c>
      <c r="BF96" s="15">
        <v>0</v>
      </c>
      <c r="BG96" s="15">
        <v>0</v>
      </c>
      <c r="BH96" s="15" t="str">
        <v>Week-1</v>
      </c>
    </row>
    <row r="97" spans="1:60" ht="15.75" customHeight="1">
      <c r="A97" s="20"/>
      <c r="B97" s="17" t="s">
        <v>179</v>
      </c>
      <c r="C97" s="17" t="s">
        <v>68</v>
      </c>
      <c r="D97" s="19" t="s">
        <v>69</v>
      </c>
      <c r="E97" s="21">
        <v>44896</v>
      </c>
      <c r="F97" s="17">
        <v>10472</v>
      </c>
      <c r="G97" s="17">
        <v>17</v>
      </c>
      <c r="H97" s="15">
        <f t="shared" si="1"/>
        <v>616</v>
      </c>
      <c r="I97" s="15" t="s">
        <v>188</v>
      </c>
      <c r="J97" s="15">
        <v>855.42105263157896</v>
      </c>
      <c r="K97" s="15">
        <v>492.60975609756099</v>
      </c>
      <c r="L97" s="15">
        <v>857.58333333333337</v>
      </c>
      <c r="N97" s="15">
        <v>0</v>
      </c>
      <c r="O97" s="15">
        <v>169</v>
      </c>
      <c r="P97" s="15">
        <v>0</v>
      </c>
      <c r="Q97" s="15">
        <v>159</v>
      </c>
      <c r="R97" s="15">
        <v>843.77777777777783</v>
      </c>
      <c r="S97" s="15">
        <v>279</v>
      </c>
      <c r="T97" s="15">
        <v>336</v>
      </c>
      <c r="U97" s="15">
        <v>135</v>
      </c>
      <c r="V97" s="15">
        <v>417.875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BA97" s="15" t="str">
        <v>ITEM5211</v>
      </c>
      <c r="BB97" s="15" t="str">
        <v>Mango</v>
      </c>
      <c r="BC97" s="15" t="str">
        <v>Amrapalli</v>
      </c>
      <c r="BD97" s="15">
        <v>44896</v>
      </c>
      <c r="BE97" s="15">
        <v>877</v>
      </c>
      <c r="BF97" s="15">
        <v>3</v>
      </c>
      <c r="BG97" s="15">
        <v>292.33333333333331</v>
      </c>
      <c r="BH97" s="15" t="str">
        <v>Week-1</v>
      </c>
    </row>
    <row r="98" spans="1:60" ht="15.75" customHeight="1">
      <c r="A98" s="20"/>
      <c r="B98" s="17" t="s">
        <v>180</v>
      </c>
      <c r="C98" s="17" t="s">
        <v>68</v>
      </c>
      <c r="D98" s="19" t="s">
        <v>89</v>
      </c>
      <c r="E98" s="21">
        <v>44896</v>
      </c>
      <c r="F98" s="17">
        <v>0</v>
      </c>
      <c r="G98" s="17">
        <v>0</v>
      </c>
      <c r="H98" s="15">
        <f t="shared" si="1"/>
        <v>0</v>
      </c>
      <c r="I98" s="15" t="s">
        <v>188</v>
      </c>
      <c r="J98" s="15">
        <v>0</v>
      </c>
      <c r="K98" s="15">
        <v>0</v>
      </c>
      <c r="L98" s="15">
        <v>660.66666666666663</v>
      </c>
      <c r="N98" s="15">
        <v>504</v>
      </c>
      <c r="O98" s="15">
        <v>507.93103448275861</v>
      </c>
      <c r="P98" s="15">
        <v>244</v>
      </c>
      <c r="Q98" s="15">
        <v>0</v>
      </c>
      <c r="R98" s="15">
        <v>845.66666666666663</v>
      </c>
      <c r="S98" s="15">
        <v>399</v>
      </c>
      <c r="T98" s="15">
        <v>843.8</v>
      </c>
      <c r="U98" s="15">
        <v>249</v>
      </c>
      <c r="V98" s="15">
        <v>0</v>
      </c>
      <c r="AR98" s="15">
        <v>292.33333333333331</v>
      </c>
      <c r="AS98" s="15">
        <v>299</v>
      </c>
      <c r="AT98" s="15">
        <v>285.66666666666669</v>
      </c>
      <c r="AU98" s="15">
        <v>185</v>
      </c>
      <c r="AV98" s="15">
        <v>196.42857142857142</v>
      </c>
      <c r="BA98" s="15" t="str">
        <v>ITEM1965</v>
      </c>
      <c r="BB98" s="15" t="str">
        <v>Mango</v>
      </c>
      <c r="BC98" s="15" t="str">
        <v>Green</v>
      </c>
      <c r="BD98" s="15">
        <v>44896</v>
      </c>
      <c r="BE98" s="15">
        <v>10148</v>
      </c>
      <c r="BF98" s="15">
        <v>12</v>
      </c>
      <c r="BG98" s="15">
        <v>845.66666666666663</v>
      </c>
      <c r="BH98" s="15" t="str">
        <v>Week-1</v>
      </c>
    </row>
    <row r="99" spans="1:60" ht="15.75" customHeight="1">
      <c r="A99" s="20"/>
      <c r="B99" s="17" t="s">
        <v>181</v>
      </c>
      <c r="C99" s="17" t="s">
        <v>68</v>
      </c>
      <c r="D99" s="19" t="s">
        <v>69</v>
      </c>
      <c r="E99" s="21">
        <v>44896</v>
      </c>
      <c r="F99" s="17">
        <v>0</v>
      </c>
      <c r="G99" s="17">
        <v>0</v>
      </c>
      <c r="H99" s="15">
        <f t="shared" si="1"/>
        <v>0</v>
      </c>
      <c r="I99" s="15" t="s">
        <v>188</v>
      </c>
      <c r="J99" s="15">
        <v>649</v>
      </c>
      <c r="K99" s="15">
        <v>0</v>
      </c>
      <c r="L99" s="15">
        <v>137.43055555555554</v>
      </c>
      <c r="N99" s="15">
        <v>649</v>
      </c>
      <c r="O99" s="15">
        <v>0</v>
      </c>
      <c r="P99" s="15">
        <v>464</v>
      </c>
      <c r="Q99" s="15">
        <v>0</v>
      </c>
      <c r="R99" s="15">
        <v>417.86956521739131</v>
      </c>
      <c r="S99" s="15">
        <v>135</v>
      </c>
      <c r="T99" s="15">
        <v>181</v>
      </c>
      <c r="U99" s="15">
        <v>0</v>
      </c>
      <c r="V99" s="15">
        <v>0</v>
      </c>
      <c r="AR99" s="15">
        <v>845.66666666666663</v>
      </c>
      <c r="AS99" s="15">
        <v>846.68421052631584</v>
      </c>
      <c r="AT99" s="15">
        <v>858.81818181818187</v>
      </c>
      <c r="AU99" s="15">
        <v>850.69230769230774</v>
      </c>
      <c r="AV99" s="15">
        <v>691.9473684210526</v>
      </c>
      <c r="BA99" s="15" t="str">
        <v>ITEM2083</v>
      </c>
      <c r="BB99" s="15" t="str">
        <v>Lemon</v>
      </c>
      <c r="BC99" s="15" t="str">
        <v>Nimbu</v>
      </c>
      <c r="BD99" s="15">
        <v>44896</v>
      </c>
      <c r="BE99" s="15">
        <v>10472</v>
      </c>
      <c r="BF99" s="15">
        <v>17</v>
      </c>
      <c r="BG99" s="15">
        <v>616</v>
      </c>
      <c r="BH99" s="15" t="str">
        <v>Week-1</v>
      </c>
    </row>
    <row r="100" spans="1:60" ht="15.75" customHeight="1">
      <c r="A100" s="20"/>
      <c r="B100" s="17" t="s">
        <v>182</v>
      </c>
      <c r="C100" s="17" t="s">
        <v>75</v>
      </c>
      <c r="D100" s="19" t="s">
        <v>91</v>
      </c>
      <c r="E100" s="21">
        <v>44896</v>
      </c>
      <c r="F100" s="17">
        <v>0</v>
      </c>
      <c r="G100" s="17">
        <v>0</v>
      </c>
      <c r="H100" s="15">
        <f t="shared" si="1"/>
        <v>0</v>
      </c>
      <c r="I100" s="15" t="s">
        <v>188</v>
      </c>
      <c r="J100" s="15">
        <v>0</v>
      </c>
      <c r="K100" s="15">
        <v>699</v>
      </c>
      <c r="L100" s="15">
        <v>279</v>
      </c>
      <c r="N100" s="15">
        <v>172.625</v>
      </c>
      <c r="O100" s="15">
        <v>145</v>
      </c>
      <c r="P100" s="15">
        <v>843.75</v>
      </c>
      <c r="Q100" s="15">
        <v>492.61224489795916</v>
      </c>
      <c r="R100" s="15">
        <v>244</v>
      </c>
      <c r="S100" s="15">
        <v>279</v>
      </c>
      <c r="T100" s="15">
        <v>193.31818181818181</v>
      </c>
      <c r="U100" s="15">
        <v>0</v>
      </c>
      <c r="V100" s="15">
        <v>0</v>
      </c>
      <c r="AR100" s="15">
        <v>616</v>
      </c>
      <c r="AS100" s="15">
        <v>511.58823529411762</v>
      </c>
      <c r="AT100" s="15">
        <v>504</v>
      </c>
      <c r="AU100" s="15">
        <v>359.72222222222223</v>
      </c>
      <c r="AV100" s="15">
        <v>359.73170731707319</v>
      </c>
      <c r="BA100" s="15" t="str">
        <v>ITEM9903</v>
      </c>
      <c r="BB100" s="15" t="str">
        <v>Lemon</v>
      </c>
      <c r="BC100" s="15" t="str">
        <v>Oblong</v>
      </c>
      <c r="BD100" s="15">
        <v>44896</v>
      </c>
      <c r="BE100" s="15">
        <v>0</v>
      </c>
      <c r="BF100" s="15">
        <v>0</v>
      </c>
      <c r="BG100" s="15">
        <v>0</v>
      </c>
      <c r="BH100" s="15" t="str">
        <v>Week-1</v>
      </c>
    </row>
    <row r="101" spans="1:60" ht="15.75" customHeight="1">
      <c r="A101" s="20"/>
      <c r="B101" s="17" t="s">
        <v>183</v>
      </c>
      <c r="C101" s="17" t="s">
        <v>71</v>
      </c>
      <c r="D101" s="19" t="s">
        <v>72</v>
      </c>
      <c r="E101" s="21">
        <v>44896</v>
      </c>
      <c r="F101" s="17">
        <v>2716</v>
      </c>
      <c r="G101" s="17">
        <v>4</v>
      </c>
      <c r="H101" s="15">
        <f t="shared" si="1"/>
        <v>679</v>
      </c>
      <c r="I101" s="15" t="s">
        <v>188</v>
      </c>
      <c r="J101" s="15">
        <v>504</v>
      </c>
      <c r="K101" s="15">
        <v>843.83333333333337</v>
      </c>
      <c r="L101" s="15">
        <v>1709</v>
      </c>
      <c r="N101" s="15">
        <v>492.6</v>
      </c>
      <c r="O101" s="15">
        <v>129.03428571428572</v>
      </c>
      <c r="P101" s="15">
        <v>304.8</v>
      </c>
      <c r="Q101" s="15">
        <v>843.76923076923072</v>
      </c>
      <c r="R101" s="15">
        <v>492.62857142857143</v>
      </c>
      <c r="S101" s="15">
        <v>674</v>
      </c>
      <c r="T101" s="15">
        <v>316</v>
      </c>
      <c r="U101" s="15">
        <v>0</v>
      </c>
      <c r="V101" s="15">
        <v>649</v>
      </c>
      <c r="AR101" s="15">
        <v>0</v>
      </c>
      <c r="AS101" s="15">
        <v>316</v>
      </c>
      <c r="AT101" s="15">
        <v>324</v>
      </c>
      <c r="AU101" s="15">
        <v>316</v>
      </c>
      <c r="AV101" s="15">
        <v>316</v>
      </c>
      <c r="BA101" s="15" t="str">
        <v>ITEM2624</v>
      </c>
      <c r="BB101" s="15" t="str">
        <v>Lemon</v>
      </c>
      <c r="BC101" s="15" t="str">
        <v>Nimbu</v>
      </c>
      <c r="BD101" s="15">
        <v>44896</v>
      </c>
      <c r="BE101" s="15">
        <v>0</v>
      </c>
      <c r="BF101" s="15">
        <v>0</v>
      </c>
      <c r="BG101" s="15">
        <v>0</v>
      </c>
      <c r="BH101" s="15" t="str">
        <v>Week-1</v>
      </c>
    </row>
    <row r="102" spans="1:60" ht="15.75" customHeight="1">
      <c r="B102" s="17" t="s">
        <v>67</v>
      </c>
      <c r="C102" s="17" t="s">
        <v>68</v>
      </c>
      <c r="D102" s="19" t="s">
        <v>69</v>
      </c>
      <c r="E102" s="21">
        <v>44897</v>
      </c>
      <c r="F102" s="17">
        <v>852</v>
      </c>
      <c r="G102" s="17">
        <v>3</v>
      </c>
      <c r="H102" s="15">
        <f t="shared" si="1"/>
        <v>284</v>
      </c>
      <c r="I102" s="15" t="s">
        <v>188</v>
      </c>
      <c r="J102" s="15">
        <v>0</v>
      </c>
      <c r="K102" s="15">
        <v>679</v>
      </c>
      <c r="L102" s="15">
        <v>0</v>
      </c>
      <c r="N102" s="15">
        <v>854.125</v>
      </c>
      <c r="O102" s="15">
        <v>199</v>
      </c>
      <c r="P102" s="15">
        <v>847.71428571428567</v>
      </c>
      <c r="Q102" s="15">
        <v>326</v>
      </c>
      <c r="R102" s="15">
        <v>669</v>
      </c>
      <c r="S102" s="15">
        <v>417.89473684210526</v>
      </c>
      <c r="T102" s="15">
        <v>0</v>
      </c>
      <c r="U102" s="15">
        <v>0</v>
      </c>
      <c r="V102" s="15">
        <v>417.85714285714283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BA102" s="15" t="str">
        <v>ITEM6480</v>
      </c>
      <c r="BB102" s="15" t="str">
        <v>Apple</v>
      </c>
      <c r="BC102" s="15" t="str">
        <v>Red</v>
      </c>
      <c r="BD102" s="15">
        <v>44896</v>
      </c>
      <c r="BE102" s="15">
        <v>0</v>
      </c>
      <c r="BF102" s="15">
        <v>0</v>
      </c>
      <c r="BG102" s="15">
        <v>0</v>
      </c>
      <c r="BH102" s="15" t="str">
        <v>Week-1</v>
      </c>
    </row>
    <row r="103" spans="1:60" ht="15">
      <c r="B103" s="17" t="s">
        <v>70</v>
      </c>
      <c r="C103" s="17" t="s">
        <v>71</v>
      </c>
      <c r="D103" s="19" t="s">
        <v>72</v>
      </c>
      <c r="E103" s="21">
        <v>44897</v>
      </c>
      <c r="F103" s="17">
        <v>13693</v>
      </c>
      <c r="G103" s="17">
        <v>24</v>
      </c>
      <c r="H103" s="15">
        <f t="shared" si="1"/>
        <v>570.54166666666663</v>
      </c>
      <c r="I103" s="15" t="s">
        <v>188</v>
      </c>
      <c r="J103" s="15">
        <v>286.5</v>
      </c>
      <c r="K103" s="15">
        <v>570.55555555555554</v>
      </c>
      <c r="L103" s="15">
        <v>854.8</v>
      </c>
      <c r="N103" s="15">
        <v>0</v>
      </c>
      <c r="O103" s="15">
        <v>179</v>
      </c>
      <c r="P103" s="15">
        <v>512.92857142857144</v>
      </c>
      <c r="Q103" s="15">
        <v>295</v>
      </c>
      <c r="R103" s="15">
        <v>417.89473684210526</v>
      </c>
      <c r="S103" s="15">
        <v>0</v>
      </c>
      <c r="T103" s="15">
        <v>316</v>
      </c>
      <c r="U103" s="15">
        <v>279</v>
      </c>
      <c r="V103" s="15">
        <v>0</v>
      </c>
      <c r="AR103" s="15">
        <v>0</v>
      </c>
      <c r="AS103" s="15">
        <v>0</v>
      </c>
      <c r="AT103" s="15">
        <v>244</v>
      </c>
      <c r="AU103" s="15">
        <v>0</v>
      </c>
      <c r="AV103" s="15">
        <v>244</v>
      </c>
      <c r="BA103" s="15" t="str">
        <v>ITEM5846</v>
      </c>
      <c r="BB103" s="15" t="str">
        <v>Mango</v>
      </c>
      <c r="BC103" s="15" t="str">
        <v>Green</v>
      </c>
      <c r="BD103" s="15">
        <v>44896</v>
      </c>
      <c r="BE103" s="15">
        <v>2716</v>
      </c>
      <c r="BF103" s="15">
        <v>4</v>
      </c>
      <c r="BG103" s="15">
        <v>679</v>
      </c>
      <c r="BH103" s="15" t="str">
        <v>Week-1</v>
      </c>
    </row>
    <row r="104" spans="1:60" ht="15">
      <c r="B104" s="17" t="s">
        <v>73</v>
      </c>
      <c r="C104" s="17" t="s">
        <v>71</v>
      </c>
      <c r="D104" s="19" t="s">
        <v>72</v>
      </c>
      <c r="E104" s="21">
        <v>44897</v>
      </c>
      <c r="F104" s="17">
        <v>129</v>
      </c>
      <c r="G104" s="17">
        <v>1</v>
      </c>
      <c r="H104" s="15">
        <f t="shared" si="1"/>
        <v>129</v>
      </c>
      <c r="I104" s="15" t="s">
        <v>188</v>
      </c>
      <c r="J104" s="15">
        <v>858.81818181818187</v>
      </c>
      <c r="K104" s="15">
        <v>129</v>
      </c>
      <c r="L104" s="15">
        <v>649</v>
      </c>
      <c r="N104" s="15">
        <v>0</v>
      </c>
      <c r="O104" s="15">
        <v>512.92857142857144</v>
      </c>
      <c r="P104" s="15">
        <v>847.71428571428567</v>
      </c>
      <c r="Q104" s="15">
        <v>326</v>
      </c>
      <c r="R104" s="15">
        <v>149</v>
      </c>
      <c r="S104" s="15">
        <v>0</v>
      </c>
      <c r="T104" s="15">
        <v>843.85714285714289</v>
      </c>
      <c r="U104" s="15">
        <v>316</v>
      </c>
      <c r="V104" s="15">
        <v>0</v>
      </c>
      <c r="AR104" s="15">
        <v>679</v>
      </c>
      <c r="AS104" s="15">
        <v>679</v>
      </c>
      <c r="AT104" s="15">
        <v>649</v>
      </c>
      <c r="AU104" s="15">
        <v>649</v>
      </c>
      <c r="AV104" s="15">
        <v>599</v>
      </c>
      <c r="BA104" s="15" t="str">
        <v>ITEM5047</v>
      </c>
      <c r="BB104" s="15" t="str">
        <v>Lemon</v>
      </c>
      <c r="BC104" s="15" t="str">
        <v>Nimbu</v>
      </c>
      <c r="BD104" s="15">
        <v>44897</v>
      </c>
      <c r="BE104" s="15">
        <v>852</v>
      </c>
      <c r="BF104" s="15">
        <v>3</v>
      </c>
      <c r="BG104" s="15">
        <v>284</v>
      </c>
      <c r="BH104" s="15" t="str">
        <v>Week-1</v>
      </c>
    </row>
    <row r="105" spans="1:60" ht="15">
      <c r="B105" s="17" t="s">
        <v>74</v>
      </c>
      <c r="C105" s="17" t="s">
        <v>75</v>
      </c>
      <c r="D105" s="19" t="s">
        <v>76</v>
      </c>
      <c r="E105" s="21">
        <v>44897</v>
      </c>
      <c r="F105" s="17">
        <v>14392</v>
      </c>
      <c r="G105" s="17">
        <v>8</v>
      </c>
      <c r="H105" s="15">
        <f t="shared" si="1"/>
        <v>1799</v>
      </c>
      <c r="I105" s="15" t="s">
        <v>188</v>
      </c>
      <c r="J105" s="15">
        <v>0</v>
      </c>
      <c r="K105" s="15">
        <v>135</v>
      </c>
      <c r="L105" s="15">
        <v>135</v>
      </c>
      <c r="N105" s="15">
        <v>504</v>
      </c>
      <c r="O105" s="15">
        <v>149</v>
      </c>
      <c r="P105" s="15">
        <v>0</v>
      </c>
      <c r="Q105" s="15">
        <v>0</v>
      </c>
      <c r="R105" s="15">
        <v>843.66666666666663</v>
      </c>
      <c r="S105" s="15">
        <v>296.14285714285717</v>
      </c>
      <c r="T105" s="15">
        <v>173</v>
      </c>
      <c r="U105" s="15">
        <v>0</v>
      </c>
      <c r="V105" s="15">
        <v>309</v>
      </c>
      <c r="AR105" s="15">
        <v>284</v>
      </c>
      <c r="AS105" s="15">
        <v>0</v>
      </c>
      <c r="AT105" s="15">
        <v>177</v>
      </c>
      <c r="AU105" s="15">
        <v>233.08333333333334</v>
      </c>
      <c r="AV105" s="15">
        <v>244.2</v>
      </c>
      <c r="BA105" s="15" t="str">
        <v>ITEM3062</v>
      </c>
      <c r="BB105" s="15" t="str">
        <v>Mango</v>
      </c>
      <c r="BC105" s="15" t="str">
        <v>Green</v>
      </c>
      <c r="BD105" s="15">
        <v>44897</v>
      </c>
      <c r="BE105" s="15">
        <v>13693</v>
      </c>
      <c r="BF105" s="15">
        <v>24</v>
      </c>
      <c r="BG105" s="15">
        <v>570.54166666666663</v>
      </c>
      <c r="BH105" s="15" t="str">
        <v>Week-1</v>
      </c>
    </row>
    <row r="106" spans="1:60" ht="15">
      <c r="B106" s="17" t="s">
        <v>77</v>
      </c>
      <c r="C106" s="17" t="s">
        <v>78</v>
      </c>
      <c r="D106" s="19" t="s">
        <v>79</v>
      </c>
      <c r="E106" s="21">
        <v>44897</v>
      </c>
      <c r="F106" s="17">
        <v>0</v>
      </c>
      <c r="G106" s="17">
        <v>0</v>
      </c>
      <c r="H106" s="15">
        <f t="shared" si="1"/>
        <v>0</v>
      </c>
      <c r="I106" s="15" t="s">
        <v>188</v>
      </c>
      <c r="J106" s="15">
        <v>649</v>
      </c>
      <c r="K106" s="15">
        <v>679</v>
      </c>
      <c r="L106" s="15">
        <v>279</v>
      </c>
      <c r="N106" s="15">
        <v>649</v>
      </c>
      <c r="O106" s="15">
        <v>512.92857142857144</v>
      </c>
      <c r="P106" s="15">
        <v>0</v>
      </c>
      <c r="Q106" s="15">
        <v>0</v>
      </c>
      <c r="R106" s="15">
        <v>846</v>
      </c>
      <c r="S106" s="15">
        <v>399</v>
      </c>
      <c r="T106" s="15">
        <v>192.55555555555554</v>
      </c>
      <c r="U106" s="15">
        <v>279</v>
      </c>
      <c r="V106" s="15">
        <v>649</v>
      </c>
      <c r="AR106" s="15">
        <v>570.54166666666663</v>
      </c>
      <c r="AS106" s="15">
        <v>570.54999999999995</v>
      </c>
      <c r="AT106" s="15">
        <v>562.64285714285711</v>
      </c>
      <c r="AU106" s="15">
        <v>558.04615384615386</v>
      </c>
      <c r="AV106" s="15">
        <v>534.81981981981983</v>
      </c>
      <c r="BA106" s="15" t="str">
        <v>ITEM8095</v>
      </c>
      <c r="BB106" s="15" t="str">
        <v>Mango</v>
      </c>
      <c r="BC106" s="15" t="str">
        <v>Green</v>
      </c>
      <c r="BD106" s="15">
        <v>44897</v>
      </c>
      <c r="BE106" s="15">
        <v>129</v>
      </c>
      <c r="BF106" s="15">
        <v>1</v>
      </c>
      <c r="BG106" s="15">
        <v>129</v>
      </c>
      <c r="BH106" s="15" t="str">
        <v>Week-1</v>
      </c>
    </row>
    <row r="107" spans="1:60" ht="15">
      <c r="B107" s="17" t="s">
        <v>80</v>
      </c>
      <c r="C107" s="17" t="s">
        <v>81</v>
      </c>
      <c r="D107" s="19" t="s">
        <v>82</v>
      </c>
      <c r="E107" s="21">
        <v>44897</v>
      </c>
      <c r="F107" s="17">
        <v>0</v>
      </c>
      <c r="G107" s="17">
        <v>0</v>
      </c>
      <c r="H107" s="15">
        <f t="shared" si="1"/>
        <v>0</v>
      </c>
      <c r="I107" s="15" t="s">
        <v>188</v>
      </c>
      <c r="J107" s="15">
        <v>0</v>
      </c>
      <c r="K107" s="15">
        <v>492.61111111111109</v>
      </c>
      <c r="L107" s="15">
        <v>1710.6666666666667</v>
      </c>
      <c r="N107" s="15">
        <v>167</v>
      </c>
      <c r="O107" s="15">
        <v>269</v>
      </c>
      <c r="P107" s="15">
        <v>0</v>
      </c>
      <c r="Q107" s="15">
        <v>149</v>
      </c>
      <c r="R107" s="15">
        <v>417.89473684210526</v>
      </c>
      <c r="S107" s="15">
        <v>135</v>
      </c>
      <c r="T107" s="15">
        <v>321.71428571428572</v>
      </c>
      <c r="U107" s="15">
        <v>849.88888888888891</v>
      </c>
      <c r="V107" s="15">
        <v>417.86486486486484</v>
      </c>
      <c r="AR107" s="15">
        <v>129</v>
      </c>
      <c r="AS107" s="15">
        <v>129</v>
      </c>
      <c r="AT107" s="15">
        <v>129</v>
      </c>
      <c r="AU107" s="15">
        <v>131.21052631578948</v>
      </c>
      <c r="AV107" s="15">
        <v>119</v>
      </c>
      <c r="BA107" s="15" t="str">
        <v>ITEM8265</v>
      </c>
      <c r="BB107" s="15" t="str">
        <v>Apple</v>
      </c>
      <c r="BC107" s="15" t="str">
        <v>Robin</v>
      </c>
      <c r="BD107" s="15">
        <v>44897</v>
      </c>
      <c r="BE107" s="15">
        <v>14392</v>
      </c>
      <c r="BF107" s="15">
        <v>8</v>
      </c>
      <c r="BG107" s="15">
        <v>1799</v>
      </c>
      <c r="BH107" s="15" t="str">
        <v>Week-1</v>
      </c>
    </row>
    <row r="108" spans="1:60" ht="15">
      <c r="B108" s="17" t="s">
        <v>83</v>
      </c>
      <c r="C108" s="17" t="s">
        <v>71</v>
      </c>
      <c r="D108" s="19" t="s">
        <v>84</v>
      </c>
      <c r="E108" s="21">
        <v>44897</v>
      </c>
      <c r="F108" s="17">
        <v>18576</v>
      </c>
      <c r="G108" s="17">
        <v>144</v>
      </c>
      <c r="H108" s="15">
        <f t="shared" si="1"/>
        <v>129</v>
      </c>
      <c r="I108" s="15" t="s">
        <v>188</v>
      </c>
      <c r="J108" s="15">
        <v>504</v>
      </c>
      <c r="K108" s="15">
        <v>417.85714285714283</v>
      </c>
      <c r="L108" s="15">
        <v>179.33333333333334</v>
      </c>
      <c r="N108" s="15">
        <v>492.61111111111109</v>
      </c>
      <c r="O108" s="15">
        <v>145</v>
      </c>
      <c r="P108" s="15">
        <v>843.66666666666663</v>
      </c>
      <c r="Q108" s="15">
        <v>0</v>
      </c>
      <c r="R108" s="15">
        <v>0</v>
      </c>
      <c r="S108" s="15">
        <v>296.14285714285717</v>
      </c>
      <c r="T108" s="15">
        <v>0</v>
      </c>
      <c r="U108" s="15">
        <v>679</v>
      </c>
      <c r="V108" s="15">
        <v>0</v>
      </c>
      <c r="AR108" s="15">
        <v>1799</v>
      </c>
      <c r="AS108" s="15">
        <v>1709</v>
      </c>
      <c r="AT108" s="15">
        <v>1709</v>
      </c>
      <c r="AU108" s="15">
        <v>1681</v>
      </c>
      <c r="AV108" s="15">
        <v>1700.1111111111111</v>
      </c>
      <c r="BA108" s="15" t="str">
        <v>ITEM8226</v>
      </c>
      <c r="BB108" s="15" t="str">
        <v>Guava</v>
      </c>
      <c r="BC108" s="15" t="str">
        <v>Sour</v>
      </c>
      <c r="BD108" s="15">
        <v>44897</v>
      </c>
      <c r="BE108" s="15">
        <v>0</v>
      </c>
      <c r="BF108" s="15">
        <v>0</v>
      </c>
      <c r="BG108" s="15">
        <v>0</v>
      </c>
      <c r="BH108" s="15" t="str">
        <v>Week-1</v>
      </c>
    </row>
    <row r="109" spans="1:60" ht="15">
      <c r="B109" s="17" t="s">
        <v>85</v>
      </c>
      <c r="C109" s="17" t="s">
        <v>75</v>
      </c>
      <c r="D109" s="19" t="s">
        <v>86</v>
      </c>
      <c r="E109" s="21">
        <v>44897</v>
      </c>
      <c r="F109" s="17">
        <v>1135</v>
      </c>
      <c r="G109" s="17">
        <v>4</v>
      </c>
      <c r="H109" s="15">
        <f t="shared" si="1"/>
        <v>283.75</v>
      </c>
      <c r="I109" s="15" t="s">
        <v>188</v>
      </c>
      <c r="J109" s="15">
        <v>0</v>
      </c>
      <c r="K109" s="15">
        <v>135</v>
      </c>
      <c r="L109" s="15">
        <v>868.33333333333337</v>
      </c>
      <c r="N109" s="15">
        <v>848.41666666666663</v>
      </c>
      <c r="O109" s="15">
        <v>129</v>
      </c>
      <c r="P109" s="15">
        <v>283.81818181818181</v>
      </c>
      <c r="Q109" s="15">
        <v>269</v>
      </c>
      <c r="R109" s="15">
        <v>492.6</v>
      </c>
      <c r="S109" s="15">
        <v>649</v>
      </c>
      <c r="T109" s="15">
        <v>321.71428571428572</v>
      </c>
      <c r="U109" s="15">
        <v>135</v>
      </c>
      <c r="V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BA109" s="15" t="str">
        <v>ITEM3567</v>
      </c>
      <c r="BB109" s="15" t="str">
        <v>Orange</v>
      </c>
      <c r="BC109" s="15" t="str">
        <v>Tangerine</v>
      </c>
      <c r="BD109" s="15">
        <v>44897</v>
      </c>
      <c r="BE109" s="15">
        <v>0</v>
      </c>
      <c r="BF109" s="15">
        <v>0</v>
      </c>
      <c r="BG109" s="15">
        <v>0</v>
      </c>
      <c r="BH109" s="15" t="str">
        <v>Week-1</v>
      </c>
    </row>
    <row r="110" spans="1:60" ht="15">
      <c r="B110" s="17" t="s">
        <v>87</v>
      </c>
      <c r="C110" s="17" t="s">
        <v>71</v>
      </c>
      <c r="D110" s="19" t="s">
        <v>84</v>
      </c>
      <c r="E110" s="21">
        <v>44897</v>
      </c>
      <c r="F110" s="17">
        <v>1393</v>
      </c>
      <c r="G110" s="17">
        <v>7</v>
      </c>
      <c r="H110" s="15">
        <f t="shared" si="1"/>
        <v>199</v>
      </c>
      <c r="I110" s="15" t="s">
        <v>188</v>
      </c>
      <c r="J110" s="15">
        <v>177</v>
      </c>
      <c r="K110" s="15">
        <v>846.68421052631584</v>
      </c>
      <c r="L110" s="15">
        <v>649</v>
      </c>
      <c r="N110" s="15">
        <v>0</v>
      </c>
      <c r="O110" s="15">
        <v>199</v>
      </c>
      <c r="P110" s="15">
        <v>854.125</v>
      </c>
      <c r="Q110" s="15">
        <v>492.62</v>
      </c>
      <c r="R110" s="15">
        <v>649</v>
      </c>
      <c r="S110" s="15">
        <v>417.85185185185185</v>
      </c>
      <c r="T110" s="15">
        <v>843.83333333333337</v>
      </c>
      <c r="U110" s="15">
        <v>252.33333333333334</v>
      </c>
      <c r="V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BA110" s="15" t="str">
        <v>ITEM5418</v>
      </c>
      <c r="BB110" s="15" t="str">
        <v>Mango</v>
      </c>
      <c r="BC110" s="15" t="str">
        <v>Alphonso</v>
      </c>
      <c r="BD110" s="15">
        <v>44897</v>
      </c>
      <c r="BE110" s="15">
        <v>18576</v>
      </c>
      <c r="BF110" s="15">
        <v>144</v>
      </c>
      <c r="BG110" s="15">
        <v>129</v>
      </c>
      <c r="BH110" s="15" t="str">
        <v>Week-1</v>
      </c>
    </row>
    <row r="111" spans="1:60" ht="15">
      <c r="B111" s="17" t="s">
        <v>88</v>
      </c>
      <c r="C111" s="17" t="s">
        <v>68</v>
      </c>
      <c r="D111" s="19" t="s">
        <v>89</v>
      </c>
      <c r="E111" s="21">
        <v>44897</v>
      </c>
      <c r="F111" s="17">
        <v>0</v>
      </c>
      <c r="G111" s="17">
        <v>0</v>
      </c>
      <c r="H111" s="15">
        <f t="shared" si="1"/>
        <v>0</v>
      </c>
      <c r="I111" s="15" t="s">
        <v>188</v>
      </c>
      <c r="J111" s="15">
        <v>857.58333333333337</v>
      </c>
      <c r="K111" s="15">
        <v>492.61111111111109</v>
      </c>
      <c r="L111" s="15">
        <v>135</v>
      </c>
      <c r="N111" s="15">
        <v>0</v>
      </c>
      <c r="O111" s="15">
        <v>0</v>
      </c>
      <c r="P111" s="15">
        <v>504</v>
      </c>
      <c r="Q111" s="15">
        <v>847.05882352941171</v>
      </c>
      <c r="R111" s="15">
        <v>417.85185185185185</v>
      </c>
      <c r="S111" s="15">
        <v>0</v>
      </c>
      <c r="T111" s="15">
        <v>189</v>
      </c>
      <c r="U111" s="15">
        <v>0</v>
      </c>
      <c r="V111" s="15">
        <v>649</v>
      </c>
      <c r="AR111" s="15">
        <v>129</v>
      </c>
      <c r="AS111" s="15">
        <v>129</v>
      </c>
      <c r="AT111" s="15">
        <v>129.27272727272728</v>
      </c>
      <c r="AU111" s="15">
        <v>129</v>
      </c>
      <c r="AV111" s="15">
        <v>129</v>
      </c>
      <c r="BA111" s="15" t="str">
        <v>ITEM1785</v>
      </c>
      <c r="BB111" s="15" t="str">
        <v>Apple</v>
      </c>
      <c r="BC111" s="15" t="str">
        <v>Golden</v>
      </c>
      <c r="BD111" s="15">
        <v>44897</v>
      </c>
      <c r="BE111" s="15">
        <v>1135</v>
      </c>
      <c r="BF111" s="15">
        <v>4</v>
      </c>
      <c r="BG111" s="15">
        <v>283.75</v>
      </c>
      <c r="BH111" s="15" t="str">
        <v>Week-1</v>
      </c>
    </row>
    <row r="112" spans="1:60" ht="15">
      <c r="B112" s="17" t="s">
        <v>90</v>
      </c>
      <c r="C112" s="17" t="s">
        <v>75</v>
      </c>
      <c r="D112" s="19" t="s">
        <v>91</v>
      </c>
      <c r="E112" s="21">
        <v>44897</v>
      </c>
      <c r="F112" s="17">
        <v>15769</v>
      </c>
      <c r="G112" s="17">
        <v>32</v>
      </c>
      <c r="H112" s="15">
        <f t="shared" si="1"/>
        <v>492.78125</v>
      </c>
      <c r="I112" s="15" t="s">
        <v>188</v>
      </c>
      <c r="J112" s="15">
        <v>179</v>
      </c>
      <c r="K112" s="15">
        <v>179</v>
      </c>
      <c r="L112" s="15">
        <v>279</v>
      </c>
      <c r="N112" s="15">
        <v>415.58064516129031</v>
      </c>
      <c r="O112" s="15">
        <v>504</v>
      </c>
      <c r="P112" s="15">
        <v>854.125</v>
      </c>
      <c r="Q112" s="15">
        <v>316</v>
      </c>
      <c r="R112" s="15">
        <v>162.33333333333334</v>
      </c>
      <c r="S112" s="15">
        <v>0</v>
      </c>
      <c r="T112" s="15">
        <v>191.72727272727272</v>
      </c>
      <c r="U112" s="15">
        <v>0</v>
      </c>
      <c r="V112" s="15">
        <v>417.86842105263156</v>
      </c>
      <c r="AR112" s="15">
        <v>283.75</v>
      </c>
      <c r="AS112" s="15">
        <v>284</v>
      </c>
      <c r="AT112" s="15">
        <v>283.8</v>
      </c>
      <c r="AU112" s="15">
        <v>283.8</v>
      </c>
      <c r="AV112" s="15">
        <v>283.75</v>
      </c>
      <c r="BA112" s="15" t="str">
        <v>ITEM7423</v>
      </c>
      <c r="BB112" s="15" t="str">
        <v>Mango</v>
      </c>
      <c r="BC112" s="15" t="str">
        <v>Alphonso</v>
      </c>
      <c r="BD112" s="15">
        <v>44897</v>
      </c>
      <c r="BE112" s="15">
        <v>1393</v>
      </c>
      <c r="BF112" s="15">
        <v>7</v>
      </c>
      <c r="BG112" s="15">
        <v>199</v>
      </c>
      <c r="BH112" s="15" t="str">
        <v>Week-1</v>
      </c>
    </row>
    <row r="113" spans="2:60" ht="15">
      <c r="B113" s="17" t="s">
        <v>92</v>
      </c>
      <c r="C113" s="17" t="s">
        <v>75</v>
      </c>
      <c r="D113" s="19" t="s">
        <v>86</v>
      </c>
      <c r="E113" s="21">
        <v>44897</v>
      </c>
      <c r="F113" s="17">
        <v>10291</v>
      </c>
      <c r="G113" s="17">
        <v>12</v>
      </c>
      <c r="H113" s="15">
        <f t="shared" si="1"/>
        <v>857.58333333333337</v>
      </c>
      <c r="I113" s="15" t="s">
        <v>188</v>
      </c>
      <c r="J113" s="15">
        <v>660.66666666666663</v>
      </c>
      <c r="K113" s="15">
        <v>0</v>
      </c>
      <c r="L113" s="15">
        <v>1711.5</v>
      </c>
      <c r="N113" s="15">
        <v>649</v>
      </c>
      <c r="O113" s="15">
        <v>162.33333333333334</v>
      </c>
      <c r="P113" s="15">
        <v>0</v>
      </c>
      <c r="Q113" s="15">
        <v>295</v>
      </c>
      <c r="R113" s="15">
        <v>843.8</v>
      </c>
      <c r="S113" s="15">
        <v>279</v>
      </c>
      <c r="T113" s="15">
        <v>316</v>
      </c>
      <c r="U113" s="15">
        <v>0</v>
      </c>
      <c r="V113" s="15">
        <v>0</v>
      </c>
      <c r="AR113" s="15">
        <v>199</v>
      </c>
      <c r="AS113" s="15">
        <v>199</v>
      </c>
      <c r="AT113" s="15">
        <v>208.27272727272728</v>
      </c>
      <c r="AU113" s="15">
        <v>199</v>
      </c>
      <c r="AV113" s="15">
        <v>199</v>
      </c>
      <c r="BA113" s="15" t="str">
        <v>ITEM8923</v>
      </c>
      <c r="BB113" s="15" t="str">
        <v>Lemon</v>
      </c>
      <c r="BC113" s="15" t="str">
        <v>Oblong</v>
      </c>
      <c r="BD113" s="15">
        <v>44897</v>
      </c>
      <c r="BE113" s="15">
        <v>0</v>
      </c>
      <c r="BF113" s="15">
        <v>0</v>
      </c>
      <c r="BG113" s="15">
        <v>0</v>
      </c>
      <c r="BH113" s="15" t="str">
        <v>Week-1</v>
      </c>
    </row>
    <row r="114" spans="2:60" ht="15">
      <c r="B114" s="17" t="s">
        <v>93</v>
      </c>
      <c r="C114" s="17" t="s">
        <v>71</v>
      </c>
      <c r="D114" s="19" t="s">
        <v>94</v>
      </c>
      <c r="E114" s="21">
        <v>44897</v>
      </c>
      <c r="F114" s="17">
        <v>6291</v>
      </c>
      <c r="G114" s="17">
        <v>9</v>
      </c>
      <c r="H114" s="15">
        <f t="shared" si="1"/>
        <v>699</v>
      </c>
      <c r="I114" s="15" t="s">
        <v>188</v>
      </c>
      <c r="J114" s="15">
        <v>179</v>
      </c>
      <c r="K114" s="15">
        <v>699</v>
      </c>
      <c r="L114" s="15">
        <v>179</v>
      </c>
      <c r="N114" s="15">
        <v>177</v>
      </c>
      <c r="O114" s="15">
        <v>504</v>
      </c>
      <c r="P114" s="15">
        <v>0</v>
      </c>
      <c r="Q114" s="15">
        <v>316</v>
      </c>
      <c r="R114" s="15">
        <v>845.5</v>
      </c>
      <c r="S114" s="15">
        <v>399</v>
      </c>
      <c r="T114" s="15">
        <v>244</v>
      </c>
      <c r="U114" s="15">
        <v>0</v>
      </c>
      <c r="V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BA114" s="15" t="str">
        <v>ITEM3032</v>
      </c>
      <c r="BB114" s="15" t="str">
        <v>Apple</v>
      </c>
      <c r="BC114" s="15" t="str">
        <v>Red</v>
      </c>
      <c r="BD114" s="15">
        <v>44897</v>
      </c>
      <c r="BE114" s="15">
        <v>15769</v>
      </c>
      <c r="BF114" s="15">
        <v>32</v>
      </c>
      <c r="BG114" s="15">
        <v>492.78125</v>
      </c>
      <c r="BH114" s="15" t="str">
        <v>Week-1</v>
      </c>
    </row>
    <row r="115" spans="2:60" ht="15">
      <c r="B115" s="17" t="s">
        <v>95</v>
      </c>
      <c r="C115" s="17" t="s">
        <v>71</v>
      </c>
      <c r="D115" s="19" t="s">
        <v>94</v>
      </c>
      <c r="E115" s="21">
        <v>44897</v>
      </c>
      <c r="F115" s="17">
        <v>23400</v>
      </c>
      <c r="G115" s="17">
        <v>56</v>
      </c>
      <c r="H115" s="15">
        <f t="shared" si="1"/>
        <v>417.85714285714283</v>
      </c>
      <c r="I115" s="15" t="s">
        <v>188</v>
      </c>
      <c r="J115" s="15">
        <v>415.58064516129031</v>
      </c>
      <c r="K115" s="15">
        <v>846.68421052631584</v>
      </c>
      <c r="L115" s="15">
        <v>847.16666666666663</v>
      </c>
      <c r="N115" s="15">
        <v>492.61290322580646</v>
      </c>
      <c r="O115" s="15">
        <v>0</v>
      </c>
      <c r="P115" s="15">
        <v>0</v>
      </c>
      <c r="Q115" s="15">
        <v>0</v>
      </c>
      <c r="R115" s="15">
        <v>417.85185185185185</v>
      </c>
      <c r="S115" s="15">
        <v>135</v>
      </c>
      <c r="T115" s="15">
        <v>316</v>
      </c>
      <c r="U115" s="15">
        <v>279</v>
      </c>
      <c r="V115" s="15">
        <v>269</v>
      </c>
      <c r="AR115" s="15">
        <v>492.78125</v>
      </c>
      <c r="AS115" s="15">
        <v>492.60975609756099</v>
      </c>
      <c r="AT115" s="15">
        <v>492.61290322580646</v>
      </c>
      <c r="AU115" s="15">
        <v>483.12087912087912</v>
      </c>
      <c r="AV115" s="15">
        <v>492.60465116279067</v>
      </c>
      <c r="BA115" s="15" t="str">
        <v>ITEM3313</v>
      </c>
      <c r="BB115" s="15" t="str">
        <v>Apple</v>
      </c>
      <c r="BC115" s="15" t="str">
        <v>Golden</v>
      </c>
      <c r="BD115" s="15">
        <v>44897</v>
      </c>
      <c r="BE115" s="15">
        <v>10291</v>
      </c>
      <c r="BF115" s="15">
        <v>12</v>
      </c>
      <c r="BG115" s="15">
        <v>857.58333333333337</v>
      </c>
      <c r="BH115" s="15" t="str">
        <v>Week-1</v>
      </c>
    </row>
    <row r="116" spans="2:60" ht="15">
      <c r="B116" s="17" t="s">
        <v>96</v>
      </c>
      <c r="C116" s="17" t="s">
        <v>75</v>
      </c>
      <c r="D116" s="19" t="s">
        <v>76</v>
      </c>
      <c r="E116" s="21">
        <v>44897</v>
      </c>
      <c r="F116" s="17">
        <v>0</v>
      </c>
      <c r="G116" s="17">
        <v>0</v>
      </c>
      <c r="H116" s="15">
        <f t="shared" si="1"/>
        <v>0</v>
      </c>
      <c r="I116" s="15" t="s">
        <v>188</v>
      </c>
      <c r="J116" s="15">
        <v>0</v>
      </c>
      <c r="K116" s="15">
        <v>679</v>
      </c>
      <c r="L116" s="15">
        <v>649</v>
      </c>
      <c r="N116" s="15">
        <v>843.8</v>
      </c>
      <c r="O116" s="15">
        <v>145</v>
      </c>
      <c r="P116" s="15">
        <v>843.8</v>
      </c>
      <c r="Q116" s="15">
        <v>244</v>
      </c>
      <c r="R116" s="15">
        <v>0</v>
      </c>
      <c r="S116" s="15">
        <v>279</v>
      </c>
      <c r="T116" s="15">
        <v>839.42857142857144</v>
      </c>
      <c r="U116" s="15">
        <v>326</v>
      </c>
      <c r="V116" s="15">
        <v>649</v>
      </c>
      <c r="AR116" s="15">
        <v>857.58333333333337</v>
      </c>
      <c r="AS116" s="15">
        <v>849.88888888888891</v>
      </c>
      <c r="AT116" s="15">
        <v>843.8</v>
      </c>
      <c r="AU116" s="15">
        <v>834.28571428571433</v>
      </c>
      <c r="AV116" s="15">
        <v>843.85714285714289</v>
      </c>
      <c r="BA116" s="15" t="str">
        <v>ITEM8108</v>
      </c>
      <c r="BB116" s="15" t="str">
        <v>Mango</v>
      </c>
      <c r="BC116" s="15" t="str">
        <v>Amrapalli</v>
      </c>
      <c r="BD116" s="15">
        <v>44897</v>
      </c>
      <c r="BE116" s="15">
        <v>6291</v>
      </c>
      <c r="BF116" s="15">
        <v>9</v>
      </c>
      <c r="BG116" s="15">
        <v>699</v>
      </c>
      <c r="BH116" s="15" t="str">
        <v>Week-1</v>
      </c>
    </row>
    <row r="117" spans="2:60" ht="15">
      <c r="B117" s="17" t="s">
        <v>97</v>
      </c>
      <c r="C117" s="17" t="s">
        <v>71</v>
      </c>
      <c r="D117" s="19" t="s">
        <v>72</v>
      </c>
      <c r="E117" s="21">
        <v>44897</v>
      </c>
      <c r="F117" s="17">
        <v>19035</v>
      </c>
      <c r="G117" s="17">
        <v>141</v>
      </c>
      <c r="H117" s="15">
        <f t="shared" si="1"/>
        <v>135</v>
      </c>
      <c r="I117" s="15" t="s">
        <v>188</v>
      </c>
      <c r="J117" s="15">
        <v>233</v>
      </c>
      <c r="K117" s="15">
        <v>570.54999999999995</v>
      </c>
      <c r="L117" s="15">
        <v>135</v>
      </c>
      <c r="N117" s="15">
        <v>289</v>
      </c>
      <c r="O117" s="15">
        <v>129</v>
      </c>
      <c r="P117" s="15">
        <v>283.85714285714283</v>
      </c>
      <c r="Q117" s="15">
        <v>169</v>
      </c>
      <c r="R117" s="15">
        <v>492.61111111111109</v>
      </c>
      <c r="S117" s="15">
        <v>649</v>
      </c>
      <c r="T117" s="15">
        <v>157</v>
      </c>
      <c r="U117" s="15">
        <v>0</v>
      </c>
      <c r="V117" s="15">
        <v>417.85714285714283</v>
      </c>
      <c r="AR117" s="15">
        <v>699</v>
      </c>
      <c r="AS117" s="15">
        <v>699</v>
      </c>
      <c r="AT117" s="15">
        <v>660.66666666666663</v>
      </c>
      <c r="AU117" s="15">
        <v>649</v>
      </c>
      <c r="AV117" s="15">
        <v>625</v>
      </c>
      <c r="BA117" s="15" t="str">
        <v>ITEM3659</v>
      </c>
      <c r="BB117" s="15" t="str">
        <v>Mango</v>
      </c>
      <c r="BC117" s="15" t="str">
        <v>Amrapalli</v>
      </c>
      <c r="BD117" s="15">
        <v>44897</v>
      </c>
      <c r="BE117" s="15">
        <v>23400</v>
      </c>
      <c r="BF117" s="15">
        <v>56</v>
      </c>
      <c r="BG117" s="15">
        <v>417.85714285714283</v>
      </c>
      <c r="BH117" s="15" t="str">
        <v>Week-1</v>
      </c>
    </row>
    <row r="118" spans="2:60" ht="15">
      <c r="B118" s="17" t="s">
        <v>98</v>
      </c>
      <c r="C118" s="17" t="s">
        <v>68</v>
      </c>
      <c r="D118" s="19" t="s">
        <v>99</v>
      </c>
      <c r="E118" s="21">
        <v>44897</v>
      </c>
      <c r="F118" s="17">
        <v>0</v>
      </c>
      <c r="G118" s="17">
        <v>0</v>
      </c>
      <c r="H118" s="15">
        <f t="shared" si="1"/>
        <v>0</v>
      </c>
      <c r="I118" s="15" t="s">
        <v>188</v>
      </c>
      <c r="J118" s="15">
        <v>854.8</v>
      </c>
      <c r="K118" s="15">
        <v>129</v>
      </c>
      <c r="L118" s="15">
        <v>279</v>
      </c>
      <c r="N118" s="15">
        <v>0</v>
      </c>
      <c r="O118" s="15">
        <v>199</v>
      </c>
      <c r="P118" s="15">
        <v>848.41666666666663</v>
      </c>
      <c r="Q118" s="15">
        <v>0</v>
      </c>
      <c r="R118" s="15">
        <v>649</v>
      </c>
      <c r="S118" s="15">
        <v>417.86666666666667</v>
      </c>
      <c r="T118" s="15">
        <v>191.05714285714285</v>
      </c>
      <c r="U118" s="15">
        <v>279</v>
      </c>
      <c r="V118" s="15">
        <v>0</v>
      </c>
      <c r="AR118" s="15">
        <v>417.85714285714283</v>
      </c>
      <c r="AS118" s="15">
        <v>417.86538461538464</v>
      </c>
      <c r="AT118" s="15">
        <v>417.875</v>
      </c>
      <c r="AU118" s="15">
        <v>417.85714285714283</v>
      </c>
      <c r="AV118" s="15">
        <v>417.85185185185185</v>
      </c>
      <c r="BA118" s="15" t="str">
        <v>ITEM2978</v>
      </c>
      <c r="BB118" s="15" t="str">
        <v>Apple</v>
      </c>
      <c r="BC118" s="15" t="str">
        <v>Robin</v>
      </c>
      <c r="BD118" s="15">
        <v>44897</v>
      </c>
      <c r="BE118" s="15">
        <v>0</v>
      </c>
      <c r="BF118" s="15">
        <v>0</v>
      </c>
      <c r="BG118" s="15">
        <v>0</v>
      </c>
      <c r="BH118" s="15" t="str">
        <v>Week-1</v>
      </c>
    </row>
    <row r="119" spans="2:60" ht="15">
      <c r="B119" s="17" t="s">
        <v>100</v>
      </c>
      <c r="C119" s="17" t="s">
        <v>68</v>
      </c>
      <c r="D119" s="19" t="s">
        <v>99</v>
      </c>
      <c r="E119" s="21">
        <v>44897</v>
      </c>
      <c r="F119" s="17">
        <v>0</v>
      </c>
      <c r="G119" s="17">
        <v>0</v>
      </c>
      <c r="H119" s="15">
        <f t="shared" si="1"/>
        <v>0</v>
      </c>
      <c r="I119" s="15" t="s">
        <v>188</v>
      </c>
      <c r="J119" s="15">
        <v>0</v>
      </c>
      <c r="K119" s="15">
        <v>135</v>
      </c>
      <c r="L119" s="15">
        <v>1709.909090909091</v>
      </c>
      <c r="N119" s="15">
        <v>359.74193548387098</v>
      </c>
      <c r="O119" s="15">
        <v>0</v>
      </c>
      <c r="P119" s="15">
        <v>504</v>
      </c>
      <c r="Q119" s="15">
        <v>0</v>
      </c>
      <c r="R119" s="15">
        <v>417.86666666666667</v>
      </c>
      <c r="S119" s="15">
        <v>0</v>
      </c>
      <c r="T119" s="15">
        <v>0</v>
      </c>
      <c r="U119" s="15">
        <v>864.5</v>
      </c>
      <c r="V119" s="15">
        <v>0</v>
      </c>
      <c r="AR119" s="15">
        <v>0</v>
      </c>
      <c r="AS119" s="15">
        <v>179</v>
      </c>
      <c r="AT119" s="15">
        <v>179</v>
      </c>
      <c r="AU119" s="15">
        <v>170</v>
      </c>
      <c r="AV119" s="15">
        <v>170</v>
      </c>
      <c r="BA119" s="15" t="str">
        <v>ITEM9485</v>
      </c>
      <c r="BB119" s="15" t="str">
        <v>Mango</v>
      </c>
      <c r="BC119" s="15" t="str">
        <v>Green</v>
      </c>
      <c r="BD119" s="15">
        <v>44897</v>
      </c>
      <c r="BE119" s="15">
        <v>19035</v>
      </c>
      <c r="BF119" s="15">
        <v>141</v>
      </c>
      <c r="BG119" s="15">
        <v>135</v>
      </c>
      <c r="BH119" s="15" t="str">
        <v>Week-1</v>
      </c>
    </row>
    <row r="120" spans="2:60" ht="15">
      <c r="B120" s="17" t="s">
        <v>101</v>
      </c>
      <c r="C120" s="17" t="s">
        <v>68</v>
      </c>
      <c r="D120" s="19" t="s">
        <v>99</v>
      </c>
      <c r="E120" s="21">
        <v>44897</v>
      </c>
      <c r="F120" s="17">
        <v>767</v>
      </c>
      <c r="G120" s="17">
        <v>3</v>
      </c>
      <c r="H120" s="15">
        <f t="shared" si="1"/>
        <v>255.66666666666666</v>
      </c>
      <c r="I120" s="15" t="s">
        <v>188</v>
      </c>
      <c r="J120" s="15">
        <v>649</v>
      </c>
      <c r="K120" s="15">
        <v>679</v>
      </c>
      <c r="L120" s="15">
        <v>172</v>
      </c>
      <c r="N120" s="15">
        <v>649</v>
      </c>
      <c r="O120" s="15">
        <v>504</v>
      </c>
      <c r="P120" s="15">
        <v>848.41666666666663</v>
      </c>
      <c r="Q120" s="15">
        <v>492.60714285714283</v>
      </c>
      <c r="R120" s="15">
        <v>149</v>
      </c>
      <c r="S120" s="15">
        <v>244</v>
      </c>
      <c r="T120" s="15">
        <v>244</v>
      </c>
      <c r="U120" s="15">
        <v>679</v>
      </c>
      <c r="V120" s="15">
        <v>269</v>
      </c>
      <c r="AR120" s="15">
        <v>135</v>
      </c>
      <c r="AS120" s="15">
        <v>135</v>
      </c>
      <c r="AT120" s="15">
        <v>137.43055555555554</v>
      </c>
      <c r="AU120" s="15">
        <v>135</v>
      </c>
      <c r="AV120" s="15">
        <v>129.00460829493088</v>
      </c>
      <c r="BA120" s="15" t="str">
        <v>ITEM5498</v>
      </c>
      <c r="BB120" s="15" t="str">
        <v>Lemon</v>
      </c>
      <c r="BC120" s="15" t="str">
        <v>Lisbon</v>
      </c>
      <c r="BD120" s="15">
        <v>44897</v>
      </c>
      <c r="BE120" s="15">
        <v>0</v>
      </c>
      <c r="BF120" s="15">
        <v>0</v>
      </c>
      <c r="BG120" s="15">
        <v>0</v>
      </c>
      <c r="BH120" s="15" t="str">
        <v>Week-1</v>
      </c>
    </row>
    <row r="121" spans="2:60" ht="15">
      <c r="B121" s="17" t="s">
        <v>102</v>
      </c>
      <c r="C121" s="17" t="s">
        <v>75</v>
      </c>
      <c r="D121" s="19" t="s">
        <v>76</v>
      </c>
      <c r="E121" s="21">
        <v>44897</v>
      </c>
      <c r="F121" s="17">
        <v>5228</v>
      </c>
      <c r="G121" s="17">
        <v>6</v>
      </c>
      <c r="H121" s="15">
        <f t="shared" si="1"/>
        <v>871.33333333333337</v>
      </c>
      <c r="I121" s="15" t="s">
        <v>188</v>
      </c>
      <c r="J121" s="15">
        <v>0</v>
      </c>
      <c r="K121" s="15">
        <v>492.60975609756099</v>
      </c>
      <c r="L121" s="15">
        <v>845.84615384615381</v>
      </c>
      <c r="N121" s="15">
        <v>167</v>
      </c>
      <c r="O121" s="15">
        <v>149</v>
      </c>
      <c r="P121" s="15">
        <v>0</v>
      </c>
      <c r="Q121" s="15">
        <v>854.86666666666667</v>
      </c>
      <c r="R121" s="15">
        <v>843.8</v>
      </c>
      <c r="S121" s="15">
        <v>285.66666666666669</v>
      </c>
      <c r="T121" s="15">
        <v>0</v>
      </c>
      <c r="U121" s="15">
        <v>135</v>
      </c>
      <c r="V121" s="15">
        <v>649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BA121" s="15" t="str">
        <v>ITEM1945</v>
      </c>
      <c r="BB121" s="15" t="str">
        <v>Lemon</v>
      </c>
      <c r="BC121" s="15" t="str">
        <v>Lisbon</v>
      </c>
      <c r="BD121" s="15">
        <v>44897</v>
      </c>
      <c r="BE121" s="15">
        <v>0</v>
      </c>
      <c r="BF121" s="15">
        <v>0</v>
      </c>
      <c r="BG121" s="15">
        <v>0</v>
      </c>
      <c r="BH121" s="15" t="str">
        <v>Week-1</v>
      </c>
    </row>
    <row r="122" spans="2:60" ht="15">
      <c r="B122" s="17" t="s">
        <v>103</v>
      </c>
      <c r="C122" s="17" t="s">
        <v>75</v>
      </c>
      <c r="D122" s="19" t="s">
        <v>86</v>
      </c>
      <c r="E122" s="21">
        <v>44897</v>
      </c>
      <c r="F122" s="17">
        <v>6776</v>
      </c>
      <c r="G122" s="17">
        <v>11</v>
      </c>
      <c r="H122" s="15">
        <f t="shared" si="1"/>
        <v>616</v>
      </c>
      <c r="I122" s="15" t="s">
        <v>188</v>
      </c>
      <c r="J122" s="15">
        <v>359.74193548387098</v>
      </c>
      <c r="K122" s="15">
        <v>417.86538461538464</v>
      </c>
      <c r="L122" s="15">
        <v>649</v>
      </c>
      <c r="N122" s="15">
        <v>492.62</v>
      </c>
      <c r="O122" s="15">
        <v>504</v>
      </c>
      <c r="P122" s="15">
        <v>244</v>
      </c>
      <c r="Q122" s="15">
        <v>336</v>
      </c>
      <c r="R122" s="15">
        <v>0</v>
      </c>
      <c r="S122" s="15">
        <v>399</v>
      </c>
      <c r="T122" s="15">
        <v>836.14285714285711</v>
      </c>
      <c r="U122" s="15">
        <v>260.42857142857144</v>
      </c>
      <c r="V122" s="15">
        <v>417.87179487179486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BA122" s="15" t="str">
        <v>ITEM5204</v>
      </c>
      <c r="BB122" s="15" t="str">
        <v>Lemon</v>
      </c>
      <c r="BC122" s="15" t="str">
        <v>Lisbon</v>
      </c>
      <c r="BD122" s="15">
        <v>44897</v>
      </c>
      <c r="BE122" s="15">
        <v>767</v>
      </c>
      <c r="BF122" s="15">
        <v>3</v>
      </c>
      <c r="BG122" s="15">
        <v>255.66666666666666</v>
      </c>
      <c r="BH122" s="15" t="str">
        <v>Week-1</v>
      </c>
    </row>
    <row r="123" spans="2:60" ht="15">
      <c r="B123" s="17" t="s">
        <v>104</v>
      </c>
      <c r="C123" s="17" t="s">
        <v>68</v>
      </c>
      <c r="D123" s="19" t="s">
        <v>99</v>
      </c>
      <c r="E123" s="21">
        <v>44897</v>
      </c>
      <c r="F123" s="17">
        <v>632</v>
      </c>
      <c r="G123" s="17">
        <v>2</v>
      </c>
      <c r="H123" s="15">
        <f t="shared" si="1"/>
        <v>316</v>
      </c>
      <c r="I123" s="15" t="s">
        <v>188</v>
      </c>
      <c r="J123" s="15">
        <v>0</v>
      </c>
      <c r="K123" s="15">
        <v>135</v>
      </c>
      <c r="L123" s="15">
        <v>135</v>
      </c>
      <c r="N123" s="15">
        <v>843.85714285714289</v>
      </c>
      <c r="O123" s="15">
        <v>0</v>
      </c>
      <c r="P123" s="15">
        <v>464.14285714285717</v>
      </c>
      <c r="Q123" s="15">
        <v>305</v>
      </c>
      <c r="R123" s="15">
        <v>417.86666666666667</v>
      </c>
      <c r="S123" s="15">
        <v>135</v>
      </c>
      <c r="T123" s="15">
        <v>169</v>
      </c>
      <c r="U123" s="15">
        <v>0</v>
      </c>
      <c r="V123" s="15">
        <v>0</v>
      </c>
      <c r="AR123" s="15">
        <v>255.66666666666666</v>
      </c>
      <c r="AS123" s="15">
        <v>279</v>
      </c>
      <c r="AT123" s="15">
        <v>279</v>
      </c>
      <c r="AU123" s="15">
        <v>191</v>
      </c>
      <c r="AV123" s="15">
        <v>198.33333333333334</v>
      </c>
      <c r="BA123" s="15" t="str">
        <v>ITEM2513</v>
      </c>
      <c r="BB123" s="15" t="str">
        <v>Apple</v>
      </c>
      <c r="BC123" s="15" t="str">
        <v>Robin</v>
      </c>
      <c r="BD123" s="15">
        <v>44897</v>
      </c>
      <c r="BE123" s="15">
        <v>5228</v>
      </c>
      <c r="BF123" s="15">
        <v>6</v>
      </c>
      <c r="BG123" s="15">
        <v>871.33333333333337</v>
      </c>
      <c r="BH123" s="15" t="str">
        <v>Week-1</v>
      </c>
    </row>
    <row r="124" spans="2:60" ht="15">
      <c r="B124" s="17" t="s">
        <v>105</v>
      </c>
      <c r="C124" s="17" t="s">
        <v>81</v>
      </c>
      <c r="D124" s="19" t="s">
        <v>82</v>
      </c>
      <c r="E124" s="21">
        <v>44897</v>
      </c>
      <c r="F124" s="17">
        <v>0</v>
      </c>
      <c r="G124" s="17">
        <v>0</v>
      </c>
      <c r="H124" s="15">
        <f t="shared" si="1"/>
        <v>0</v>
      </c>
      <c r="I124" s="15" t="s">
        <v>188</v>
      </c>
      <c r="J124" s="15">
        <v>0</v>
      </c>
      <c r="K124" s="15">
        <v>853</v>
      </c>
      <c r="L124" s="15">
        <v>279</v>
      </c>
      <c r="N124" s="15">
        <v>249</v>
      </c>
      <c r="O124" s="15">
        <v>145</v>
      </c>
      <c r="P124" s="15">
        <v>844</v>
      </c>
      <c r="Q124" s="15">
        <v>336</v>
      </c>
      <c r="R124" s="15">
        <v>244</v>
      </c>
      <c r="S124" s="15">
        <v>285.66666666666669</v>
      </c>
      <c r="T124" s="15">
        <v>200.7948717948718</v>
      </c>
      <c r="U124" s="15">
        <v>0</v>
      </c>
      <c r="V124" s="15">
        <v>0</v>
      </c>
      <c r="AR124" s="15">
        <v>871.33333333333337</v>
      </c>
      <c r="AS124" s="15">
        <v>853</v>
      </c>
      <c r="AT124" s="15">
        <v>857.58333333333337</v>
      </c>
      <c r="AU124" s="15">
        <v>841.44444444444446</v>
      </c>
      <c r="AV124" s="15">
        <v>691.9375</v>
      </c>
      <c r="BA124" s="15" t="str">
        <v>ITEM3731</v>
      </c>
      <c r="BB124" s="15" t="str">
        <v>Apple</v>
      </c>
      <c r="BC124" s="15" t="str">
        <v>Golden</v>
      </c>
      <c r="BD124" s="15">
        <v>44897</v>
      </c>
      <c r="BE124" s="15">
        <v>6776</v>
      </c>
      <c r="BF124" s="15">
        <v>11</v>
      </c>
      <c r="BG124" s="15">
        <v>616</v>
      </c>
      <c r="BH124" s="15" t="str">
        <v>Week-1</v>
      </c>
    </row>
    <row r="125" spans="2:60" ht="15">
      <c r="B125" s="17" t="s">
        <v>106</v>
      </c>
      <c r="C125" s="17" t="s">
        <v>68</v>
      </c>
      <c r="D125" s="19" t="s">
        <v>89</v>
      </c>
      <c r="E125" s="21">
        <v>44897</v>
      </c>
      <c r="F125" s="17">
        <v>244</v>
      </c>
      <c r="G125" s="17">
        <v>1</v>
      </c>
      <c r="H125" s="15">
        <f t="shared" si="1"/>
        <v>244</v>
      </c>
      <c r="I125" s="15" t="s">
        <v>188</v>
      </c>
      <c r="J125" s="15">
        <v>868.33333333333337</v>
      </c>
      <c r="K125" s="15">
        <v>492.60975609756099</v>
      </c>
      <c r="L125" s="15">
        <v>1699</v>
      </c>
      <c r="N125" s="15">
        <v>0</v>
      </c>
      <c r="O125" s="15">
        <v>129.27272727272728</v>
      </c>
      <c r="P125" s="15">
        <v>283.8</v>
      </c>
      <c r="Q125" s="15">
        <v>0</v>
      </c>
      <c r="R125" s="15">
        <v>492.61290322580646</v>
      </c>
      <c r="S125" s="15">
        <v>660.66666666666663</v>
      </c>
      <c r="T125" s="15">
        <v>336</v>
      </c>
      <c r="U125" s="15">
        <v>0</v>
      </c>
      <c r="V125" s="15">
        <v>0</v>
      </c>
      <c r="AR125" s="15">
        <v>616</v>
      </c>
      <c r="AS125" s="15">
        <v>511.58823529411762</v>
      </c>
      <c r="AT125" s="15">
        <v>415.58064516129031</v>
      </c>
      <c r="AU125" s="15">
        <v>359.72</v>
      </c>
      <c r="AV125" s="15">
        <v>359.72500000000002</v>
      </c>
      <c r="BA125" s="15" t="str">
        <v>ITEM3632</v>
      </c>
      <c r="BB125" s="15" t="str">
        <v>Lemon</v>
      </c>
      <c r="BC125" s="15" t="str">
        <v>Lisbon</v>
      </c>
      <c r="BD125" s="15">
        <v>44897</v>
      </c>
      <c r="BE125" s="15">
        <v>632</v>
      </c>
      <c r="BF125" s="15">
        <v>2</v>
      </c>
      <c r="BG125" s="15">
        <v>316</v>
      </c>
      <c r="BH125" s="15" t="str">
        <v>Week-1</v>
      </c>
    </row>
    <row r="126" spans="2:60" ht="15">
      <c r="B126" s="17" t="s">
        <v>107</v>
      </c>
      <c r="C126" s="17" t="s">
        <v>71</v>
      </c>
      <c r="D126" s="19" t="s">
        <v>72</v>
      </c>
      <c r="E126" s="21">
        <v>44897</v>
      </c>
      <c r="F126" s="17">
        <v>3395</v>
      </c>
      <c r="G126" s="17">
        <v>5</v>
      </c>
      <c r="H126" s="15">
        <f t="shared" si="1"/>
        <v>679</v>
      </c>
      <c r="I126" s="15" t="s">
        <v>188</v>
      </c>
      <c r="J126" s="15">
        <v>179.33333333333334</v>
      </c>
      <c r="K126" s="15">
        <v>179</v>
      </c>
      <c r="L126" s="15">
        <v>0</v>
      </c>
      <c r="N126" s="15">
        <v>359.71428571428572</v>
      </c>
      <c r="O126" s="15">
        <v>208.27272727272728</v>
      </c>
      <c r="P126" s="15">
        <v>843.8</v>
      </c>
      <c r="Q126" s="15">
        <v>0</v>
      </c>
      <c r="R126" s="15">
        <v>649</v>
      </c>
      <c r="S126" s="15">
        <v>417.875</v>
      </c>
      <c r="T126" s="15">
        <v>244</v>
      </c>
      <c r="U126" s="15">
        <v>0</v>
      </c>
      <c r="V126" s="15">
        <v>649</v>
      </c>
      <c r="AR126" s="15">
        <v>316</v>
      </c>
      <c r="AS126" s="15">
        <v>316</v>
      </c>
      <c r="AT126" s="15">
        <v>336</v>
      </c>
      <c r="AU126" s="15">
        <v>0</v>
      </c>
      <c r="AV126" s="15">
        <v>326</v>
      </c>
      <c r="BA126" s="15" t="str">
        <v>ITEM7636</v>
      </c>
      <c r="BB126" s="15" t="str">
        <v>Orange</v>
      </c>
      <c r="BC126" s="15" t="str">
        <v>Tangerine</v>
      </c>
      <c r="BD126" s="15">
        <v>44897</v>
      </c>
      <c r="BE126" s="15">
        <v>0</v>
      </c>
      <c r="BF126" s="15">
        <v>0</v>
      </c>
      <c r="BG126" s="15">
        <v>0</v>
      </c>
      <c r="BH126" s="15" t="str">
        <v>Week-1</v>
      </c>
    </row>
    <row r="127" spans="2:60" ht="15">
      <c r="B127" s="17" t="s">
        <v>108</v>
      </c>
      <c r="C127" s="17" t="s">
        <v>68</v>
      </c>
      <c r="D127" s="19" t="s">
        <v>89</v>
      </c>
      <c r="E127" s="21">
        <v>44897</v>
      </c>
      <c r="F127" s="17">
        <v>1163</v>
      </c>
      <c r="G127" s="17">
        <v>7</v>
      </c>
      <c r="H127" s="15">
        <f t="shared" si="1"/>
        <v>166.14285714285714</v>
      </c>
      <c r="I127" s="15" t="s">
        <v>188</v>
      </c>
      <c r="J127" s="15">
        <v>649</v>
      </c>
      <c r="K127" s="15">
        <v>0</v>
      </c>
      <c r="L127" s="15">
        <v>840.4</v>
      </c>
      <c r="N127" s="15">
        <v>649</v>
      </c>
      <c r="O127" s="15">
        <v>179</v>
      </c>
      <c r="P127" s="15">
        <v>415.58064516129031</v>
      </c>
      <c r="Q127" s="15">
        <v>149</v>
      </c>
      <c r="R127" s="15">
        <v>417.875</v>
      </c>
      <c r="S127" s="15">
        <v>0</v>
      </c>
      <c r="T127" s="15">
        <v>336</v>
      </c>
      <c r="U127" s="15">
        <v>279</v>
      </c>
      <c r="V127" s="15">
        <v>417.85</v>
      </c>
      <c r="AR127" s="15">
        <v>0</v>
      </c>
      <c r="AS127" s="15">
        <v>0</v>
      </c>
      <c r="AT127" s="15">
        <v>0</v>
      </c>
      <c r="AU127" s="15">
        <v>269</v>
      </c>
      <c r="AV127" s="15">
        <v>0</v>
      </c>
      <c r="BA127" s="15" t="str">
        <v>ITEM8061</v>
      </c>
      <c r="BB127" s="15" t="str">
        <v>Lemon</v>
      </c>
      <c r="BC127" s="15" t="str">
        <v>Oblong</v>
      </c>
      <c r="BD127" s="15">
        <v>44897</v>
      </c>
      <c r="BE127" s="15">
        <v>244</v>
      </c>
      <c r="BF127" s="15">
        <v>1</v>
      </c>
      <c r="BG127" s="15">
        <v>244</v>
      </c>
      <c r="BH127" s="15" t="str">
        <v>Week-1</v>
      </c>
    </row>
    <row r="128" spans="2:60" ht="15">
      <c r="B128" s="17" t="s">
        <v>109</v>
      </c>
      <c r="C128" s="17" t="s">
        <v>71</v>
      </c>
      <c r="D128" s="19" t="s">
        <v>72</v>
      </c>
      <c r="E128" s="21">
        <v>44897</v>
      </c>
      <c r="F128" s="17">
        <v>15769</v>
      </c>
      <c r="G128" s="17">
        <v>32</v>
      </c>
      <c r="H128" s="15">
        <f t="shared" si="1"/>
        <v>492.78125</v>
      </c>
      <c r="I128" s="15" t="s">
        <v>188</v>
      </c>
      <c r="J128" s="15">
        <v>179.33333333333334</v>
      </c>
      <c r="K128" s="15">
        <v>699</v>
      </c>
      <c r="L128" s="15">
        <v>649</v>
      </c>
      <c r="N128" s="15">
        <v>180.33333333333334</v>
      </c>
      <c r="O128" s="15">
        <v>415.58064516129031</v>
      </c>
      <c r="P128" s="15">
        <v>843.8</v>
      </c>
      <c r="Q128" s="15">
        <v>0</v>
      </c>
      <c r="R128" s="15">
        <v>181</v>
      </c>
      <c r="S128" s="15">
        <v>0</v>
      </c>
      <c r="T128" s="15">
        <v>836.22222222222217</v>
      </c>
      <c r="U128" s="15">
        <v>316</v>
      </c>
      <c r="V128" s="15">
        <v>0</v>
      </c>
      <c r="AR128" s="15">
        <v>244</v>
      </c>
      <c r="AS128" s="15">
        <v>270.66666666666669</v>
      </c>
      <c r="AT128" s="15">
        <v>0</v>
      </c>
      <c r="AU128" s="15">
        <v>0</v>
      </c>
      <c r="AV128" s="15">
        <v>0</v>
      </c>
      <c r="BA128" s="15" t="str">
        <v>ITEM9891</v>
      </c>
      <c r="BB128" s="15" t="str">
        <v>Mango</v>
      </c>
      <c r="BC128" s="15" t="str">
        <v>Green</v>
      </c>
      <c r="BD128" s="15">
        <v>44897</v>
      </c>
      <c r="BE128" s="15">
        <v>3395</v>
      </c>
      <c r="BF128" s="15">
        <v>5</v>
      </c>
      <c r="BG128" s="15">
        <v>679</v>
      </c>
      <c r="BH128" s="15" t="str">
        <v>Week-1</v>
      </c>
    </row>
    <row r="129" spans="2:60" ht="15">
      <c r="B129" s="17" t="s">
        <v>110</v>
      </c>
      <c r="C129" s="17" t="s">
        <v>75</v>
      </c>
      <c r="D129" s="19" t="s">
        <v>86</v>
      </c>
      <c r="E129" s="21">
        <v>44897</v>
      </c>
      <c r="F129" s="17">
        <v>10291</v>
      </c>
      <c r="G129" s="17">
        <v>12</v>
      </c>
      <c r="H129" s="15">
        <f t="shared" si="1"/>
        <v>857.58333333333337</v>
      </c>
      <c r="I129" s="15" t="s">
        <v>188</v>
      </c>
      <c r="J129" s="15">
        <v>359.71428571428572</v>
      </c>
      <c r="K129" s="15">
        <v>853</v>
      </c>
      <c r="L129" s="15">
        <v>135.07909604519773</v>
      </c>
      <c r="N129" s="15">
        <v>492.60869565217394</v>
      </c>
      <c r="O129" s="15">
        <v>181</v>
      </c>
      <c r="P129" s="15">
        <v>0</v>
      </c>
      <c r="Q129" s="15">
        <v>269</v>
      </c>
      <c r="R129" s="15">
        <v>843.8</v>
      </c>
      <c r="S129" s="15">
        <v>279</v>
      </c>
      <c r="T129" s="15">
        <v>215</v>
      </c>
      <c r="U129" s="15">
        <v>0</v>
      </c>
      <c r="V129" s="15">
        <v>0</v>
      </c>
      <c r="AR129" s="15">
        <v>679</v>
      </c>
      <c r="AS129" s="15">
        <v>679</v>
      </c>
      <c r="AT129" s="15">
        <v>649</v>
      </c>
      <c r="AU129" s="15">
        <v>649</v>
      </c>
      <c r="AV129" s="15">
        <v>599</v>
      </c>
      <c r="BA129" s="15" t="str">
        <v>ITEM4894</v>
      </c>
      <c r="BB129" s="15" t="str">
        <v>Lemon</v>
      </c>
      <c r="BC129" s="15" t="str">
        <v>Oblong</v>
      </c>
      <c r="BD129" s="15">
        <v>44897</v>
      </c>
      <c r="BE129" s="15">
        <v>1163</v>
      </c>
      <c r="BF129" s="15">
        <v>7</v>
      </c>
      <c r="BG129" s="15">
        <v>166.14285714285714</v>
      </c>
      <c r="BH129" s="15" t="str">
        <v>Week-1</v>
      </c>
    </row>
    <row r="130" spans="2:60" ht="15">
      <c r="B130" s="17" t="s">
        <v>111</v>
      </c>
      <c r="C130" s="17" t="s">
        <v>75</v>
      </c>
      <c r="D130" s="19" t="s">
        <v>76</v>
      </c>
      <c r="E130" s="21">
        <v>44897</v>
      </c>
      <c r="F130" s="17">
        <v>6291</v>
      </c>
      <c r="G130" s="17">
        <v>9</v>
      </c>
      <c r="H130" s="15">
        <f t="shared" si="1"/>
        <v>699</v>
      </c>
      <c r="I130" s="15" t="s">
        <v>188</v>
      </c>
      <c r="J130" s="15">
        <v>0</v>
      </c>
      <c r="K130" s="15">
        <v>679</v>
      </c>
      <c r="L130" s="15">
        <v>208.5</v>
      </c>
      <c r="N130" s="15">
        <v>843.83333333333337</v>
      </c>
      <c r="O130" s="15">
        <v>415.58064516129031</v>
      </c>
      <c r="P130" s="15">
        <v>0</v>
      </c>
      <c r="Q130" s="15">
        <v>492.62857142857143</v>
      </c>
      <c r="R130" s="15">
        <v>846</v>
      </c>
      <c r="S130" s="15">
        <v>399</v>
      </c>
      <c r="T130" s="15">
        <v>193.76190476190476</v>
      </c>
      <c r="U130" s="15">
        <v>279</v>
      </c>
      <c r="V130" s="15">
        <v>0</v>
      </c>
      <c r="AR130" s="15">
        <v>166.14285714285714</v>
      </c>
      <c r="AS130" s="15">
        <v>173</v>
      </c>
      <c r="AT130" s="15">
        <v>181</v>
      </c>
      <c r="AU130" s="15">
        <v>204</v>
      </c>
      <c r="AV130" s="15">
        <v>215</v>
      </c>
      <c r="BA130" s="15" t="str">
        <v>ITEM1375</v>
      </c>
      <c r="BB130" s="15" t="str">
        <v>Mango</v>
      </c>
      <c r="BC130" s="15" t="str">
        <v>Green</v>
      </c>
      <c r="BD130" s="15">
        <v>44897</v>
      </c>
      <c r="BE130" s="15">
        <v>15769</v>
      </c>
      <c r="BF130" s="15">
        <v>32</v>
      </c>
      <c r="BG130" s="15">
        <v>492.78125</v>
      </c>
      <c r="BH130" s="15" t="str">
        <v>Week-1</v>
      </c>
    </row>
    <row r="131" spans="2:60" ht="15">
      <c r="B131" s="17" t="s">
        <v>112</v>
      </c>
      <c r="C131" s="17" t="s">
        <v>71</v>
      </c>
      <c r="D131" s="19" t="s">
        <v>72</v>
      </c>
      <c r="E131" s="21">
        <v>44897</v>
      </c>
      <c r="F131" s="17">
        <v>23400</v>
      </c>
      <c r="G131" s="17">
        <v>56</v>
      </c>
      <c r="H131" s="15">
        <f t="shared" ref="H131:H194" si="2">IF(F131&gt;0,F131/G131,0)</f>
        <v>417.85714285714283</v>
      </c>
      <c r="I131" s="15" t="s">
        <v>188</v>
      </c>
      <c r="J131" s="15">
        <v>285.66666666666669</v>
      </c>
      <c r="K131" s="15">
        <v>570.54285714285709</v>
      </c>
      <c r="L131" s="15">
        <v>1835.6666666666667</v>
      </c>
      <c r="N131" s="15">
        <v>289</v>
      </c>
      <c r="O131" s="15">
        <v>0</v>
      </c>
      <c r="P131" s="15">
        <v>464</v>
      </c>
      <c r="Q131" s="15">
        <v>849.91666666666663</v>
      </c>
      <c r="R131" s="15">
        <v>417.875</v>
      </c>
      <c r="S131" s="15">
        <v>137.43055555555554</v>
      </c>
      <c r="T131" s="15">
        <v>316</v>
      </c>
      <c r="U131" s="15">
        <v>858.5333333333333</v>
      </c>
      <c r="V131" s="15">
        <v>649</v>
      </c>
      <c r="AR131" s="15">
        <v>492.78125</v>
      </c>
      <c r="AS131" s="15">
        <v>492.60975609756099</v>
      </c>
      <c r="AT131" s="15">
        <v>492.61290322580646</v>
      </c>
      <c r="AU131" s="15">
        <v>483.12087912087912</v>
      </c>
      <c r="AV131" s="15">
        <v>492.60465116279067</v>
      </c>
      <c r="BA131" s="15" t="str">
        <v>ITEM9640</v>
      </c>
      <c r="BB131" s="15" t="str">
        <v>Apple</v>
      </c>
      <c r="BC131" s="15" t="str">
        <v>Golden</v>
      </c>
      <c r="BD131" s="15">
        <v>44897</v>
      </c>
      <c r="BE131" s="15">
        <v>10291</v>
      </c>
      <c r="BF131" s="15">
        <v>12</v>
      </c>
      <c r="BG131" s="15">
        <v>857.58333333333337</v>
      </c>
      <c r="BH131" s="15" t="str">
        <v>Week-1</v>
      </c>
    </row>
    <row r="132" spans="2:60" ht="15">
      <c r="B132" s="17" t="s">
        <v>113</v>
      </c>
      <c r="C132" s="17" t="s">
        <v>71</v>
      </c>
      <c r="D132" s="19" t="s">
        <v>84</v>
      </c>
      <c r="E132" s="21">
        <v>44897</v>
      </c>
      <c r="F132" s="17">
        <v>0</v>
      </c>
      <c r="G132" s="17">
        <v>0</v>
      </c>
      <c r="H132" s="15">
        <f t="shared" si="2"/>
        <v>0</v>
      </c>
      <c r="I132" s="15" t="s">
        <v>188</v>
      </c>
      <c r="J132" s="15">
        <v>847.16666666666663</v>
      </c>
      <c r="K132" s="15">
        <v>129</v>
      </c>
      <c r="L132" s="15">
        <v>172</v>
      </c>
      <c r="N132" s="15">
        <v>304</v>
      </c>
      <c r="O132" s="15">
        <v>145</v>
      </c>
      <c r="P132" s="15">
        <v>844</v>
      </c>
      <c r="Q132" s="15">
        <v>316</v>
      </c>
      <c r="R132" s="15">
        <v>0</v>
      </c>
      <c r="S132" s="15">
        <v>279</v>
      </c>
      <c r="T132" s="15">
        <v>0</v>
      </c>
      <c r="U132" s="15">
        <v>679</v>
      </c>
      <c r="V132" s="15">
        <v>417.85365853658539</v>
      </c>
      <c r="AR132" s="15">
        <v>857.58333333333337</v>
      </c>
      <c r="AS132" s="15">
        <v>849.88888888888891</v>
      </c>
      <c r="AT132" s="15">
        <v>843.8</v>
      </c>
      <c r="AU132" s="15">
        <v>834.28571428571433</v>
      </c>
      <c r="AV132" s="15">
        <v>843.85714285714289</v>
      </c>
      <c r="BA132" s="15" t="str">
        <v>ITEM7902</v>
      </c>
      <c r="BB132" s="15" t="str">
        <v>Apple</v>
      </c>
      <c r="BC132" s="15" t="str">
        <v>Robin</v>
      </c>
      <c r="BD132" s="15">
        <v>44897</v>
      </c>
      <c r="BE132" s="15">
        <v>6291</v>
      </c>
      <c r="BF132" s="15">
        <v>9</v>
      </c>
      <c r="BG132" s="15">
        <v>699</v>
      </c>
      <c r="BH132" s="15" t="str">
        <v>Week-1</v>
      </c>
    </row>
    <row r="133" spans="2:60" ht="15">
      <c r="B133" s="17" t="s">
        <v>114</v>
      </c>
      <c r="C133" s="17" t="s">
        <v>71</v>
      </c>
      <c r="D133" s="19" t="s">
        <v>72</v>
      </c>
      <c r="E133" s="21">
        <v>44897</v>
      </c>
      <c r="F133" s="17">
        <v>19035</v>
      </c>
      <c r="G133" s="17">
        <v>141</v>
      </c>
      <c r="H133" s="15">
        <f t="shared" si="2"/>
        <v>135</v>
      </c>
      <c r="I133" s="15" t="s">
        <v>188</v>
      </c>
      <c r="J133" s="15">
        <v>179</v>
      </c>
      <c r="K133" s="15">
        <v>135</v>
      </c>
      <c r="L133" s="15">
        <v>850.69230769230774</v>
      </c>
      <c r="N133" s="15">
        <v>359.72972972972974</v>
      </c>
      <c r="O133" s="15">
        <v>129</v>
      </c>
      <c r="P133" s="15">
        <v>283.77777777777777</v>
      </c>
      <c r="Q133" s="15">
        <v>298.33333333333331</v>
      </c>
      <c r="R133" s="15">
        <v>492.62</v>
      </c>
      <c r="S133" s="15">
        <v>649</v>
      </c>
      <c r="T133" s="15">
        <v>316</v>
      </c>
      <c r="U133" s="15">
        <v>135</v>
      </c>
      <c r="V133" s="15">
        <v>0</v>
      </c>
      <c r="AR133" s="15">
        <v>699</v>
      </c>
      <c r="AS133" s="15">
        <v>699</v>
      </c>
      <c r="AT133" s="15">
        <v>660.66666666666663</v>
      </c>
      <c r="AU133" s="15">
        <v>649</v>
      </c>
      <c r="AV133" s="15">
        <v>625</v>
      </c>
      <c r="BA133" s="15" t="str">
        <v>ITEM4459</v>
      </c>
      <c r="BB133" s="15" t="str">
        <v>Mango</v>
      </c>
      <c r="BC133" s="15" t="str">
        <v>Green</v>
      </c>
      <c r="BD133" s="15">
        <v>44897</v>
      </c>
      <c r="BE133" s="15">
        <v>23400</v>
      </c>
      <c r="BF133" s="15">
        <v>56</v>
      </c>
      <c r="BG133" s="15">
        <v>417.85714285714283</v>
      </c>
      <c r="BH133" s="15" t="str">
        <v>Week-1</v>
      </c>
    </row>
    <row r="134" spans="2:60" ht="15">
      <c r="B134" s="17" t="s">
        <v>115</v>
      </c>
      <c r="C134" s="17" t="s">
        <v>68</v>
      </c>
      <c r="D134" s="19" t="s">
        <v>99</v>
      </c>
      <c r="E134" s="21">
        <v>44897</v>
      </c>
      <c r="F134" s="17">
        <v>0</v>
      </c>
      <c r="G134" s="17">
        <v>0</v>
      </c>
      <c r="H134" s="15">
        <f t="shared" si="2"/>
        <v>0</v>
      </c>
      <c r="I134" s="15" t="s">
        <v>188</v>
      </c>
      <c r="J134" s="15">
        <v>649</v>
      </c>
      <c r="K134" s="15">
        <v>679</v>
      </c>
      <c r="L134" s="15">
        <v>649</v>
      </c>
      <c r="N134" s="15">
        <v>649</v>
      </c>
      <c r="O134" s="15">
        <v>199</v>
      </c>
      <c r="P134" s="15">
        <v>843.85714285714289</v>
      </c>
      <c r="Q134" s="15">
        <v>316</v>
      </c>
      <c r="R134" s="15">
        <v>649</v>
      </c>
      <c r="S134" s="15">
        <v>417.85185185185185</v>
      </c>
      <c r="T134" s="15">
        <v>836.25</v>
      </c>
      <c r="U134" s="15">
        <v>255.66666666666666</v>
      </c>
      <c r="V134" s="15">
        <v>0</v>
      </c>
      <c r="AR134" s="15">
        <v>417.85714285714283</v>
      </c>
      <c r="AS134" s="15">
        <v>417.86538461538464</v>
      </c>
      <c r="AT134" s="15">
        <v>417.875</v>
      </c>
      <c r="AU134" s="15">
        <v>417.85714285714283</v>
      </c>
      <c r="AV134" s="15">
        <v>417.85185185185185</v>
      </c>
      <c r="BA134" s="15" t="str">
        <v>ITEM9894</v>
      </c>
      <c r="BB134" s="15" t="str">
        <v>Mango</v>
      </c>
      <c r="BC134" s="15" t="str">
        <v>Alphonso</v>
      </c>
      <c r="BD134" s="15">
        <v>44897</v>
      </c>
      <c r="BE134" s="15">
        <v>0</v>
      </c>
      <c r="BF134" s="15">
        <v>0</v>
      </c>
      <c r="BG134" s="15">
        <v>0</v>
      </c>
      <c r="BH134" s="15" t="str">
        <v>Week-1</v>
      </c>
    </row>
    <row r="135" spans="2:60" ht="15">
      <c r="B135" s="17" t="s">
        <v>116</v>
      </c>
      <c r="C135" s="17" t="s">
        <v>71</v>
      </c>
      <c r="D135" s="19" t="s">
        <v>94</v>
      </c>
      <c r="E135" s="21">
        <v>44897</v>
      </c>
      <c r="F135" s="17">
        <v>0</v>
      </c>
      <c r="G135" s="17">
        <v>0</v>
      </c>
      <c r="H135" s="15">
        <f t="shared" si="2"/>
        <v>0</v>
      </c>
      <c r="I135" s="15" t="s">
        <v>188</v>
      </c>
      <c r="J135" s="15">
        <v>179</v>
      </c>
      <c r="K135" s="15">
        <v>492.61224489795916</v>
      </c>
      <c r="L135" s="15">
        <v>135</v>
      </c>
      <c r="N135" s="15">
        <v>172.71428571428572</v>
      </c>
      <c r="O135" s="15">
        <v>0</v>
      </c>
      <c r="P135" s="15">
        <v>359.74193548387098</v>
      </c>
      <c r="Q135" s="15">
        <v>0</v>
      </c>
      <c r="R135" s="15">
        <v>417.85185185185185</v>
      </c>
      <c r="S135" s="15">
        <v>0</v>
      </c>
      <c r="T135" s="15">
        <v>219</v>
      </c>
      <c r="U135" s="15">
        <v>0</v>
      </c>
      <c r="V135" s="15">
        <v>269</v>
      </c>
      <c r="AR135" s="15">
        <v>0</v>
      </c>
      <c r="AS135" s="15">
        <v>179</v>
      </c>
      <c r="AT135" s="15">
        <v>179</v>
      </c>
      <c r="AU135" s="15">
        <v>170</v>
      </c>
      <c r="AV135" s="15">
        <v>170</v>
      </c>
      <c r="BA135" s="15" t="str">
        <v>ITEM6251</v>
      </c>
      <c r="BB135" s="15" t="str">
        <v>Mango</v>
      </c>
      <c r="BC135" s="15" t="str">
        <v>Green</v>
      </c>
      <c r="BD135" s="15">
        <v>44897</v>
      </c>
      <c r="BE135" s="15">
        <v>19035</v>
      </c>
      <c r="BF135" s="15">
        <v>141</v>
      </c>
      <c r="BG135" s="15">
        <v>135</v>
      </c>
      <c r="BH135" s="15" t="str">
        <v>Week-1</v>
      </c>
    </row>
    <row r="136" spans="2:60" ht="15">
      <c r="B136" s="17" t="s">
        <v>117</v>
      </c>
      <c r="C136" s="17" t="s">
        <v>68</v>
      </c>
      <c r="D136" s="19" t="s">
        <v>99</v>
      </c>
      <c r="E136" s="21">
        <v>44897</v>
      </c>
      <c r="F136" s="17">
        <v>767</v>
      </c>
      <c r="G136" s="17">
        <v>3</v>
      </c>
      <c r="H136" s="15">
        <f t="shared" si="2"/>
        <v>255.66666666666666</v>
      </c>
      <c r="I136" s="15" t="s">
        <v>188</v>
      </c>
      <c r="J136" s="15">
        <v>359.72972972972974</v>
      </c>
      <c r="K136" s="15">
        <v>417.86206896551727</v>
      </c>
      <c r="L136" s="15">
        <v>185</v>
      </c>
      <c r="N136" s="15">
        <v>492.60416666666669</v>
      </c>
      <c r="O136" s="15">
        <v>359.74193548387098</v>
      </c>
      <c r="P136" s="15">
        <v>843.85714285714289</v>
      </c>
      <c r="Q136" s="15">
        <v>0</v>
      </c>
      <c r="R136" s="15">
        <v>173</v>
      </c>
      <c r="S136" s="15">
        <v>0</v>
      </c>
      <c r="T136" s="15">
        <v>193.5</v>
      </c>
      <c r="U136" s="15">
        <v>0</v>
      </c>
      <c r="V136" s="15">
        <v>649</v>
      </c>
      <c r="AR136" s="15">
        <v>135</v>
      </c>
      <c r="AS136" s="15">
        <v>135</v>
      </c>
      <c r="AT136" s="15">
        <v>137.43055555555554</v>
      </c>
      <c r="AU136" s="15">
        <v>135</v>
      </c>
      <c r="AV136" s="15">
        <v>129.00460829493088</v>
      </c>
      <c r="BA136" s="15" t="str">
        <v>ITEM6307</v>
      </c>
      <c r="BB136" s="15" t="str">
        <v>Lemon</v>
      </c>
      <c r="BC136" s="15" t="str">
        <v>Lisbon</v>
      </c>
      <c r="BD136" s="15">
        <v>44897</v>
      </c>
      <c r="BE136" s="15">
        <v>0</v>
      </c>
      <c r="BF136" s="15">
        <v>0</v>
      </c>
      <c r="BG136" s="15">
        <v>0</v>
      </c>
      <c r="BH136" s="15" t="str">
        <v>Week-1</v>
      </c>
    </row>
    <row r="137" spans="2:60" ht="15">
      <c r="B137" s="17" t="s">
        <v>118</v>
      </c>
      <c r="C137" s="17" t="s">
        <v>71</v>
      </c>
      <c r="D137" s="19" t="s">
        <v>72</v>
      </c>
      <c r="E137" s="21">
        <v>44897</v>
      </c>
      <c r="F137" s="17">
        <v>5228</v>
      </c>
      <c r="G137" s="17">
        <v>6</v>
      </c>
      <c r="H137" s="15">
        <f t="shared" si="2"/>
        <v>871.33333333333337</v>
      </c>
      <c r="I137" s="15" t="s">
        <v>188</v>
      </c>
      <c r="J137" s="15">
        <v>304</v>
      </c>
      <c r="K137" s="15">
        <v>135</v>
      </c>
      <c r="L137" s="15">
        <v>1681</v>
      </c>
      <c r="N137" s="15">
        <v>839.42857142857144</v>
      </c>
      <c r="O137" s="15">
        <v>173</v>
      </c>
      <c r="P137" s="15">
        <v>0</v>
      </c>
      <c r="Q137" s="15">
        <v>162.33333333333334</v>
      </c>
      <c r="R137" s="15">
        <v>843.8</v>
      </c>
      <c r="S137" s="15">
        <v>279</v>
      </c>
      <c r="T137" s="15">
        <v>0</v>
      </c>
      <c r="U137" s="15">
        <v>0</v>
      </c>
      <c r="V137" s="15">
        <v>417.88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BA137" s="15" t="str">
        <v>ITEM4609</v>
      </c>
      <c r="BB137" s="15" t="str">
        <v>Mango</v>
      </c>
      <c r="BC137" s="15" t="str">
        <v>Amrapalli</v>
      </c>
      <c r="BD137" s="15">
        <v>44897</v>
      </c>
      <c r="BE137" s="15">
        <v>0</v>
      </c>
      <c r="BF137" s="15">
        <v>0</v>
      </c>
      <c r="BG137" s="15">
        <v>0</v>
      </c>
      <c r="BH137" s="15" t="str">
        <v>Week-1</v>
      </c>
    </row>
    <row r="138" spans="2:60" ht="15">
      <c r="B138" s="17" t="s">
        <v>119</v>
      </c>
      <c r="C138" s="17" t="s">
        <v>71</v>
      </c>
      <c r="D138" s="19" t="s">
        <v>84</v>
      </c>
      <c r="E138" s="21">
        <v>44897</v>
      </c>
      <c r="F138" s="17">
        <v>6776</v>
      </c>
      <c r="G138" s="17">
        <v>11</v>
      </c>
      <c r="H138" s="15">
        <f t="shared" si="2"/>
        <v>616</v>
      </c>
      <c r="I138" s="15" t="s">
        <v>188</v>
      </c>
      <c r="J138" s="15">
        <v>284</v>
      </c>
      <c r="K138" s="15">
        <v>843.76923076923072</v>
      </c>
      <c r="L138" s="15">
        <v>170</v>
      </c>
      <c r="N138" s="15">
        <v>0</v>
      </c>
      <c r="O138" s="15">
        <v>359.74193548387098</v>
      </c>
      <c r="P138" s="15">
        <v>0</v>
      </c>
      <c r="Q138" s="15">
        <v>0</v>
      </c>
      <c r="R138" s="15">
        <v>845.5</v>
      </c>
      <c r="S138" s="15">
        <v>399</v>
      </c>
      <c r="T138" s="15">
        <v>0</v>
      </c>
      <c r="U138" s="15">
        <v>0</v>
      </c>
      <c r="V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BA138" s="15" t="str">
        <v>ITEM5747</v>
      </c>
      <c r="BB138" s="15" t="str">
        <v>Lemon</v>
      </c>
      <c r="BC138" s="15" t="str">
        <v>Lisbon</v>
      </c>
      <c r="BD138" s="15">
        <v>44897</v>
      </c>
      <c r="BE138" s="15">
        <v>767</v>
      </c>
      <c r="BF138" s="15">
        <v>3</v>
      </c>
      <c r="BG138" s="15">
        <v>255.66666666666666</v>
      </c>
      <c r="BH138" s="15" t="str">
        <v>Week-1</v>
      </c>
    </row>
    <row r="139" spans="2:60" ht="15">
      <c r="B139" s="17" t="s">
        <v>120</v>
      </c>
      <c r="C139" s="17" t="s">
        <v>81</v>
      </c>
      <c r="D139" s="19" t="s">
        <v>121</v>
      </c>
      <c r="E139" s="21">
        <v>44897</v>
      </c>
      <c r="F139" s="17">
        <v>632</v>
      </c>
      <c r="G139" s="17">
        <v>2</v>
      </c>
      <c r="H139" s="15">
        <f t="shared" si="2"/>
        <v>316</v>
      </c>
      <c r="I139" s="15" t="s">
        <v>188</v>
      </c>
      <c r="J139" s="15">
        <v>845.84615384615381</v>
      </c>
      <c r="K139" s="15">
        <v>492.61224489795916</v>
      </c>
      <c r="L139" s="15">
        <v>841.44444444444446</v>
      </c>
      <c r="N139" s="15">
        <v>0</v>
      </c>
      <c r="O139" s="15">
        <v>0</v>
      </c>
      <c r="P139" s="15">
        <v>464</v>
      </c>
      <c r="Q139" s="15">
        <v>0</v>
      </c>
      <c r="R139" s="15">
        <v>417.85185185185185</v>
      </c>
      <c r="S139" s="15">
        <v>135</v>
      </c>
      <c r="T139" s="15">
        <v>0</v>
      </c>
      <c r="U139" s="15">
        <v>279</v>
      </c>
      <c r="V139" s="15">
        <v>0</v>
      </c>
      <c r="AR139" s="15">
        <v>255.66666666666666</v>
      </c>
      <c r="AS139" s="15">
        <v>279</v>
      </c>
      <c r="AT139" s="15">
        <v>279</v>
      </c>
      <c r="AU139" s="15">
        <v>191</v>
      </c>
      <c r="AV139" s="15">
        <v>198.33333333333334</v>
      </c>
      <c r="BA139" s="15" t="str">
        <v>ITEM8090</v>
      </c>
      <c r="BB139" s="15" t="str">
        <v>Mango</v>
      </c>
      <c r="BC139" s="15" t="str">
        <v>Green</v>
      </c>
      <c r="BD139" s="15">
        <v>44897</v>
      </c>
      <c r="BE139" s="15">
        <v>5228</v>
      </c>
      <c r="BF139" s="15">
        <v>6</v>
      </c>
      <c r="BG139" s="15">
        <v>871.33333333333337</v>
      </c>
      <c r="BH139" s="15" t="str">
        <v>Week-1</v>
      </c>
    </row>
    <row r="140" spans="2:60" ht="15">
      <c r="B140" s="17" t="s">
        <v>122</v>
      </c>
      <c r="C140" s="17" t="s">
        <v>81</v>
      </c>
      <c r="D140" s="19" t="s">
        <v>123</v>
      </c>
      <c r="E140" s="21">
        <v>44897</v>
      </c>
      <c r="F140" s="17">
        <v>0</v>
      </c>
      <c r="G140" s="17">
        <v>0</v>
      </c>
      <c r="H140" s="15">
        <f t="shared" si="2"/>
        <v>0</v>
      </c>
      <c r="I140" s="15" t="s">
        <v>188</v>
      </c>
      <c r="J140" s="15">
        <v>172</v>
      </c>
      <c r="K140" s="15">
        <v>179</v>
      </c>
      <c r="L140" s="15">
        <v>649</v>
      </c>
      <c r="N140" s="15">
        <v>359.73333333333335</v>
      </c>
      <c r="O140" s="15">
        <v>145</v>
      </c>
      <c r="P140" s="15">
        <v>843.66666666666663</v>
      </c>
      <c r="Q140" s="15">
        <v>492.6</v>
      </c>
      <c r="R140" s="15">
        <v>0</v>
      </c>
      <c r="S140" s="15">
        <v>279</v>
      </c>
      <c r="T140" s="15">
        <v>834.28571428571433</v>
      </c>
      <c r="U140" s="15">
        <v>336</v>
      </c>
      <c r="V140" s="15">
        <v>0</v>
      </c>
      <c r="AR140" s="15">
        <v>871.33333333333337</v>
      </c>
      <c r="AS140" s="15">
        <v>853</v>
      </c>
      <c r="AT140" s="15">
        <v>857.58333333333337</v>
      </c>
      <c r="AU140" s="15">
        <v>841.44444444444446</v>
      </c>
      <c r="AV140" s="15">
        <v>691.9375</v>
      </c>
      <c r="BA140" s="15" t="str">
        <v>ITEM6199</v>
      </c>
      <c r="BB140" s="15" t="str">
        <v>Mango</v>
      </c>
      <c r="BC140" s="15" t="str">
        <v>Alphonso</v>
      </c>
      <c r="BD140" s="15">
        <v>44897</v>
      </c>
      <c r="BE140" s="15">
        <v>6776</v>
      </c>
      <c r="BF140" s="15">
        <v>11</v>
      </c>
      <c r="BG140" s="15">
        <v>616</v>
      </c>
      <c r="BH140" s="15" t="str">
        <v>Week-1</v>
      </c>
    </row>
    <row r="141" spans="2:60" ht="15">
      <c r="B141" s="17" t="s">
        <v>124</v>
      </c>
      <c r="C141" s="17" t="s">
        <v>81</v>
      </c>
      <c r="D141" s="19" t="s">
        <v>121</v>
      </c>
      <c r="E141" s="21">
        <v>44897</v>
      </c>
      <c r="F141" s="17">
        <v>244</v>
      </c>
      <c r="G141" s="17">
        <v>1</v>
      </c>
      <c r="H141" s="15">
        <f t="shared" si="2"/>
        <v>244</v>
      </c>
      <c r="I141" s="15" t="s">
        <v>188</v>
      </c>
      <c r="J141" s="15">
        <v>649</v>
      </c>
      <c r="K141" s="15">
        <v>0</v>
      </c>
      <c r="L141" s="15">
        <v>135</v>
      </c>
      <c r="N141" s="15">
        <v>649</v>
      </c>
      <c r="O141" s="15">
        <v>129</v>
      </c>
      <c r="P141" s="15">
        <v>283.8</v>
      </c>
      <c r="Q141" s="15">
        <v>855.42105263157896</v>
      </c>
      <c r="R141" s="15">
        <v>492.60869565217394</v>
      </c>
      <c r="S141" s="15">
        <v>649</v>
      </c>
      <c r="T141" s="15">
        <v>204</v>
      </c>
      <c r="U141" s="15">
        <v>0</v>
      </c>
      <c r="V141" s="15">
        <v>625</v>
      </c>
      <c r="AR141" s="15">
        <v>616</v>
      </c>
      <c r="AS141" s="15">
        <v>511.58823529411762</v>
      </c>
      <c r="AT141" s="15">
        <v>415.58064516129031</v>
      </c>
      <c r="AU141" s="15">
        <v>359.72</v>
      </c>
      <c r="AV141" s="15">
        <v>359.72500000000002</v>
      </c>
      <c r="BA141" s="15" t="str">
        <v>ITEM6544</v>
      </c>
      <c r="BB141" s="15" t="str">
        <v>Orange</v>
      </c>
      <c r="BC141" s="15" t="str">
        <v>Mandarin</v>
      </c>
      <c r="BD141" s="15">
        <v>44897</v>
      </c>
      <c r="BE141" s="15">
        <v>632</v>
      </c>
      <c r="BF141" s="15">
        <v>2</v>
      </c>
      <c r="BG141" s="15">
        <v>316</v>
      </c>
      <c r="BH141" s="15" t="str">
        <v>Week-1</v>
      </c>
    </row>
    <row r="142" spans="2:60" ht="15">
      <c r="B142" s="17" t="s">
        <v>125</v>
      </c>
      <c r="C142" s="17" t="s">
        <v>75</v>
      </c>
      <c r="D142" s="19" t="s">
        <v>91</v>
      </c>
      <c r="E142" s="21">
        <v>44897</v>
      </c>
      <c r="F142" s="17">
        <v>3395</v>
      </c>
      <c r="G142" s="17">
        <v>5</v>
      </c>
      <c r="H142" s="15">
        <f t="shared" si="2"/>
        <v>679</v>
      </c>
      <c r="I142" s="15" t="s">
        <v>188</v>
      </c>
      <c r="J142" s="15">
        <v>172</v>
      </c>
      <c r="K142" s="15">
        <v>699</v>
      </c>
      <c r="L142" s="15">
        <v>191</v>
      </c>
      <c r="N142" s="15">
        <v>167</v>
      </c>
      <c r="O142" s="15">
        <v>199</v>
      </c>
      <c r="P142" s="15">
        <v>843.83333333333337</v>
      </c>
      <c r="Q142" s="15">
        <v>356</v>
      </c>
      <c r="R142" s="15">
        <v>649</v>
      </c>
      <c r="S142" s="15">
        <v>417.84848484848487</v>
      </c>
      <c r="T142" s="15">
        <v>217</v>
      </c>
      <c r="U142" s="15">
        <v>279</v>
      </c>
      <c r="V142" s="15">
        <v>417.85714285714283</v>
      </c>
      <c r="AR142" s="15">
        <v>316</v>
      </c>
      <c r="AS142" s="15">
        <v>316</v>
      </c>
      <c r="AT142" s="15">
        <v>336</v>
      </c>
      <c r="AU142" s="15">
        <v>0</v>
      </c>
      <c r="AV142" s="15">
        <v>326</v>
      </c>
      <c r="BA142" s="15" t="str">
        <v>ITEM1731</v>
      </c>
      <c r="BB142" s="15" t="str">
        <v>Orange</v>
      </c>
      <c r="BC142" s="15" t="str">
        <v>Indie</v>
      </c>
      <c r="BD142" s="15">
        <v>44897</v>
      </c>
      <c r="BE142" s="15">
        <v>0</v>
      </c>
      <c r="BF142" s="15">
        <v>0</v>
      </c>
      <c r="BG142" s="15">
        <v>0</v>
      </c>
      <c r="BH142" s="15" t="str">
        <v>Week-1</v>
      </c>
    </row>
    <row r="143" spans="2:60" ht="15">
      <c r="B143" s="17" t="s">
        <v>126</v>
      </c>
      <c r="C143" s="17" t="s">
        <v>71</v>
      </c>
      <c r="D143" s="19" t="s">
        <v>84</v>
      </c>
      <c r="E143" s="21">
        <v>44897</v>
      </c>
      <c r="F143" s="17">
        <v>1163</v>
      </c>
      <c r="G143" s="17">
        <v>7</v>
      </c>
      <c r="H143" s="15">
        <f t="shared" si="2"/>
        <v>166.14285714285714</v>
      </c>
      <c r="I143" s="15" t="s">
        <v>188</v>
      </c>
      <c r="J143" s="15">
        <v>359.73333333333335</v>
      </c>
      <c r="K143" s="15">
        <v>843.76923076923072</v>
      </c>
      <c r="L143" s="15">
        <v>1700</v>
      </c>
      <c r="N143" s="15">
        <v>492.61702127659572</v>
      </c>
      <c r="O143" s="15">
        <v>179.33333333333334</v>
      </c>
      <c r="P143" s="15">
        <v>359.71428571428572</v>
      </c>
      <c r="Q143" s="15">
        <v>301.66666666666669</v>
      </c>
      <c r="R143" s="15">
        <v>417.84848484848487</v>
      </c>
      <c r="S143" s="15">
        <v>479</v>
      </c>
      <c r="T143" s="15">
        <v>0</v>
      </c>
      <c r="U143" s="15">
        <v>843.81818181818187</v>
      </c>
      <c r="V143" s="15">
        <v>0</v>
      </c>
      <c r="AR143" s="15">
        <v>0</v>
      </c>
      <c r="AS143" s="15">
        <v>0</v>
      </c>
      <c r="AT143" s="15">
        <v>0</v>
      </c>
      <c r="AU143" s="15">
        <v>269</v>
      </c>
      <c r="AV143" s="15">
        <v>0</v>
      </c>
      <c r="BA143" s="15" t="str">
        <v>ITEM1406</v>
      </c>
      <c r="BB143" s="15" t="str">
        <v>Orange</v>
      </c>
      <c r="BC143" s="15" t="str">
        <v>Mandarin</v>
      </c>
      <c r="BD143" s="15">
        <v>44897</v>
      </c>
      <c r="BE143" s="15">
        <v>244</v>
      </c>
      <c r="BF143" s="15">
        <v>1</v>
      </c>
      <c r="BG143" s="15">
        <v>244</v>
      </c>
      <c r="BH143" s="15" t="str">
        <v>Week-1</v>
      </c>
    </row>
    <row r="144" spans="2:60" ht="15">
      <c r="B144" s="17" t="s">
        <v>87</v>
      </c>
      <c r="C144" s="17" t="s">
        <v>71</v>
      </c>
      <c r="D144" s="19" t="s">
        <v>72</v>
      </c>
      <c r="E144" s="21">
        <v>44897</v>
      </c>
      <c r="F144" s="17">
        <v>15769</v>
      </c>
      <c r="G144" s="17">
        <v>32</v>
      </c>
      <c r="H144" s="15">
        <f t="shared" si="2"/>
        <v>492.78125</v>
      </c>
      <c r="I144" s="15" t="s">
        <v>188</v>
      </c>
      <c r="J144" s="15">
        <v>0</v>
      </c>
      <c r="K144" s="15">
        <v>679</v>
      </c>
      <c r="L144" s="15">
        <v>170</v>
      </c>
      <c r="N144" s="15">
        <v>836.14285714285711</v>
      </c>
      <c r="O144" s="15">
        <v>359.71428571428572</v>
      </c>
      <c r="P144" s="15">
        <v>843.83333333333337</v>
      </c>
      <c r="Q144" s="15">
        <v>356</v>
      </c>
      <c r="R144" s="15">
        <v>189</v>
      </c>
      <c r="S144" s="15">
        <v>0</v>
      </c>
      <c r="T144" s="15">
        <v>0</v>
      </c>
      <c r="U144" s="15">
        <v>679</v>
      </c>
      <c r="V144" s="15">
        <v>0</v>
      </c>
      <c r="AR144" s="15">
        <v>244</v>
      </c>
      <c r="AS144" s="15">
        <v>270.66666666666669</v>
      </c>
      <c r="AT144" s="15">
        <v>0</v>
      </c>
      <c r="AU144" s="15">
        <v>0</v>
      </c>
      <c r="AV144" s="15">
        <v>0</v>
      </c>
      <c r="BA144" s="15" t="str">
        <v>ITEM9717</v>
      </c>
      <c r="BB144" s="15" t="str">
        <v>Apple</v>
      </c>
      <c r="BC144" s="15" t="str">
        <v>Red</v>
      </c>
      <c r="BD144" s="15">
        <v>44897</v>
      </c>
      <c r="BE144" s="15">
        <v>3395</v>
      </c>
      <c r="BF144" s="15">
        <v>5</v>
      </c>
      <c r="BG144" s="15">
        <v>679</v>
      </c>
      <c r="BH144" s="15" t="str">
        <v>Week-1</v>
      </c>
    </row>
    <row r="145" spans="2:60" ht="15">
      <c r="B145" s="17" t="s">
        <v>127</v>
      </c>
      <c r="C145" s="17" t="s">
        <v>68</v>
      </c>
      <c r="D145" s="19" t="s">
        <v>99</v>
      </c>
      <c r="E145" s="21">
        <v>44897</v>
      </c>
      <c r="F145" s="17">
        <v>10291</v>
      </c>
      <c r="G145" s="17">
        <v>12</v>
      </c>
      <c r="H145" s="15">
        <f t="shared" si="2"/>
        <v>857.58333333333337</v>
      </c>
      <c r="I145" s="15" t="s">
        <v>188</v>
      </c>
      <c r="J145" s="15">
        <v>233</v>
      </c>
      <c r="K145" s="15">
        <v>570.52380952380952</v>
      </c>
      <c r="L145" s="15">
        <v>846.09090909090912</v>
      </c>
      <c r="N145" s="15">
        <v>0</v>
      </c>
      <c r="O145" s="15">
        <v>189</v>
      </c>
      <c r="P145" s="15">
        <v>479</v>
      </c>
      <c r="Q145" s="15">
        <v>0</v>
      </c>
      <c r="R145" s="15">
        <v>843.85714285714289</v>
      </c>
      <c r="S145" s="15">
        <v>279</v>
      </c>
      <c r="T145" s="15">
        <v>0</v>
      </c>
      <c r="U145" s="15">
        <v>135</v>
      </c>
      <c r="V145" s="15">
        <v>0</v>
      </c>
      <c r="AR145" s="15">
        <v>679</v>
      </c>
      <c r="AS145" s="15">
        <v>679</v>
      </c>
      <c r="AT145" s="15">
        <v>649</v>
      </c>
      <c r="AU145" s="15">
        <v>649</v>
      </c>
      <c r="AV145" s="15">
        <v>599</v>
      </c>
      <c r="BA145" s="15" t="str">
        <v>ITEM4838</v>
      </c>
      <c r="BB145" s="15" t="str">
        <v>Mango</v>
      </c>
      <c r="BC145" s="15" t="str">
        <v>Alphonso</v>
      </c>
      <c r="BD145" s="15">
        <v>44897</v>
      </c>
      <c r="BE145" s="15">
        <v>1163</v>
      </c>
      <c r="BF145" s="15">
        <v>7</v>
      </c>
      <c r="BG145" s="15">
        <v>166.14285714285714</v>
      </c>
      <c r="BH145" s="15" t="str">
        <v>Week-1</v>
      </c>
    </row>
    <row r="146" spans="2:60" ht="15">
      <c r="B146" s="17" t="s">
        <v>128</v>
      </c>
      <c r="C146" s="17" t="s">
        <v>81</v>
      </c>
      <c r="D146" s="19" t="s">
        <v>123</v>
      </c>
      <c r="E146" s="21">
        <v>44897</v>
      </c>
      <c r="F146" s="17">
        <v>6291</v>
      </c>
      <c r="G146" s="17">
        <v>9</v>
      </c>
      <c r="H146" s="15">
        <f t="shared" si="2"/>
        <v>699</v>
      </c>
      <c r="I146" s="15" t="s">
        <v>188</v>
      </c>
      <c r="J146" s="15">
        <v>840.4</v>
      </c>
      <c r="K146" s="15">
        <v>129</v>
      </c>
      <c r="L146" s="15">
        <v>649</v>
      </c>
      <c r="N146" s="15">
        <v>309</v>
      </c>
      <c r="O146" s="15">
        <v>359.71428571428572</v>
      </c>
      <c r="P146" s="15">
        <v>0</v>
      </c>
      <c r="Q146" s="15">
        <v>244</v>
      </c>
      <c r="R146" s="15">
        <v>845.5</v>
      </c>
      <c r="S146" s="15">
        <v>399</v>
      </c>
      <c r="T146" s="15">
        <v>834.25</v>
      </c>
      <c r="U146" s="15">
        <v>249</v>
      </c>
      <c r="V146" s="15">
        <v>625</v>
      </c>
      <c r="AR146" s="15">
        <v>166.14285714285714</v>
      </c>
      <c r="AS146" s="15">
        <v>173</v>
      </c>
      <c r="AT146" s="15">
        <v>181</v>
      </c>
      <c r="AU146" s="15">
        <v>204</v>
      </c>
      <c r="AV146" s="15">
        <v>215</v>
      </c>
      <c r="BA146" s="15" t="str">
        <v>ITEM7423</v>
      </c>
      <c r="BB146" s="15" t="str">
        <v>Mango</v>
      </c>
      <c r="BC146" s="15" t="str">
        <v>Green</v>
      </c>
      <c r="BD146" s="15">
        <v>44897</v>
      </c>
      <c r="BE146" s="15">
        <v>15769</v>
      </c>
      <c r="BF146" s="15">
        <v>32</v>
      </c>
      <c r="BG146" s="15">
        <v>492.78125</v>
      </c>
      <c r="BH146" s="15" t="str">
        <v>Week-1</v>
      </c>
    </row>
    <row r="147" spans="2:60" ht="15">
      <c r="B147" s="17" t="s">
        <v>129</v>
      </c>
      <c r="C147" s="17" t="s">
        <v>75</v>
      </c>
      <c r="D147" s="19" t="s">
        <v>91</v>
      </c>
      <c r="E147" s="21">
        <v>44897</v>
      </c>
      <c r="F147" s="17">
        <v>23400</v>
      </c>
      <c r="G147" s="17">
        <v>56</v>
      </c>
      <c r="H147" s="15">
        <f t="shared" si="2"/>
        <v>417.85714285714283</v>
      </c>
      <c r="I147" s="15" t="s">
        <v>188</v>
      </c>
      <c r="J147" s="15">
        <v>0</v>
      </c>
      <c r="K147" s="15">
        <v>135</v>
      </c>
      <c r="L147" s="15">
        <v>135</v>
      </c>
      <c r="N147" s="15">
        <v>359.72727272727275</v>
      </c>
      <c r="O147" s="15">
        <v>0</v>
      </c>
      <c r="P147" s="15">
        <v>464</v>
      </c>
      <c r="Q147" s="15">
        <v>149</v>
      </c>
      <c r="R147" s="15">
        <v>417.84848484848487</v>
      </c>
      <c r="S147" s="15">
        <v>135</v>
      </c>
      <c r="T147" s="15">
        <v>215</v>
      </c>
      <c r="U147" s="15">
        <v>0</v>
      </c>
      <c r="V147" s="15">
        <v>417.86363636363637</v>
      </c>
      <c r="AR147" s="15">
        <v>492.78125</v>
      </c>
      <c r="AS147" s="15">
        <v>492.60975609756099</v>
      </c>
      <c r="AT147" s="15">
        <v>492.61290322580646</v>
      </c>
      <c r="AU147" s="15">
        <v>483.12087912087912</v>
      </c>
      <c r="AV147" s="15">
        <v>492.60465116279067</v>
      </c>
      <c r="BA147" s="15" t="str">
        <v>ITEM8277</v>
      </c>
      <c r="BB147" s="15" t="str">
        <v>Lemon</v>
      </c>
      <c r="BC147" s="15" t="str">
        <v>Lisbon</v>
      </c>
      <c r="BD147" s="15">
        <v>44897</v>
      </c>
      <c r="BE147" s="15">
        <v>10291</v>
      </c>
      <c r="BF147" s="15">
        <v>12</v>
      </c>
      <c r="BG147" s="15">
        <v>857.58333333333337</v>
      </c>
      <c r="BH147" s="15" t="str">
        <v>Week-1</v>
      </c>
    </row>
    <row r="148" spans="2:60" ht="15">
      <c r="B148" s="17" t="s">
        <v>130</v>
      </c>
      <c r="C148" s="17" t="s">
        <v>71</v>
      </c>
      <c r="D148" s="19" t="s">
        <v>72</v>
      </c>
      <c r="E148" s="21">
        <v>44897</v>
      </c>
      <c r="F148" s="17">
        <v>0</v>
      </c>
      <c r="G148" s="17">
        <v>0</v>
      </c>
      <c r="H148" s="15">
        <f t="shared" si="2"/>
        <v>0</v>
      </c>
      <c r="I148" s="15" t="s">
        <v>188</v>
      </c>
      <c r="J148" s="15">
        <v>649</v>
      </c>
      <c r="K148" s="15">
        <v>679</v>
      </c>
      <c r="L148" s="15">
        <v>201</v>
      </c>
      <c r="N148" s="15">
        <v>649</v>
      </c>
      <c r="O148" s="15">
        <v>145</v>
      </c>
      <c r="P148" s="15">
        <v>844</v>
      </c>
      <c r="Q148" s="15">
        <v>0</v>
      </c>
      <c r="R148" s="15">
        <v>0</v>
      </c>
      <c r="S148" s="15">
        <v>279</v>
      </c>
      <c r="T148" s="15">
        <v>215.4</v>
      </c>
      <c r="U148" s="15">
        <v>0</v>
      </c>
      <c r="V148" s="15">
        <v>0</v>
      </c>
      <c r="AR148" s="15">
        <v>857.58333333333337</v>
      </c>
      <c r="AS148" s="15">
        <v>849.88888888888891</v>
      </c>
      <c r="AT148" s="15">
        <v>843.8</v>
      </c>
      <c r="AU148" s="15">
        <v>834.28571428571433</v>
      </c>
      <c r="AV148" s="15">
        <v>843.85714285714289</v>
      </c>
      <c r="BA148" s="15" t="str">
        <v>ITEM5806</v>
      </c>
      <c r="BB148" s="15" t="str">
        <v>Orange</v>
      </c>
      <c r="BC148" s="15" t="str">
        <v>Indie</v>
      </c>
      <c r="BD148" s="15">
        <v>44897</v>
      </c>
      <c r="BE148" s="15">
        <v>6291</v>
      </c>
      <c r="BF148" s="15">
        <v>9</v>
      </c>
      <c r="BG148" s="15">
        <v>699</v>
      </c>
      <c r="BH148" s="15" t="str">
        <v>Week-1</v>
      </c>
    </row>
    <row r="149" spans="2:60" ht="15">
      <c r="B149" s="17" t="s">
        <v>131</v>
      </c>
      <c r="C149" s="17" t="s">
        <v>75</v>
      </c>
      <c r="D149" s="19" t="s">
        <v>76</v>
      </c>
      <c r="E149" s="21">
        <v>44897</v>
      </c>
      <c r="F149" s="17">
        <v>19035</v>
      </c>
      <c r="G149" s="17">
        <v>141</v>
      </c>
      <c r="H149" s="15">
        <f t="shared" si="2"/>
        <v>135</v>
      </c>
      <c r="I149" s="15" t="s">
        <v>188</v>
      </c>
      <c r="J149" s="15">
        <v>0</v>
      </c>
      <c r="K149" s="15">
        <v>492.62</v>
      </c>
      <c r="L149" s="15">
        <v>1676.5</v>
      </c>
      <c r="N149" s="15">
        <v>171.44444444444446</v>
      </c>
      <c r="O149" s="15">
        <v>129</v>
      </c>
      <c r="P149" s="15">
        <v>283.75</v>
      </c>
      <c r="Q149" s="15">
        <v>0</v>
      </c>
      <c r="R149" s="15">
        <v>492.60416666666669</v>
      </c>
      <c r="S149" s="15">
        <v>649</v>
      </c>
      <c r="T149" s="15">
        <v>0</v>
      </c>
      <c r="U149" s="15">
        <v>0</v>
      </c>
      <c r="V149" s="15">
        <v>0</v>
      </c>
      <c r="AR149" s="15">
        <v>699</v>
      </c>
      <c r="AS149" s="15">
        <v>699</v>
      </c>
      <c r="AT149" s="15">
        <v>660.66666666666663</v>
      </c>
      <c r="AU149" s="15">
        <v>649</v>
      </c>
      <c r="AV149" s="15">
        <v>625</v>
      </c>
      <c r="BA149" s="15" t="str">
        <v>ITEM1791</v>
      </c>
      <c r="BB149" s="15" t="str">
        <v>Apple</v>
      </c>
      <c r="BC149" s="15" t="str">
        <v>Red</v>
      </c>
      <c r="BD149" s="15">
        <v>44897</v>
      </c>
      <c r="BE149" s="15">
        <v>23400</v>
      </c>
      <c r="BF149" s="15">
        <v>56</v>
      </c>
      <c r="BG149" s="15">
        <v>417.85714285714283</v>
      </c>
      <c r="BH149" s="15" t="str">
        <v>Week-1</v>
      </c>
    </row>
    <row r="150" spans="2:60" ht="15">
      <c r="B150" s="17" t="s">
        <v>132</v>
      </c>
      <c r="C150" s="17" t="s">
        <v>68</v>
      </c>
      <c r="D150" s="19" t="s">
        <v>89</v>
      </c>
      <c r="E150" s="21">
        <v>44897</v>
      </c>
      <c r="F150" s="17">
        <v>0</v>
      </c>
      <c r="G150" s="17">
        <v>0</v>
      </c>
      <c r="H150" s="15">
        <f t="shared" si="2"/>
        <v>0</v>
      </c>
      <c r="I150" s="15" t="s">
        <v>188</v>
      </c>
      <c r="J150" s="15">
        <v>359.72727272727275</v>
      </c>
      <c r="K150" s="15">
        <v>417.86274509803923</v>
      </c>
      <c r="L150" s="15">
        <v>170</v>
      </c>
      <c r="N150" s="15">
        <v>492.61818181818182</v>
      </c>
      <c r="O150" s="15">
        <v>199</v>
      </c>
      <c r="P150" s="15">
        <v>839.42857142857144</v>
      </c>
      <c r="Q150" s="15">
        <v>492.61111111111109</v>
      </c>
      <c r="R150" s="15">
        <v>649</v>
      </c>
      <c r="S150" s="15">
        <v>417.875</v>
      </c>
      <c r="T150" s="15">
        <v>0</v>
      </c>
      <c r="U150" s="15">
        <v>0</v>
      </c>
      <c r="V150" s="15">
        <v>0</v>
      </c>
      <c r="AR150" s="15">
        <v>417.85714285714283</v>
      </c>
      <c r="AS150" s="15">
        <v>417.86538461538464</v>
      </c>
      <c r="AT150" s="15">
        <v>417.875</v>
      </c>
      <c r="AU150" s="15">
        <v>417.85714285714283</v>
      </c>
      <c r="AV150" s="15">
        <v>417.85185185185185</v>
      </c>
      <c r="BA150" s="15" t="str">
        <v>ITEM5665</v>
      </c>
      <c r="BB150" s="15" t="str">
        <v>Mango</v>
      </c>
      <c r="BC150" s="15" t="str">
        <v>Green</v>
      </c>
      <c r="BD150" s="15">
        <v>44897</v>
      </c>
      <c r="BE150" s="15">
        <v>0</v>
      </c>
      <c r="BF150" s="15">
        <v>0</v>
      </c>
      <c r="BG150" s="15">
        <v>0</v>
      </c>
      <c r="BH150" s="15" t="str">
        <v>Week-1</v>
      </c>
    </row>
    <row r="151" spans="2:60" ht="15">
      <c r="B151" s="17" t="s">
        <v>133</v>
      </c>
      <c r="C151" s="17" t="s">
        <v>71</v>
      </c>
      <c r="D151" s="19" t="s">
        <v>72</v>
      </c>
      <c r="E151" s="21">
        <v>44897</v>
      </c>
      <c r="F151" s="17">
        <v>0</v>
      </c>
      <c r="G151" s="17">
        <v>0</v>
      </c>
      <c r="H151" s="15">
        <f t="shared" si="2"/>
        <v>0</v>
      </c>
      <c r="I151" s="15" t="s">
        <v>188</v>
      </c>
      <c r="J151" s="15">
        <v>309</v>
      </c>
      <c r="K151" s="15">
        <v>135</v>
      </c>
      <c r="L151" s="15">
        <v>823</v>
      </c>
      <c r="N151" s="15">
        <v>836.22222222222217</v>
      </c>
      <c r="O151" s="15">
        <v>179</v>
      </c>
      <c r="P151" s="15">
        <v>359.72972972972974</v>
      </c>
      <c r="Q151" s="15">
        <v>858.81818181818187</v>
      </c>
      <c r="R151" s="15">
        <v>417.875</v>
      </c>
      <c r="S151" s="15">
        <v>0</v>
      </c>
      <c r="T151" s="15">
        <v>0</v>
      </c>
      <c r="U151" s="15">
        <v>296.14285714285717</v>
      </c>
      <c r="V151" s="15">
        <v>625</v>
      </c>
      <c r="AR151" s="15">
        <v>0</v>
      </c>
      <c r="AS151" s="15">
        <v>179</v>
      </c>
      <c r="AT151" s="15">
        <v>179</v>
      </c>
      <c r="AU151" s="15">
        <v>170</v>
      </c>
      <c r="AV151" s="15">
        <v>170</v>
      </c>
      <c r="BA151" s="15" t="str">
        <v>ITEM4188</v>
      </c>
      <c r="BB151" s="15" t="str">
        <v>Apple</v>
      </c>
      <c r="BC151" s="15" t="str">
        <v>Robin</v>
      </c>
      <c r="BD151" s="15">
        <v>44897</v>
      </c>
      <c r="BE151" s="15">
        <v>19035</v>
      </c>
      <c r="BF151" s="15">
        <v>141</v>
      </c>
      <c r="BG151" s="15">
        <v>135</v>
      </c>
      <c r="BH151" s="15" t="str">
        <v>Week-1</v>
      </c>
    </row>
    <row r="152" spans="2:60" ht="15">
      <c r="B152" s="17" t="s">
        <v>134</v>
      </c>
      <c r="C152" s="17" t="s">
        <v>75</v>
      </c>
      <c r="D152" s="19" t="s">
        <v>76</v>
      </c>
      <c r="E152" s="21">
        <v>44897</v>
      </c>
      <c r="F152" s="17">
        <v>767</v>
      </c>
      <c r="G152" s="17">
        <v>3</v>
      </c>
      <c r="H152" s="15">
        <f t="shared" si="2"/>
        <v>255.66666666666666</v>
      </c>
      <c r="I152" s="15" t="s">
        <v>188</v>
      </c>
      <c r="J152" s="15">
        <v>289</v>
      </c>
      <c r="K152" s="15">
        <v>847.05882352941171</v>
      </c>
      <c r="L152" s="15">
        <v>649</v>
      </c>
      <c r="N152" s="15">
        <v>289</v>
      </c>
      <c r="O152" s="15">
        <v>359.72972972972974</v>
      </c>
      <c r="P152" s="15">
        <v>839.42857142857144</v>
      </c>
      <c r="Q152" s="15">
        <v>324</v>
      </c>
      <c r="R152" s="15">
        <v>157</v>
      </c>
      <c r="S152" s="15">
        <v>244</v>
      </c>
      <c r="T152" s="15">
        <v>834.33333333333337</v>
      </c>
      <c r="U152" s="15">
        <v>316</v>
      </c>
      <c r="V152" s="15">
        <v>417.85185185185185</v>
      </c>
      <c r="AR152" s="15">
        <v>135</v>
      </c>
      <c r="AS152" s="15">
        <v>135</v>
      </c>
      <c r="AT152" s="15">
        <v>137.43055555555554</v>
      </c>
      <c r="AU152" s="15">
        <v>135</v>
      </c>
      <c r="AV152" s="15">
        <v>129.00460829493088</v>
      </c>
      <c r="BA152" s="15" t="str">
        <v>ITEM4685</v>
      </c>
      <c r="BB152" s="15" t="str">
        <v>Lemon</v>
      </c>
      <c r="BC152" s="15" t="str">
        <v>Oblong</v>
      </c>
      <c r="BD152" s="15">
        <v>44897</v>
      </c>
      <c r="BE152" s="15">
        <v>0</v>
      </c>
      <c r="BF152" s="15">
        <v>0</v>
      </c>
      <c r="BG152" s="15">
        <v>0</v>
      </c>
      <c r="BH152" s="15" t="str">
        <v>Week-1</v>
      </c>
    </row>
    <row r="153" spans="2:60" ht="15">
      <c r="B153" s="17" t="s">
        <v>135</v>
      </c>
      <c r="C153" s="17" t="s">
        <v>68</v>
      </c>
      <c r="D153" s="19" t="s">
        <v>69</v>
      </c>
      <c r="E153" s="21">
        <v>44897</v>
      </c>
      <c r="F153" s="17">
        <v>5228</v>
      </c>
      <c r="G153" s="17">
        <v>6</v>
      </c>
      <c r="H153" s="15">
        <f t="shared" si="2"/>
        <v>871.33333333333337</v>
      </c>
      <c r="I153" s="15" t="s">
        <v>188</v>
      </c>
      <c r="J153" s="15">
        <v>850.69230769230774</v>
      </c>
      <c r="K153" s="15">
        <v>492.62</v>
      </c>
      <c r="L153" s="15">
        <v>135</v>
      </c>
      <c r="N153" s="15">
        <v>0</v>
      </c>
      <c r="O153" s="15">
        <v>157</v>
      </c>
      <c r="P153" s="15">
        <v>0</v>
      </c>
      <c r="Q153" s="15">
        <v>306.42857142857144</v>
      </c>
      <c r="R153" s="15">
        <v>843.75</v>
      </c>
      <c r="S153" s="15">
        <v>279</v>
      </c>
      <c r="T153" s="15">
        <v>213.54545454545453</v>
      </c>
      <c r="U153" s="15">
        <v>0</v>
      </c>
      <c r="V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BA153" s="15" t="str">
        <v>ITEM9480</v>
      </c>
      <c r="BB153" s="15" t="str">
        <v>Mango</v>
      </c>
      <c r="BC153" s="15" t="str">
        <v>Green</v>
      </c>
      <c r="BD153" s="15">
        <v>44897</v>
      </c>
      <c r="BE153" s="15">
        <v>0</v>
      </c>
      <c r="BF153" s="15">
        <v>0</v>
      </c>
      <c r="BG153" s="15">
        <v>0</v>
      </c>
      <c r="BH153" s="15" t="str">
        <v>Week-1</v>
      </c>
    </row>
    <row r="154" spans="2:60" ht="15">
      <c r="B154" s="17" t="s">
        <v>136</v>
      </c>
      <c r="C154" s="17" t="s">
        <v>71</v>
      </c>
      <c r="D154" s="19" t="s">
        <v>84</v>
      </c>
      <c r="E154" s="21">
        <v>44897</v>
      </c>
      <c r="F154" s="17">
        <v>6776</v>
      </c>
      <c r="G154" s="17">
        <v>11</v>
      </c>
      <c r="H154" s="15">
        <f t="shared" si="2"/>
        <v>616</v>
      </c>
      <c r="I154" s="15" t="s">
        <v>188</v>
      </c>
      <c r="J154" s="15">
        <v>172</v>
      </c>
      <c r="K154" s="15">
        <v>0</v>
      </c>
      <c r="L154" s="15">
        <v>204.33333333333334</v>
      </c>
      <c r="N154" s="15">
        <v>359.72222222222223</v>
      </c>
      <c r="O154" s="15">
        <v>359.72972972972974</v>
      </c>
      <c r="P154" s="15">
        <v>244</v>
      </c>
      <c r="Q154" s="15">
        <v>324</v>
      </c>
      <c r="R154" s="15">
        <v>846</v>
      </c>
      <c r="S154" s="15">
        <v>399</v>
      </c>
      <c r="T154" s="15">
        <v>214.33333333333334</v>
      </c>
      <c r="U154" s="15">
        <v>296.14285714285717</v>
      </c>
      <c r="V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BA154" s="15" t="str">
        <v>ITEM7516</v>
      </c>
      <c r="BB154" s="15" t="str">
        <v>Apple</v>
      </c>
      <c r="BC154" s="15" t="str">
        <v>Robin</v>
      </c>
      <c r="BD154" s="15">
        <v>44897</v>
      </c>
      <c r="BE154" s="15">
        <v>767</v>
      </c>
      <c r="BF154" s="15">
        <v>3</v>
      </c>
      <c r="BG154" s="15">
        <v>255.66666666666666</v>
      </c>
      <c r="BH154" s="15" t="str">
        <v>Week-1</v>
      </c>
    </row>
    <row r="155" spans="2:60" ht="15">
      <c r="B155" s="17" t="s">
        <v>137</v>
      </c>
      <c r="C155" s="17" t="s">
        <v>81</v>
      </c>
      <c r="D155" s="19" t="s">
        <v>121</v>
      </c>
      <c r="E155" s="21">
        <v>44897</v>
      </c>
      <c r="F155" s="17">
        <v>632</v>
      </c>
      <c r="G155" s="17">
        <v>2</v>
      </c>
      <c r="H155" s="15">
        <f t="shared" si="2"/>
        <v>316</v>
      </c>
      <c r="I155" s="15" t="s">
        <v>188</v>
      </c>
      <c r="J155" s="15">
        <v>649</v>
      </c>
      <c r="K155" s="15">
        <v>0</v>
      </c>
      <c r="L155" s="15">
        <v>1774.7142857142858</v>
      </c>
      <c r="N155" s="15">
        <v>649</v>
      </c>
      <c r="O155" s="15">
        <v>304</v>
      </c>
      <c r="P155" s="15">
        <v>464.16666666666669</v>
      </c>
      <c r="Q155" s="15">
        <v>0</v>
      </c>
      <c r="R155" s="15">
        <v>417.875</v>
      </c>
      <c r="S155" s="15">
        <v>135</v>
      </c>
      <c r="T155" s="15">
        <v>316</v>
      </c>
      <c r="U155" s="15">
        <v>847.71428571428567</v>
      </c>
      <c r="V155" s="15">
        <v>269</v>
      </c>
      <c r="AR155" s="15">
        <v>255.66666666666666</v>
      </c>
      <c r="AS155" s="15">
        <v>279</v>
      </c>
      <c r="AT155" s="15">
        <v>279</v>
      </c>
      <c r="AU155" s="15">
        <v>191</v>
      </c>
      <c r="AV155" s="15">
        <v>198.33333333333334</v>
      </c>
      <c r="BA155" s="15" t="str">
        <v>ITEM8963</v>
      </c>
      <c r="BB155" s="15" t="str">
        <v>Lemon</v>
      </c>
      <c r="BC155" s="15" t="str">
        <v>Nimbu</v>
      </c>
      <c r="BD155" s="15">
        <v>44897</v>
      </c>
      <c r="BE155" s="15">
        <v>5228</v>
      </c>
      <c r="BF155" s="15">
        <v>6</v>
      </c>
      <c r="BG155" s="15">
        <v>871.33333333333337</v>
      </c>
      <c r="BH155" s="15" t="str">
        <v>Week-1</v>
      </c>
    </row>
    <row r="156" spans="2:60" ht="15">
      <c r="B156" s="17" t="s">
        <v>138</v>
      </c>
      <c r="C156" s="17" t="s">
        <v>68</v>
      </c>
      <c r="D156" s="19" t="s">
        <v>89</v>
      </c>
      <c r="E156" s="21">
        <v>44897</v>
      </c>
      <c r="F156" s="17">
        <v>0</v>
      </c>
      <c r="G156" s="17">
        <v>0</v>
      </c>
      <c r="H156" s="15">
        <f t="shared" si="2"/>
        <v>0</v>
      </c>
      <c r="I156" s="15" t="s">
        <v>188</v>
      </c>
      <c r="J156" s="15">
        <v>172</v>
      </c>
      <c r="K156" s="15">
        <v>699</v>
      </c>
      <c r="L156" s="15">
        <v>0</v>
      </c>
      <c r="N156" s="15">
        <v>178.375</v>
      </c>
      <c r="O156" s="15">
        <v>145</v>
      </c>
      <c r="P156" s="15">
        <v>836</v>
      </c>
      <c r="Q156" s="15">
        <v>0</v>
      </c>
      <c r="R156" s="15">
        <v>244</v>
      </c>
      <c r="S156" s="15">
        <v>279</v>
      </c>
      <c r="T156" s="15">
        <v>244</v>
      </c>
      <c r="U156" s="15">
        <v>669</v>
      </c>
      <c r="V156" s="15">
        <v>649</v>
      </c>
      <c r="AR156" s="15">
        <v>871.33333333333337</v>
      </c>
      <c r="AS156" s="15">
        <v>853</v>
      </c>
      <c r="AT156" s="15">
        <v>857.58333333333337</v>
      </c>
      <c r="AU156" s="15">
        <v>841.44444444444446</v>
      </c>
      <c r="AV156" s="15">
        <v>691.9375</v>
      </c>
      <c r="BA156" s="15" t="str">
        <v>ITEM8186</v>
      </c>
      <c r="BB156" s="15" t="str">
        <v>Mango</v>
      </c>
      <c r="BC156" s="15" t="str">
        <v>Alphonso</v>
      </c>
      <c r="BD156" s="15">
        <v>44897</v>
      </c>
      <c r="BE156" s="15">
        <v>6776</v>
      </c>
      <c r="BF156" s="15">
        <v>11</v>
      </c>
      <c r="BG156" s="15">
        <v>616</v>
      </c>
      <c r="BH156" s="15" t="str">
        <v>Week-1</v>
      </c>
    </row>
    <row r="157" spans="2:60" ht="15">
      <c r="B157" s="17" t="s">
        <v>139</v>
      </c>
      <c r="C157" s="17" t="s">
        <v>71</v>
      </c>
      <c r="D157" s="19" t="s">
        <v>94</v>
      </c>
      <c r="E157" s="21">
        <v>44897</v>
      </c>
      <c r="F157" s="17">
        <v>244</v>
      </c>
      <c r="G157" s="17">
        <v>1</v>
      </c>
      <c r="H157" s="15">
        <f t="shared" si="2"/>
        <v>244</v>
      </c>
      <c r="I157" s="15" t="s">
        <v>188</v>
      </c>
      <c r="J157" s="15">
        <v>359.72222222222223</v>
      </c>
      <c r="K157" s="15">
        <v>847.05882352941171</v>
      </c>
      <c r="L157" s="15">
        <v>682</v>
      </c>
      <c r="N157" s="15">
        <v>492.83333333333331</v>
      </c>
      <c r="O157" s="15">
        <v>128.98780487804879</v>
      </c>
      <c r="P157" s="15">
        <v>283.75</v>
      </c>
      <c r="Q157" s="15">
        <v>181</v>
      </c>
      <c r="R157" s="15">
        <v>492.61702127659572</v>
      </c>
      <c r="S157" s="15">
        <v>649</v>
      </c>
      <c r="T157" s="15">
        <v>316</v>
      </c>
      <c r="U157" s="15">
        <v>135</v>
      </c>
      <c r="V157" s="15">
        <v>417.85714285714283</v>
      </c>
      <c r="AR157" s="15">
        <v>616</v>
      </c>
      <c r="AS157" s="15">
        <v>511.58823529411762</v>
      </c>
      <c r="AT157" s="15">
        <v>415.58064516129031</v>
      </c>
      <c r="AU157" s="15">
        <v>359.72</v>
      </c>
      <c r="AV157" s="15">
        <v>359.72500000000002</v>
      </c>
      <c r="BA157" s="15" t="str">
        <v>ITEM1064</v>
      </c>
      <c r="BB157" s="15" t="str">
        <v>Orange</v>
      </c>
      <c r="BC157" s="15" t="str">
        <v>Mandarin</v>
      </c>
      <c r="BD157" s="15">
        <v>44897</v>
      </c>
      <c r="BE157" s="15">
        <v>632</v>
      </c>
      <c r="BF157" s="15">
        <v>2</v>
      </c>
      <c r="BG157" s="15">
        <v>316</v>
      </c>
      <c r="BH157" s="15" t="str">
        <v>Week-1</v>
      </c>
    </row>
    <row r="158" spans="2:60" ht="15">
      <c r="B158" s="17" t="s">
        <v>140</v>
      </c>
      <c r="C158" s="17" t="s">
        <v>68</v>
      </c>
      <c r="D158" s="19" t="s">
        <v>99</v>
      </c>
      <c r="E158" s="21">
        <v>44897</v>
      </c>
      <c r="F158" s="17">
        <v>3395</v>
      </c>
      <c r="G158" s="17">
        <v>5</v>
      </c>
      <c r="H158" s="15">
        <f t="shared" si="2"/>
        <v>679</v>
      </c>
      <c r="I158" s="15" t="s">
        <v>188</v>
      </c>
      <c r="J158" s="15">
        <v>0</v>
      </c>
      <c r="K158" s="15">
        <v>679</v>
      </c>
      <c r="L158" s="15">
        <v>649</v>
      </c>
      <c r="N158" s="15">
        <v>836.25</v>
      </c>
      <c r="O158" s="15">
        <v>199</v>
      </c>
      <c r="P158" s="15">
        <v>836.14285714285711</v>
      </c>
      <c r="Q158" s="15">
        <v>0</v>
      </c>
      <c r="R158" s="15">
        <v>649</v>
      </c>
      <c r="S158" s="15">
        <v>417.85714285714283</v>
      </c>
      <c r="T158" s="15">
        <v>834.30769230769226</v>
      </c>
      <c r="U158" s="15">
        <v>249</v>
      </c>
      <c r="V158" s="15">
        <v>0</v>
      </c>
      <c r="AR158" s="15">
        <v>316</v>
      </c>
      <c r="AS158" s="15">
        <v>316</v>
      </c>
      <c r="AT158" s="15">
        <v>336</v>
      </c>
      <c r="AU158" s="15">
        <v>0</v>
      </c>
      <c r="AV158" s="15">
        <v>326</v>
      </c>
      <c r="BA158" s="15" t="str">
        <v>ITEM8401</v>
      </c>
      <c r="BB158" s="15" t="str">
        <v>Lemon</v>
      </c>
      <c r="BC158" s="15" t="str">
        <v>Oblong</v>
      </c>
      <c r="BD158" s="15">
        <v>44897</v>
      </c>
      <c r="BE158" s="15">
        <v>0</v>
      </c>
      <c r="BF158" s="15">
        <v>0</v>
      </c>
      <c r="BG158" s="15">
        <v>0</v>
      </c>
      <c r="BH158" s="15" t="str">
        <v>Week-1</v>
      </c>
    </row>
    <row r="159" spans="2:60" ht="15">
      <c r="B159" s="17" t="s">
        <v>141</v>
      </c>
      <c r="C159" s="17" t="s">
        <v>75</v>
      </c>
      <c r="D159" s="19" t="s">
        <v>91</v>
      </c>
      <c r="E159" s="21">
        <v>44897</v>
      </c>
      <c r="F159" s="17">
        <v>1163</v>
      </c>
      <c r="G159" s="17">
        <v>7</v>
      </c>
      <c r="H159" s="15">
        <f t="shared" si="2"/>
        <v>166.14285714285714</v>
      </c>
      <c r="I159" s="15" t="s">
        <v>188</v>
      </c>
      <c r="J159" s="15">
        <v>233.08333333333334</v>
      </c>
      <c r="K159" s="15">
        <v>570.54838709677415</v>
      </c>
      <c r="L159" s="15">
        <v>135</v>
      </c>
      <c r="N159" s="15">
        <v>0</v>
      </c>
      <c r="O159" s="15">
        <v>172</v>
      </c>
      <c r="P159" s="15">
        <v>359.73333333333335</v>
      </c>
      <c r="Q159" s="15">
        <v>0</v>
      </c>
      <c r="R159" s="15">
        <v>417.85714285714283</v>
      </c>
      <c r="S159" s="15">
        <v>0</v>
      </c>
      <c r="T159" s="15">
        <v>225.66666666666666</v>
      </c>
      <c r="U159" s="15">
        <v>0</v>
      </c>
      <c r="V159" s="15">
        <v>0</v>
      </c>
      <c r="AR159" s="15">
        <v>0</v>
      </c>
      <c r="AS159" s="15">
        <v>0</v>
      </c>
      <c r="AT159" s="15">
        <v>0</v>
      </c>
      <c r="AU159" s="15">
        <v>269</v>
      </c>
      <c r="AV159" s="15">
        <v>0</v>
      </c>
      <c r="BA159" s="15" t="str">
        <v>ITEM8920</v>
      </c>
      <c r="BB159" s="15" t="str">
        <v>Mango</v>
      </c>
      <c r="BC159" s="15" t="str">
        <v>Amrapalli</v>
      </c>
      <c r="BD159" s="15">
        <v>44897</v>
      </c>
      <c r="BE159" s="15">
        <v>244</v>
      </c>
      <c r="BF159" s="15">
        <v>1</v>
      </c>
      <c r="BG159" s="15">
        <v>244</v>
      </c>
      <c r="BH159" s="15" t="str">
        <v>Week-1</v>
      </c>
    </row>
    <row r="160" spans="2:60" ht="15">
      <c r="B160" s="17" t="s">
        <v>142</v>
      </c>
      <c r="C160" s="17" t="s">
        <v>68</v>
      </c>
      <c r="D160" s="19" t="s">
        <v>89</v>
      </c>
      <c r="E160" s="21">
        <v>44897</v>
      </c>
      <c r="F160" s="17">
        <v>15769</v>
      </c>
      <c r="G160" s="17">
        <v>32</v>
      </c>
      <c r="H160" s="15">
        <f t="shared" si="2"/>
        <v>492.78125</v>
      </c>
      <c r="I160" s="15" t="s">
        <v>188</v>
      </c>
      <c r="J160" s="15">
        <v>841.44444444444446</v>
      </c>
      <c r="K160" s="15">
        <v>129</v>
      </c>
      <c r="L160" s="15">
        <v>195</v>
      </c>
      <c r="N160" s="15">
        <v>269</v>
      </c>
      <c r="O160" s="15">
        <v>359.73333333333335</v>
      </c>
      <c r="P160" s="15">
        <v>836.14285714285711</v>
      </c>
      <c r="Q160" s="15">
        <v>492.61290322580646</v>
      </c>
      <c r="R160" s="15">
        <v>169</v>
      </c>
      <c r="S160" s="15">
        <v>244</v>
      </c>
      <c r="T160" s="15">
        <v>209</v>
      </c>
      <c r="U160" s="15">
        <v>0</v>
      </c>
      <c r="AR160" s="15">
        <v>244</v>
      </c>
      <c r="AS160" s="15">
        <v>270.66666666666669</v>
      </c>
      <c r="AT160" s="15">
        <v>0</v>
      </c>
      <c r="AU160" s="15">
        <v>0</v>
      </c>
      <c r="AV160" s="15">
        <v>0</v>
      </c>
      <c r="BA160" s="15" t="str">
        <v>ITEM6857</v>
      </c>
      <c r="BB160" s="15" t="str">
        <v>Lemon</v>
      </c>
      <c r="BC160" s="15" t="str">
        <v>Lisbon</v>
      </c>
      <c r="BD160" s="15">
        <v>44897</v>
      </c>
      <c r="BE160" s="15">
        <v>3395</v>
      </c>
      <c r="BF160" s="15">
        <v>5</v>
      </c>
      <c r="BG160" s="15">
        <v>679</v>
      </c>
      <c r="BH160" s="15" t="str">
        <v>Week-1</v>
      </c>
    </row>
    <row r="161" spans="2:60" ht="15">
      <c r="B161" s="17" t="s">
        <v>143</v>
      </c>
      <c r="C161" s="17" t="s">
        <v>81</v>
      </c>
      <c r="D161" s="19" t="s">
        <v>121</v>
      </c>
      <c r="E161" s="21">
        <v>44897</v>
      </c>
      <c r="F161" s="17">
        <v>10291</v>
      </c>
      <c r="G161" s="17">
        <v>12</v>
      </c>
      <c r="H161" s="15">
        <f t="shared" si="2"/>
        <v>857.58333333333337</v>
      </c>
      <c r="I161" s="15" t="s">
        <v>188</v>
      </c>
      <c r="J161" s="15">
        <v>170</v>
      </c>
      <c r="K161" s="15">
        <v>135</v>
      </c>
      <c r="L161" s="15">
        <v>0</v>
      </c>
      <c r="N161" s="15">
        <v>359.72</v>
      </c>
      <c r="O161" s="15">
        <v>169</v>
      </c>
      <c r="P161" s="15">
        <v>0</v>
      </c>
      <c r="Q161" s="15">
        <v>857.58333333333337</v>
      </c>
      <c r="R161" s="15">
        <v>836</v>
      </c>
      <c r="S161" s="15">
        <v>279</v>
      </c>
      <c r="T161" s="15">
        <v>316</v>
      </c>
      <c r="U161" s="15">
        <v>0</v>
      </c>
      <c r="AR161" s="15">
        <v>679</v>
      </c>
      <c r="AS161" s="15">
        <v>679</v>
      </c>
      <c r="AT161" s="15">
        <v>649</v>
      </c>
      <c r="AU161" s="15">
        <v>649</v>
      </c>
      <c r="AV161" s="15">
        <v>599</v>
      </c>
      <c r="BA161" s="15" t="str">
        <v>ITEM9671</v>
      </c>
      <c r="BB161" s="15" t="str">
        <v>Apple</v>
      </c>
      <c r="BC161" s="15" t="str">
        <v>Red</v>
      </c>
      <c r="BD161" s="15">
        <v>44897</v>
      </c>
      <c r="BE161" s="15">
        <v>1163</v>
      </c>
      <c r="BF161" s="15">
        <v>7</v>
      </c>
      <c r="BG161" s="15">
        <v>166.14285714285714</v>
      </c>
      <c r="BH161" s="15" t="str">
        <v>Week-1</v>
      </c>
    </row>
    <row r="162" spans="2:60" ht="15">
      <c r="B162" s="17" t="s">
        <v>144</v>
      </c>
      <c r="C162" s="17" t="s">
        <v>71</v>
      </c>
      <c r="D162" s="19" t="s">
        <v>72</v>
      </c>
      <c r="E162" s="21">
        <v>44897</v>
      </c>
      <c r="F162" s="17">
        <v>6291</v>
      </c>
      <c r="G162" s="17">
        <v>9</v>
      </c>
      <c r="H162" s="15">
        <f t="shared" si="2"/>
        <v>699</v>
      </c>
      <c r="I162" s="15" t="s">
        <v>188</v>
      </c>
      <c r="J162" s="15">
        <v>649</v>
      </c>
      <c r="K162" s="15">
        <v>679</v>
      </c>
      <c r="L162" s="15">
        <v>0</v>
      </c>
      <c r="N162" s="15">
        <v>649</v>
      </c>
      <c r="O162" s="15">
        <v>359.73333333333335</v>
      </c>
      <c r="P162" s="15">
        <v>244</v>
      </c>
      <c r="Q162" s="15">
        <v>336</v>
      </c>
      <c r="R162" s="15">
        <v>836</v>
      </c>
      <c r="S162" s="15">
        <v>399</v>
      </c>
      <c r="T162" s="15">
        <v>244</v>
      </c>
      <c r="U162" s="15">
        <v>0</v>
      </c>
      <c r="AR162" s="15">
        <v>166.14285714285714</v>
      </c>
      <c r="AS162" s="15">
        <v>173</v>
      </c>
      <c r="AT162" s="15">
        <v>181</v>
      </c>
      <c r="AU162" s="15">
        <v>204</v>
      </c>
      <c r="AV162" s="15">
        <v>215</v>
      </c>
      <c r="BA162" s="15" t="str">
        <v>ITEM9924</v>
      </c>
      <c r="BB162" s="15" t="str">
        <v>Lemon</v>
      </c>
      <c r="BC162" s="15" t="str">
        <v>Oblong</v>
      </c>
      <c r="BD162" s="15">
        <v>44897</v>
      </c>
      <c r="BE162" s="15">
        <v>15769</v>
      </c>
      <c r="BF162" s="15">
        <v>32</v>
      </c>
      <c r="BG162" s="15">
        <v>492.78125</v>
      </c>
      <c r="BH162" s="15" t="str">
        <v>Week-1</v>
      </c>
    </row>
    <row r="163" spans="2:60" ht="15">
      <c r="B163" s="17" t="s">
        <v>145</v>
      </c>
      <c r="C163" s="17" t="s">
        <v>81</v>
      </c>
      <c r="D163" s="19" t="s">
        <v>123</v>
      </c>
      <c r="E163" s="21">
        <v>44897</v>
      </c>
      <c r="F163" s="17">
        <v>23400</v>
      </c>
      <c r="G163" s="17">
        <v>56</v>
      </c>
      <c r="H163" s="15">
        <f t="shared" si="2"/>
        <v>417.85714285714283</v>
      </c>
      <c r="I163" s="15" t="s">
        <v>188</v>
      </c>
      <c r="J163" s="15">
        <v>170</v>
      </c>
      <c r="K163" s="15">
        <v>492.60714285714283</v>
      </c>
      <c r="L163" s="15">
        <v>691.9473684210526</v>
      </c>
      <c r="N163" s="15">
        <v>186.88888888888889</v>
      </c>
      <c r="O163" s="15">
        <v>0</v>
      </c>
      <c r="P163" s="15">
        <v>464</v>
      </c>
      <c r="Q163" s="15">
        <v>315</v>
      </c>
      <c r="R163" s="15">
        <v>417.85714285714283</v>
      </c>
      <c r="S163" s="15">
        <v>135</v>
      </c>
      <c r="T163" s="15">
        <v>316</v>
      </c>
      <c r="U163" s="15">
        <v>279</v>
      </c>
      <c r="AR163" s="15">
        <v>492.78125</v>
      </c>
      <c r="AS163" s="15">
        <v>492.60975609756099</v>
      </c>
      <c r="AT163" s="15">
        <v>492.61290322580646</v>
      </c>
      <c r="AU163" s="15">
        <v>483.12087912087912</v>
      </c>
      <c r="AV163" s="15">
        <v>492.60465116279067</v>
      </c>
      <c r="BA163" s="15" t="str">
        <v>ITEM9090</v>
      </c>
      <c r="BB163" s="15" t="str">
        <v>Orange</v>
      </c>
      <c r="BC163" s="15" t="str">
        <v>Mandarin</v>
      </c>
      <c r="BD163" s="15">
        <v>44897</v>
      </c>
      <c r="BE163" s="15">
        <v>10291</v>
      </c>
      <c r="BF163" s="15">
        <v>12</v>
      </c>
      <c r="BG163" s="15">
        <v>857.58333333333337</v>
      </c>
      <c r="BH163" s="15" t="str">
        <v>Week-1</v>
      </c>
    </row>
    <row r="164" spans="2:60" ht="15">
      <c r="B164" s="17" t="s">
        <v>146</v>
      </c>
      <c r="C164" s="17" t="s">
        <v>68</v>
      </c>
      <c r="D164" s="19" t="s">
        <v>69</v>
      </c>
      <c r="E164" s="21">
        <v>44897</v>
      </c>
      <c r="F164" s="17">
        <v>0</v>
      </c>
      <c r="G164" s="17">
        <v>0</v>
      </c>
      <c r="H164" s="15">
        <f t="shared" si="2"/>
        <v>0</v>
      </c>
      <c r="I164" s="15" t="s">
        <v>188</v>
      </c>
      <c r="J164" s="15">
        <v>359.72</v>
      </c>
      <c r="K164" s="15">
        <v>417.86956521739131</v>
      </c>
      <c r="L164" s="15">
        <v>649</v>
      </c>
      <c r="N164" s="15">
        <v>483.12087912087912</v>
      </c>
      <c r="O164" s="15">
        <v>145</v>
      </c>
      <c r="P164" s="15">
        <v>836</v>
      </c>
      <c r="Q164" s="15">
        <v>336</v>
      </c>
      <c r="R164" s="15">
        <v>244</v>
      </c>
      <c r="S164" s="15">
        <v>279</v>
      </c>
      <c r="T164" s="15">
        <v>834.28571428571433</v>
      </c>
      <c r="U164" s="15">
        <v>356</v>
      </c>
      <c r="AR164" s="15">
        <v>857.58333333333337</v>
      </c>
      <c r="AS164" s="15">
        <v>849.88888888888891</v>
      </c>
      <c r="AT164" s="15">
        <v>843.8</v>
      </c>
      <c r="AU164" s="15">
        <v>834.28571428571433</v>
      </c>
      <c r="AV164" s="15">
        <v>843.85714285714289</v>
      </c>
      <c r="BA164" s="15" t="str">
        <v>ITEM1283</v>
      </c>
      <c r="BB164" s="15" t="str">
        <v>Mango</v>
      </c>
      <c r="BC164" s="15" t="str">
        <v>Green</v>
      </c>
      <c r="BD164" s="15">
        <v>44897</v>
      </c>
      <c r="BE164" s="15">
        <v>6291</v>
      </c>
      <c r="BF164" s="15">
        <v>9</v>
      </c>
      <c r="BG164" s="15">
        <v>699</v>
      </c>
      <c r="BH164" s="15" t="str">
        <v>Week-1</v>
      </c>
    </row>
    <row r="165" spans="2:60" ht="15">
      <c r="B165" s="17" t="s">
        <v>147</v>
      </c>
      <c r="C165" s="17" t="s">
        <v>68</v>
      </c>
      <c r="D165" s="19" t="s">
        <v>99</v>
      </c>
      <c r="E165" s="21">
        <v>44897</v>
      </c>
      <c r="F165" s="17">
        <v>19035</v>
      </c>
      <c r="G165" s="17">
        <v>141</v>
      </c>
      <c r="H165" s="15">
        <f t="shared" si="2"/>
        <v>135</v>
      </c>
      <c r="I165" s="15" t="s">
        <v>188</v>
      </c>
      <c r="J165" s="15">
        <v>269</v>
      </c>
      <c r="K165" s="15">
        <v>135</v>
      </c>
      <c r="L165" s="15">
        <v>135.39344262295083</v>
      </c>
      <c r="N165" s="15">
        <v>834.28571428571433</v>
      </c>
      <c r="O165" s="15">
        <v>129.04878048780489</v>
      </c>
      <c r="P165" s="15">
        <v>283.85714285714283</v>
      </c>
      <c r="Q165" s="15">
        <v>0</v>
      </c>
      <c r="R165" s="15">
        <v>492.61818181818182</v>
      </c>
      <c r="S165" s="15">
        <v>649</v>
      </c>
      <c r="T165" s="15">
        <v>205.66666666666666</v>
      </c>
      <c r="U165" s="15">
        <v>0</v>
      </c>
      <c r="AR165" s="15">
        <v>699</v>
      </c>
      <c r="AS165" s="15">
        <v>699</v>
      </c>
      <c r="AT165" s="15">
        <v>660.66666666666663</v>
      </c>
      <c r="AU165" s="15">
        <v>649</v>
      </c>
      <c r="AV165" s="15">
        <v>625</v>
      </c>
      <c r="BA165" s="15" t="str">
        <v>ITEM9564</v>
      </c>
      <c r="BB165" s="15" t="str">
        <v>Orange</v>
      </c>
      <c r="BC165" s="15" t="str">
        <v>Indie</v>
      </c>
      <c r="BD165" s="15">
        <v>44897</v>
      </c>
      <c r="BE165" s="15">
        <v>23400</v>
      </c>
      <c r="BF165" s="15">
        <v>56</v>
      </c>
      <c r="BG165" s="15">
        <v>417.85714285714283</v>
      </c>
      <c r="BH165" s="15" t="str">
        <v>Week-1</v>
      </c>
    </row>
    <row r="166" spans="2:60" ht="15">
      <c r="B166" s="17" t="s">
        <v>148</v>
      </c>
      <c r="C166" s="17" t="s">
        <v>81</v>
      </c>
      <c r="D166" s="19" t="s">
        <v>123</v>
      </c>
      <c r="E166" s="21">
        <v>44897</v>
      </c>
      <c r="F166" s="17">
        <v>0</v>
      </c>
      <c r="G166" s="17">
        <v>0</v>
      </c>
      <c r="H166" s="15">
        <f t="shared" si="2"/>
        <v>0</v>
      </c>
      <c r="I166" s="15" t="s">
        <v>188</v>
      </c>
      <c r="J166" s="15">
        <v>222</v>
      </c>
      <c r="K166" s="15">
        <v>854.86666666666667</v>
      </c>
      <c r="L166" s="15">
        <v>185</v>
      </c>
      <c r="N166" s="15">
        <v>257</v>
      </c>
      <c r="O166" s="15">
        <v>199</v>
      </c>
      <c r="P166" s="15">
        <v>836.22222222222217</v>
      </c>
      <c r="Q166" s="15">
        <v>0</v>
      </c>
      <c r="R166" s="15">
        <v>649</v>
      </c>
      <c r="S166" s="15">
        <v>417.86486486486484</v>
      </c>
      <c r="T166" s="15">
        <v>213.70588235294119</v>
      </c>
      <c r="U166" s="15">
        <v>279</v>
      </c>
      <c r="AR166" s="15">
        <v>417.85714285714283</v>
      </c>
      <c r="AS166" s="15">
        <v>417.86538461538464</v>
      </c>
      <c r="AT166" s="15">
        <v>417.875</v>
      </c>
      <c r="AU166" s="15">
        <v>417.85714285714283</v>
      </c>
      <c r="AV166" s="15">
        <v>417.85185185185185</v>
      </c>
      <c r="BA166" s="15" t="str">
        <v>ITEM2260</v>
      </c>
      <c r="BB166" s="15" t="str">
        <v>Lemon</v>
      </c>
      <c r="BC166" s="15" t="str">
        <v>Nimbu</v>
      </c>
      <c r="BD166" s="15">
        <v>44897</v>
      </c>
      <c r="BE166" s="15">
        <v>0</v>
      </c>
      <c r="BF166" s="15">
        <v>0</v>
      </c>
      <c r="BG166" s="15">
        <v>0</v>
      </c>
      <c r="BH166" s="15" t="str">
        <v>Week-1</v>
      </c>
    </row>
    <row r="167" spans="2:60" ht="15">
      <c r="B167" s="17" t="s">
        <v>149</v>
      </c>
      <c r="C167" s="17" t="s">
        <v>75</v>
      </c>
      <c r="D167" s="19" t="s">
        <v>86</v>
      </c>
      <c r="E167" s="21">
        <v>44897</v>
      </c>
      <c r="F167" s="17">
        <v>0</v>
      </c>
      <c r="G167" s="17">
        <v>0</v>
      </c>
      <c r="H167" s="15">
        <f t="shared" si="2"/>
        <v>0</v>
      </c>
      <c r="I167" s="15" t="s">
        <v>188</v>
      </c>
      <c r="J167" s="15">
        <v>846.09090909090912</v>
      </c>
      <c r="K167" s="15">
        <v>492.60714285714283</v>
      </c>
      <c r="L167" s="15">
        <v>1725.0869565217392</v>
      </c>
      <c r="N167" s="15">
        <v>269</v>
      </c>
      <c r="O167" s="15">
        <v>0</v>
      </c>
      <c r="P167" s="15">
        <v>359.72727272727275</v>
      </c>
      <c r="Q167" s="15">
        <v>173</v>
      </c>
      <c r="R167" s="15">
        <v>417.86486486486484</v>
      </c>
      <c r="S167" s="15">
        <v>0</v>
      </c>
      <c r="T167" s="15">
        <v>336</v>
      </c>
      <c r="U167" s="15">
        <v>854.125</v>
      </c>
      <c r="AR167" s="15">
        <v>0</v>
      </c>
      <c r="AS167" s="15">
        <v>179</v>
      </c>
      <c r="AT167" s="15">
        <v>179</v>
      </c>
      <c r="AU167" s="15">
        <v>170</v>
      </c>
      <c r="AV167" s="15">
        <v>170</v>
      </c>
      <c r="BA167" s="15" t="str">
        <v>ITEM9882</v>
      </c>
      <c r="BB167" s="15" t="str">
        <v>Lemon</v>
      </c>
      <c r="BC167" s="15" t="str">
        <v>Lisbon</v>
      </c>
      <c r="BD167" s="15">
        <v>44897</v>
      </c>
      <c r="BE167" s="15">
        <v>19035</v>
      </c>
      <c r="BF167" s="15">
        <v>141</v>
      </c>
      <c r="BG167" s="15">
        <v>135</v>
      </c>
      <c r="BH167" s="15" t="str">
        <v>Week-1</v>
      </c>
    </row>
    <row r="168" spans="2:60" ht="15">
      <c r="B168" s="17" t="s">
        <v>150</v>
      </c>
      <c r="C168" s="17" t="s">
        <v>71</v>
      </c>
      <c r="D168" s="19" t="s">
        <v>94</v>
      </c>
      <c r="E168" s="21">
        <v>44897</v>
      </c>
      <c r="F168" s="17">
        <v>767</v>
      </c>
      <c r="G168" s="17">
        <v>3</v>
      </c>
      <c r="H168" s="15">
        <f t="shared" si="2"/>
        <v>255.66666666666666</v>
      </c>
      <c r="I168" s="15" t="s">
        <v>188</v>
      </c>
      <c r="J168" s="15">
        <v>170</v>
      </c>
      <c r="K168" s="15">
        <v>179</v>
      </c>
      <c r="L168" s="15">
        <v>201</v>
      </c>
      <c r="N168" s="15">
        <v>359.73809523809524</v>
      </c>
      <c r="O168" s="15">
        <v>359.72727272727275</v>
      </c>
      <c r="P168" s="15">
        <v>836.22222222222217</v>
      </c>
      <c r="Q168" s="15">
        <v>0</v>
      </c>
      <c r="R168" s="15">
        <v>215</v>
      </c>
      <c r="S168" s="15">
        <v>244</v>
      </c>
      <c r="T168" s="15">
        <v>244</v>
      </c>
      <c r="U168" s="15">
        <v>649</v>
      </c>
      <c r="AR168" s="15">
        <v>135</v>
      </c>
      <c r="AS168" s="15">
        <v>135</v>
      </c>
      <c r="AT168" s="15">
        <v>137.43055555555554</v>
      </c>
      <c r="AU168" s="15">
        <v>135</v>
      </c>
      <c r="AV168" s="15">
        <v>129.00460829493088</v>
      </c>
      <c r="BA168" s="15" t="str">
        <v>ITEM1813</v>
      </c>
      <c r="BB168" s="15" t="str">
        <v>Orange</v>
      </c>
      <c r="BC168" s="15" t="str">
        <v>Indie</v>
      </c>
      <c r="BD168" s="15">
        <v>44897</v>
      </c>
      <c r="BE168" s="15">
        <v>0</v>
      </c>
      <c r="BF168" s="15">
        <v>0</v>
      </c>
      <c r="BG168" s="15">
        <v>0</v>
      </c>
      <c r="BH168" s="15" t="str">
        <v>Week-1</v>
      </c>
    </row>
    <row r="169" spans="2:60" ht="15">
      <c r="B169" s="17" t="s">
        <v>151</v>
      </c>
      <c r="C169" s="17" t="s">
        <v>68</v>
      </c>
      <c r="D169" s="19" t="s">
        <v>89</v>
      </c>
      <c r="E169" s="21">
        <v>44897</v>
      </c>
      <c r="F169" s="17">
        <v>5228</v>
      </c>
      <c r="G169" s="17">
        <v>6</v>
      </c>
      <c r="H169" s="15">
        <f t="shared" si="2"/>
        <v>871.33333333333337</v>
      </c>
      <c r="I169" s="15" t="s">
        <v>188</v>
      </c>
      <c r="J169" s="15">
        <v>649</v>
      </c>
      <c r="K169" s="15">
        <v>0</v>
      </c>
      <c r="L169" s="15">
        <v>691.92857142857144</v>
      </c>
      <c r="N169" s="15">
        <v>649</v>
      </c>
      <c r="O169" s="15">
        <v>215</v>
      </c>
      <c r="P169" s="15">
        <v>0</v>
      </c>
      <c r="Q169" s="15">
        <v>0</v>
      </c>
      <c r="R169" s="15">
        <v>836.2</v>
      </c>
      <c r="S169" s="15">
        <v>208.5</v>
      </c>
      <c r="T169" s="15">
        <v>336</v>
      </c>
      <c r="U169" s="15">
        <v>135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BA169" s="15" t="str">
        <v>ITEM7519</v>
      </c>
      <c r="BB169" s="15" t="str">
        <v>Apple</v>
      </c>
      <c r="BC169" s="15" t="str">
        <v>Golden</v>
      </c>
      <c r="BD169" s="15">
        <v>44897</v>
      </c>
      <c r="BE169" s="15">
        <v>0</v>
      </c>
      <c r="BF169" s="15">
        <v>0</v>
      </c>
      <c r="BG169" s="15">
        <v>0</v>
      </c>
      <c r="BH169" s="15" t="str">
        <v>Week-1</v>
      </c>
    </row>
    <row r="170" spans="2:60" ht="15">
      <c r="B170" s="17" t="s">
        <v>152</v>
      </c>
      <c r="C170" s="17" t="s">
        <v>81</v>
      </c>
      <c r="D170" s="19" t="s">
        <v>82</v>
      </c>
      <c r="E170" s="21">
        <v>44897</v>
      </c>
      <c r="F170" s="17">
        <v>6776</v>
      </c>
      <c r="G170" s="17">
        <v>11</v>
      </c>
      <c r="H170" s="15">
        <f t="shared" si="2"/>
        <v>616</v>
      </c>
      <c r="I170" s="15" t="s">
        <v>188</v>
      </c>
      <c r="J170" s="15">
        <v>170</v>
      </c>
      <c r="K170" s="15">
        <v>699</v>
      </c>
      <c r="L170" s="15">
        <v>625</v>
      </c>
      <c r="N170" s="15">
        <v>183</v>
      </c>
      <c r="O170" s="15">
        <v>359.72727272727275</v>
      </c>
      <c r="P170" s="15">
        <v>244</v>
      </c>
      <c r="Q170" s="15">
        <v>492.62</v>
      </c>
      <c r="R170" s="15">
        <v>0</v>
      </c>
      <c r="S170" s="15">
        <v>399</v>
      </c>
      <c r="T170" s="15">
        <v>846.125</v>
      </c>
      <c r="U170" s="15">
        <v>257.88888888888891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BA170" s="15" t="str">
        <v>ITEM6204</v>
      </c>
      <c r="BB170" s="15" t="str">
        <v>Mango</v>
      </c>
      <c r="BC170" s="15" t="str">
        <v>Amrapalli</v>
      </c>
      <c r="BD170" s="15">
        <v>44897</v>
      </c>
      <c r="BE170" s="15">
        <v>767</v>
      </c>
      <c r="BF170" s="15">
        <v>3</v>
      </c>
      <c r="BG170" s="15">
        <v>255.66666666666666</v>
      </c>
      <c r="BH170" s="15" t="str">
        <v>Week-1</v>
      </c>
    </row>
    <row r="171" spans="2:60" ht="15">
      <c r="B171" s="17" t="s">
        <v>153</v>
      </c>
      <c r="C171" s="17" t="s">
        <v>68</v>
      </c>
      <c r="D171" s="19" t="s">
        <v>89</v>
      </c>
      <c r="E171" s="21">
        <v>44897</v>
      </c>
      <c r="F171" s="17">
        <v>632</v>
      </c>
      <c r="G171" s="17">
        <v>2</v>
      </c>
      <c r="H171" s="15">
        <f t="shared" si="2"/>
        <v>316</v>
      </c>
      <c r="I171" s="15" t="s">
        <v>188</v>
      </c>
      <c r="J171" s="15">
        <v>359.73809523809524</v>
      </c>
      <c r="K171" s="15">
        <v>854.86666666666667</v>
      </c>
      <c r="L171" s="15">
        <v>129.09905660377359</v>
      </c>
      <c r="N171" s="15">
        <v>483.125</v>
      </c>
      <c r="O171" s="15">
        <v>309</v>
      </c>
      <c r="P171" s="15">
        <v>464</v>
      </c>
      <c r="Q171" s="15">
        <v>854.8</v>
      </c>
      <c r="R171" s="15">
        <v>417.86486486486484</v>
      </c>
      <c r="S171" s="15">
        <v>135.07909604519773</v>
      </c>
      <c r="T171" s="15">
        <v>204</v>
      </c>
      <c r="U171" s="15">
        <v>0</v>
      </c>
      <c r="AR171" s="15">
        <v>255.66666666666666</v>
      </c>
      <c r="AS171" s="15">
        <v>279</v>
      </c>
      <c r="AT171" s="15">
        <v>279</v>
      </c>
      <c r="AU171" s="15">
        <v>191</v>
      </c>
      <c r="AV171" s="15">
        <v>198.33333333333334</v>
      </c>
      <c r="BA171" s="15" t="str">
        <v>ITEM7622</v>
      </c>
      <c r="BB171" s="15" t="str">
        <v>Lemon</v>
      </c>
      <c r="BC171" s="15" t="str">
        <v>Oblong</v>
      </c>
      <c r="BD171" s="15">
        <v>44897</v>
      </c>
      <c r="BE171" s="15">
        <v>5228</v>
      </c>
      <c r="BF171" s="15">
        <v>6</v>
      </c>
      <c r="BG171" s="15">
        <v>871.33333333333337</v>
      </c>
      <c r="BH171" s="15" t="str">
        <v>Week-1</v>
      </c>
    </row>
    <row r="172" spans="2:60" ht="15">
      <c r="B172" s="17" t="s">
        <v>154</v>
      </c>
      <c r="C172" s="17" t="s">
        <v>71</v>
      </c>
      <c r="D172" s="19" t="s">
        <v>84</v>
      </c>
      <c r="E172" s="21">
        <v>44897</v>
      </c>
      <c r="F172" s="17">
        <v>0</v>
      </c>
      <c r="G172" s="17">
        <v>0</v>
      </c>
      <c r="H172" s="15">
        <f t="shared" si="2"/>
        <v>0</v>
      </c>
      <c r="I172" s="15" t="s">
        <v>188</v>
      </c>
      <c r="J172" s="15">
        <v>269</v>
      </c>
      <c r="K172" s="15">
        <v>679</v>
      </c>
      <c r="L172" s="15">
        <v>185</v>
      </c>
      <c r="N172" s="15">
        <v>834.25</v>
      </c>
      <c r="O172" s="15">
        <v>145</v>
      </c>
      <c r="P172" s="15">
        <v>840</v>
      </c>
      <c r="Q172" s="15">
        <v>316</v>
      </c>
      <c r="R172" s="15">
        <v>244</v>
      </c>
      <c r="S172" s="15">
        <v>208.5</v>
      </c>
      <c r="T172" s="15">
        <v>211.85714285714286</v>
      </c>
      <c r="U172" s="15">
        <v>0</v>
      </c>
      <c r="AR172" s="15">
        <v>871.33333333333337</v>
      </c>
      <c r="AS172" s="15">
        <v>853</v>
      </c>
      <c r="AT172" s="15">
        <v>857.58333333333337</v>
      </c>
      <c r="AU172" s="15">
        <v>841.44444444444446</v>
      </c>
      <c r="AV172" s="15">
        <v>691.9375</v>
      </c>
      <c r="BA172" s="15" t="str">
        <v>ITEM9161</v>
      </c>
      <c r="BB172" s="15" t="str">
        <v>Orange</v>
      </c>
      <c r="BC172" s="15" t="str">
        <v>Tangerine</v>
      </c>
      <c r="BD172" s="15">
        <v>44897</v>
      </c>
      <c r="BE172" s="15">
        <v>6776</v>
      </c>
      <c r="BF172" s="15">
        <v>11</v>
      </c>
      <c r="BG172" s="15">
        <v>616</v>
      </c>
      <c r="BH172" s="15" t="str">
        <v>Week-1</v>
      </c>
    </row>
    <row r="173" spans="2:60" ht="15">
      <c r="B173" s="17" t="s">
        <v>155</v>
      </c>
      <c r="C173" s="17" t="s">
        <v>75</v>
      </c>
      <c r="D173" s="19" t="s">
        <v>86</v>
      </c>
      <c r="E173" s="21">
        <v>44897</v>
      </c>
      <c r="F173" s="17">
        <v>244</v>
      </c>
      <c r="G173" s="17">
        <v>1</v>
      </c>
      <c r="H173" s="15">
        <f t="shared" si="2"/>
        <v>244</v>
      </c>
      <c r="I173" s="15" t="s">
        <v>188</v>
      </c>
      <c r="J173" s="15">
        <v>209.14285714285714</v>
      </c>
      <c r="K173" s="15">
        <v>564.97142857142853</v>
      </c>
      <c r="L173" s="15">
        <v>1699</v>
      </c>
      <c r="N173" s="15">
        <v>257</v>
      </c>
      <c r="O173" s="15">
        <v>129</v>
      </c>
      <c r="P173" s="15">
        <v>283.8125</v>
      </c>
      <c r="Q173" s="15">
        <v>307.30769230769232</v>
      </c>
      <c r="R173" s="15">
        <v>492.83333333333331</v>
      </c>
      <c r="S173" s="15">
        <v>649</v>
      </c>
      <c r="T173" s="15">
        <v>316</v>
      </c>
      <c r="U173" s="15">
        <v>0</v>
      </c>
      <c r="AR173" s="15">
        <v>616</v>
      </c>
      <c r="AS173" s="15">
        <v>511.58823529411762</v>
      </c>
      <c r="AT173" s="15">
        <v>415.58064516129031</v>
      </c>
      <c r="AU173" s="15">
        <v>359.72</v>
      </c>
      <c r="AV173" s="15">
        <v>359.72500000000002</v>
      </c>
      <c r="BA173" s="15" t="str">
        <v>ITEM3306</v>
      </c>
      <c r="BB173" s="15" t="str">
        <v>Lemon</v>
      </c>
      <c r="BC173" s="15" t="str">
        <v>Oblong</v>
      </c>
      <c r="BD173" s="15">
        <v>44897</v>
      </c>
      <c r="BE173" s="15">
        <v>632</v>
      </c>
      <c r="BF173" s="15">
        <v>2</v>
      </c>
      <c r="BG173" s="15">
        <v>316</v>
      </c>
      <c r="BH173" s="15" t="str">
        <v>Week-1</v>
      </c>
    </row>
    <row r="174" spans="2:60" ht="15">
      <c r="B174" s="17" t="s">
        <v>156</v>
      </c>
      <c r="C174" s="17" t="s">
        <v>81</v>
      </c>
      <c r="D174" s="19" t="s">
        <v>82</v>
      </c>
      <c r="E174" s="21">
        <v>44897</v>
      </c>
      <c r="F174" s="17">
        <v>3395</v>
      </c>
      <c r="G174" s="17">
        <v>5</v>
      </c>
      <c r="H174" s="15">
        <f t="shared" si="2"/>
        <v>679</v>
      </c>
      <c r="I174" s="15" t="s">
        <v>188</v>
      </c>
      <c r="J174" s="15">
        <v>823</v>
      </c>
      <c r="K174" s="15">
        <v>129</v>
      </c>
      <c r="L174" s="15">
        <v>0</v>
      </c>
      <c r="N174" s="15">
        <v>0</v>
      </c>
      <c r="O174" s="15">
        <v>199</v>
      </c>
      <c r="P174" s="15">
        <v>836.25</v>
      </c>
      <c r="Q174" s="15">
        <v>316</v>
      </c>
      <c r="R174" s="15">
        <v>649</v>
      </c>
      <c r="S174" s="15">
        <v>417.86842105263156</v>
      </c>
      <c r="T174" s="15">
        <v>244</v>
      </c>
      <c r="U174" s="15">
        <v>0</v>
      </c>
      <c r="AR174" s="15">
        <v>316</v>
      </c>
      <c r="AS174" s="15">
        <v>316</v>
      </c>
      <c r="AT174" s="15">
        <v>336</v>
      </c>
      <c r="AU174" s="15">
        <v>0</v>
      </c>
      <c r="AV174" s="15">
        <v>326</v>
      </c>
      <c r="BA174" s="15" t="str">
        <v>ITEM8789</v>
      </c>
      <c r="BB174" s="15" t="str">
        <v>Mango</v>
      </c>
      <c r="BC174" s="15" t="str">
        <v>Alphonso</v>
      </c>
      <c r="BD174" s="15">
        <v>44897</v>
      </c>
      <c r="BE174" s="15">
        <v>0</v>
      </c>
      <c r="BF174" s="15">
        <v>0</v>
      </c>
      <c r="BG174" s="15">
        <v>0</v>
      </c>
      <c r="BH174" s="15" t="str">
        <v>Week-1</v>
      </c>
    </row>
    <row r="175" spans="2:60" ht="15">
      <c r="B175" s="17" t="s">
        <v>157</v>
      </c>
      <c r="C175" s="17" t="s">
        <v>81</v>
      </c>
      <c r="D175" s="19" t="s">
        <v>121</v>
      </c>
      <c r="E175" s="21">
        <v>44897</v>
      </c>
      <c r="F175" s="17">
        <v>1163</v>
      </c>
      <c r="G175" s="17">
        <v>7</v>
      </c>
      <c r="H175" s="15">
        <f t="shared" si="2"/>
        <v>166.14285714285714</v>
      </c>
      <c r="I175" s="15" t="s">
        <v>188</v>
      </c>
      <c r="J175" s="15">
        <v>170</v>
      </c>
      <c r="K175" s="15">
        <v>135</v>
      </c>
      <c r="L175" s="15">
        <v>691.9473684210526</v>
      </c>
      <c r="N175" s="15">
        <v>359.73170731707319</v>
      </c>
      <c r="O175" s="15">
        <v>172</v>
      </c>
      <c r="P175" s="15">
        <v>359.72222222222223</v>
      </c>
      <c r="Q175" s="15">
        <v>0</v>
      </c>
      <c r="R175" s="15">
        <v>417.86842105263156</v>
      </c>
      <c r="S175" s="15">
        <v>0</v>
      </c>
      <c r="T175" s="15">
        <v>316</v>
      </c>
      <c r="U175" s="15">
        <v>285.66666666666669</v>
      </c>
      <c r="AR175" s="15">
        <v>0</v>
      </c>
      <c r="AS175" s="15">
        <v>0</v>
      </c>
      <c r="AT175" s="15">
        <v>0</v>
      </c>
      <c r="AU175" s="15">
        <v>269</v>
      </c>
      <c r="AV175" s="15">
        <v>0</v>
      </c>
      <c r="BA175" s="15" t="str">
        <v>ITEM2360</v>
      </c>
      <c r="BB175" s="15" t="str">
        <v>Apple</v>
      </c>
      <c r="BC175" s="15" t="str">
        <v>Golden</v>
      </c>
      <c r="BD175" s="15">
        <v>44897</v>
      </c>
      <c r="BE175" s="15">
        <v>244</v>
      </c>
      <c r="BF175" s="15">
        <v>1</v>
      </c>
      <c r="BG175" s="15">
        <v>244</v>
      </c>
      <c r="BH175" s="15" t="str">
        <v>Week-1</v>
      </c>
    </row>
    <row r="176" spans="2:60" ht="15">
      <c r="B176" s="17" t="s">
        <v>158</v>
      </c>
      <c r="C176" s="17" t="s">
        <v>68</v>
      </c>
      <c r="D176" s="19" t="s">
        <v>99</v>
      </c>
      <c r="E176" s="21">
        <v>44897</v>
      </c>
      <c r="F176" s="17">
        <v>2530</v>
      </c>
      <c r="G176" s="17">
        <v>10</v>
      </c>
      <c r="H176" s="15">
        <f t="shared" si="2"/>
        <v>253</v>
      </c>
      <c r="I176" s="15" t="s">
        <v>188</v>
      </c>
      <c r="J176" s="15">
        <v>649</v>
      </c>
      <c r="K176" s="15">
        <v>669</v>
      </c>
      <c r="L176" s="15">
        <v>625</v>
      </c>
      <c r="N176" s="15">
        <v>649</v>
      </c>
      <c r="O176" s="15">
        <v>359.72222222222223</v>
      </c>
      <c r="P176" s="15">
        <v>836.25</v>
      </c>
      <c r="Q176" s="15">
        <v>0</v>
      </c>
      <c r="R176" s="15">
        <v>219</v>
      </c>
      <c r="S176" s="15">
        <v>0</v>
      </c>
      <c r="T176" s="15">
        <v>843.76923076923072</v>
      </c>
      <c r="U176" s="15">
        <v>324</v>
      </c>
      <c r="AR176" s="15">
        <v>244</v>
      </c>
      <c r="AS176" s="15">
        <v>270.66666666666669</v>
      </c>
      <c r="AT176" s="15">
        <v>0</v>
      </c>
      <c r="AU176" s="15">
        <v>0</v>
      </c>
      <c r="AV176" s="15">
        <v>0</v>
      </c>
      <c r="BA176" s="15" t="str">
        <v>ITEM3301</v>
      </c>
      <c r="BB176" s="15" t="str">
        <v>Orange</v>
      </c>
      <c r="BC176" s="15" t="str">
        <v>Tangerine</v>
      </c>
      <c r="BD176" s="15">
        <v>44897</v>
      </c>
      <c r="BE176" s="15">
        <v>3395</v>
      </c>
      <c r="BF176" s="15">
        <v>5</v>
      </c>
      <c r="BG176" s="15">
        <v>679</v>
      </c>
      <c r="BH176" s="15" t="str">
        <v>Week-1</v>
      </c>
    </row>
    <row r="177" spans="2:60" ht="15">
      <c r="B177" s="17" t="s">
        <v>159</v>
      </c>
      <c r="C177" s="17" t="s">
        <v>75</v>
      </c>
      <c r="D177" s="19" t="s">
        <v>91</v>
      </c>
      <c r="E177" s="21">
        <v>44897</v>
      </c>
      <c r="F177" s="17">
        <v>7596</v>
      </c>
      <c r="G177" s="17">
        <v>9</v>
      </c>
      <c r="H177" s="15">
        <f t="shared" si="2"/>
        <v>844</v>
      </c>
      <c r="I177" s="15" t="s">
        <v>188</v>
      </c>
      <c r="J177" s="15">
        <v>170</v>
      </c>
      <c r="K177" s="15">
        <v>492.62857142857143</v>
      </c>
      <c r="L177" s="15">
        <v>129.0042735042735</v>
      </c>
      <c r="N177" s="15">
        <v>184.15384615384616</v>
      </c>
      <c r="O177" s="15">
        <v>219</v>
      </c>
      <c r="P177" s="15">
        <v>0</v>
      </c>
      <c r="Q177" s="15">
        <v>189</v>
      </c>
      <c r="R177" s="15">
        <v>836.25</v>
      </c>
      <c r="S177" s="15">
        <v>185</v>
      </c>
      <c r="T177" s="15">
        <v>223</v>
      </c>
      <c r="U177" s="15">
        <v>0</v>
      </c>
      <c r="AR177" s="15">
        <v>679</v>
      </c>
      <c r="AS177" s="15">
        <v>679</v>
      </c>
      <c r="AT177" s="15">
        <v>649</v>
      </c>
      <c r="AU177" s="15">
        <v>649</v>
      </c>
      <c r="AV177" s="15">
        <v>599</v>
      </c>
      <c r="BA177" s="15" t="str">
        <v>ITEM5899</v>
      </c>
      <c r="BB177" s="15" t="str">
        <v>Orange</v>
      </c>
      <c r="BC177" s="15" t="str">
        <v>Mandarin</v>
      </c>
      <c r="BD177" s="15">
        <v>44897</v>
      </c>
      <c r="BE177" s="15">
        <v>1163</v>
      </c>
      <c r="BF177" s="15">
        <v>7</v>
      </c>
      <c r="BG177" s="15">
        <v>166.14285714285714</v>
      </c>
      <c r="BH177" s="15" t="str">
        <v>Week-1</v>
      </c>
    </row>
    <row r="178" spans="2:60" ht="15">
      <c r="B178" s="17" t="s">
        <v>160</v>
      </c>
      <c r="C178" s="17" t="s">
        <v>71</v>
      </c>
      <c r="D178" s="19" t="s">
        <v>84</v>
      </c>
      <c r="E178" s="21">
        <v>44897</v>
      </c>
      <c r="F178" s="17">
        <v>2320</v>
      </c>
      <c r="G178" s="17">
        <v>16</v>
      </c>
      <c r="H178" s="15">
        <f t="shared" si="2"/>
        <v>145</v>
      </c>
      <c r="I178" s="15" t="s">
        <v>188</v>
      </c>
      <c r="J178" s="15">
        <v>359.73170731707319</v>
      </c>
      <c r="K178" s="15">
        <v>417.89473684210526</v>
      </c>
      <c r="L178" s="15">
        <v>196.42857142857142</v>
      </c>
      <c r="N178" s="15">
        <v>483.12307692307695</v>
      </c>
      <c r="O178" s="15">
        <v>359.72222222222223</v>
      </c>
      <c r="P178" s="15">
        <v>0</v>
      </c>
      <c r="Q178" s="15">
        <v>0</v>
      </c>
      <c r="R178" s="15">
        <v>836</v>
      </c>
      <c r="S178" s="15">
        <v>399</v>
      </c>
      <c r="T178" s="15">
        <v>211.10526315789474</v>
      </c>
      <c r="U178" s="15">
        <v>285.66666666666669</v>
      </c>
      <c r="AR178" s="15">
        <v>166.14285714285714</v>
      </c>
      <c r="AS178" s="15">
        <v>173</v>
      </c>
      <c r="AT178" s="15">
        <v>181</v>
      </c>
      <c r="AU178" s="15">
        <v>204</v>
      </c>
      <c r="AV178" s="15">
        <v>215</v>
      </c>
      <c r="BA178" s="15" t="str">
        <v>ITEM5049</v>
      </c>
      <c r="BB178" s="15" t="str">
        <v>Lemon</v>
      </c>
      <c r="BC178" s="15" t="str">
        <v>Lisbon</v>
      </c>
      <c r="BD178" s="15">
        <v>44897</v>
      </c>
      <c r="BE178" s="15">
        <v>2530</v>
      </c>
      <c r="BF178" s="15">
        <v>10</v>
      </c>
      <c r="BG178" s="15">
        <v>253</v>
      </c>
      <c r="BH178" s="15" t="str">
        <v>Week-1</v>
      </c>
    </row>
    <row r="179" spans="2:60" ht="15">
      <c r="B179" s="17" t="s">
        <v>161</v>
      </c>
      <c r="C179" s="17" t="s">
        <v>75</v>
      </c>
      <c r="D179" s="19" t="s">
        <v>86</v>
      </c>
      <c r="E179" s="21">
        <v>44897</v>
      </c>
      <c r="F179" s="17">
        <v>3249</v>
      </c>
      <c r="G179" s="17">
        <v>7</v>
      </c>
      <c r="H179" s="15">
        <f t="shared" si="2"/>
        <v>464.14285714285717</v>
      </c>
      <c r="I179" s="15" t="s">
        <v>188</v>
      </c>
      <c r="J179" s="15">
        <v>0</v>
      </c>
      <c r="K179" s="15">
        <v>135</v>
      </c>
      <c r="L179" s="15">
        <v>1700.1111111111111</v>
      </c>
      <c r="N179" s="15">
        <v>834.33333333333337</v>
      </c>
      <c r="O179" s="15">
        <v>0</v>
      </c>
      <c r="P179" s="15">
        <v>467.33333333333331</v>
      </c>
      <c r="Q179" s="15">
        <v>0</v>
      </c>
      <c r="R179" s="15">
        <v>417.86842105263156</v>
      </c>
      <c r="S179" s="15">
        <v>135</v>
      </c>
      <c r="T179" s="15">
        <v>326</v>
      </c>
      <c r="U179" s="15">
        <v>848.41666666666663</v>
      </c>
      <c r="AR179" s="15">
        <v>253</v>
      </c>
      <c r="AS179" s="15">
        <v>252.33333333333334</v>
      </c>
      <c r="AT179" s="15">
        <v>253.44444444444446</v>
      </c>
      <c r="AU179" s="15">
        <v>0</v>
      </c>
      <c r="AV179" s="15">
        <v>0</v>
      </c>
      <c r="BA179" s="15" t="str">
        <v>ITEM8897</v>
      </c>
      <c r="BB179" s="15" t="str">
        <v>Apple</v>
      </c>
      <c r="BC179" s="15" t="str">
        <v>Red</v>
      </c>
      <c r="BD179" s="15">
        <v>44897</v>
      </c>
      <c r="BE179" s="15">
        <v>7596</v>
      </c>
      <c r="BF179" s="15">
        <v>9</v>
      </c>
      <c r="BG179" s="15">
        <v>844</v>
      </c>
      <c r="BH179" s="15" t="str">
        <v>Week-1</v>
      </c>
    </row>
    <row r="180" spans="2:60" ht="15">
      <c r="B180" s="17" t="s">
        <v>162</v>
      </c>
      <c r="C180" s="17" t="s">
        <v>81</v>
      </c>
      <c r="D180" s="19" t="s">
        <v>82</v>
      </c>
      <c r="E180" s="21">
        <v>44897</v>
      </c>
      <c r="F180" s="17">
        <v>1877</v>
      </c>
      <c r="G180" s="17">
        <v>11</v>
      </c>
      <c r="H180" s="15">
        <f t="shared" si="2"/>
        <v>170.63636363636363</v>
      </c>
      <c r="I180" s="15" t="s">
        <v>188</v>
      </c>
      <c r="J180" s="15">
        <v>276</v>
      </c>
      <c r="K180" s="15">
        <v>849.91666666666663</v>
      </c>
      <c r="L180" s="15">
        <v>170</v>
      </c>
      <c r="N180" s="15">
        <v>257</v>
      </c>
      <c r="O180" s="15">
        <v>145</v>
      </c>
      <c r="P180" s="15">
        <v>853</v>
      </c>
      <c r="Q180" s="15">
        <v>492.60869565217394</v>
      </c>
      <c r="R180" s="15">
        <v>0</v>
      </c>
      <c r="S180" s="15">
        <v>185</v>
      </c>
      <c r="T180" s="15">
        <v>0</v>
      </c>
      <c r="U180" s="15">
        <v>649</v>
      </c>
      <c r="AR180" s="15">
        <v>844</v>
      </c>
      <c r="AS180" s="15">
        <v>843.75</v>
      </c>
      <c r="AT180" s="15">
        <v>843.8</v>
      </c>
      <c r="AU180" s="15">
        <v>834.4</v>
      </c>
      <c r="AV180" s="15">
        <v>729.85714285714289</v>
      </c>
      <c r="BA180" s="15" t="str">
        <v>ITEM7663</v>
      </c>
      <c r="BB180" s="15" t="str">
        <v>Mango</v>
      </c>
      <c r="BC180" s="15" t="str">
        <v>Alphonso</v>
      </c>
      <c r="BD180" s="15">
        <v>44897</v>
      </c>
      <c r="BE180" s="15">
        <v>2320</v>
      </c>
      <c r="BF180" s="15">
        <v>16</v>
      </c>
      <c r="BG180" s="15">
        <v>145</v>
      </c>
      <c r="BH180" s="15" t="str">
        <v>Week-1</v>
      </c>
    </row>
    <row r="181" spans="2:60" ht="15">
      <c r="B181" s="17" t="s">
        <v>163</v>
      </c>
      <c r="C181" s="17" t="s">
        <v>71</v>
      </c>
      <c r="D181" s="19" t="s">
        <v>94</v>
      </c>
      <c r="E181" s="21">
        <v>44897</v>
      </c>
      <c r="F181" s="17">
        <v>0</v>
      </c>
      <c r="G181" s="17">
        <v>0</v>
      </c>
      <c r="H181" s="15">
        <f t="shared" si="2"/>
        <v>0</v>
      </c>
      <c r="I181" s="15" t="s">
        <v>188</v>
      </c>
      <c r="J181" s="15">
        <v>682</v>
      </c>
      <c r="K181" s="15">
        <v>492.62857142857143</v>
      </c>
      <c r="L181" s="15">
        <v>691.9375</v>
      </c>
      <c r="N181" s="15">
        <v>0</v>
      </c>
      <c r="O181" s="15">
        <v>129</v>
      </c>
      <c r="P181" s="15">
        <v>283.8</v>
      </c>
      <c r="Q181" s="15">
        <v>868.33333333333337</v>
      </c>
      <c r="R181" s="15">
        <v>483.12087912087912</v>
      </c>
      <c r="S181" s="15">
        <v>649</v>
      </c>
      <c r="T181" s="15">
        <v>326</v>
      </c>
      <c r="U181" s="15">
        <v>135</v>
      </c>
      <c r="AR181" s="15">
        <v>145</v>
      </c>
      <c r="AS181" s="15">
        <v>145</v>
      </c>
      <c r="AT181" s="15">
        <v>145</v>
      </c>
      <c r="AU181" s="15">
        <v>145</v>
      </c>
      <c r="AV181" s="15">
        <v>135</v>
      </c>
      <c r="BA181" s="15" t="str">
        <v>ITEM4672</v>
      </c>
      <c r="BB181" s="15" t="str">
        <v>Apple</v>
      </c>
      <c r="BC181" s="15" t="str">
        <v>Golden</v>
      </c>
      <c r="BD181" s="15">
        <v>44897</v>
      </c>
      <c r="BE181" s="15">
        <v>3249</v>
      </c>
      <c r="BF181" s="15">
        <v>7</v>
      </c>
      <c r="BG181" s="15">
        <v>464.14285714285717</v>
      </c>
      <c r="BH181" s="15" t="str">
        <v>Week-1</v>
      </c>
    </row>
    <row r="182" spans="2:60" ht="15">
      <c r="B182" s="17" t="s">
        <v>164</v>
      </c>
      <c r="C182" s="17" t="s">
        <v>75</v>
      </c>
      <c r="D182" s="19" t="s">
        <v>91</v>
      </c>
      <c r="E182" s="21">
        <v>44897</v>
      </c>
      <c r="F182" s="17">
        <v>1860</v>
      </c>
      <c r="G182" s="17">
        <v>2</v>
      </c>
      <c r="H182" s="15">
        <f t="shared" si="2"/>
        <v>930</v>
      </c>
      <c r="I182" s="15" t="s">
        <v>188</v>
      </c>
      <c r="J182" s="15">
        <v>0</v>
      </c>
      <c r="K182" s="15">
        <v>179</v>
      </c>
      <c r="L182" s="15">
        <v>625</v>
      </c>
      <c r="N182" s="15">
        <v>359.72727272727275</v>
      </c>
      <c r="O182" s="15">
        <v>199</v>
      </c>
      <c r="P182" s="15">
        <v>834.28571428571433</v>
      </c>
      <c r="Q182" s="15">
        <v>321.71428571428572</v>
      </c>
      <c r="R182" s="15">
        <v>649</v>
      </c>
      <c r="S182" s="15">
        <v>417.85714285714283</v>
      </c>
      <c r="T182" s="15">
        <v>843.85714285714289</v>
      </c>
      <c r="U182" s="15">
        <v>254</v>
      </c>
      <c r="AR182" s="15">
        <v>464.14285714285717</v>
      </c>
      <c r="AS182" s="15">
        <v>464</v>
      </c>
      <c r="AT182" s="15">
        <v>464</v>
      </c>
      <c r="AU182" s="15">
        <v>0</v>
      </c>
      <c r="AV182" s="15">
        <v>416.75</v>
      </c>
      <c r="BA182" s="15" t="str">
        <v>ITEM8886</v>
      </c>
      <c r="BB182" s="15" t="str">
        <v>Orange</v>
      </c>
      <c r="BC182" s="15" t="str">
        <v>Tangerine</v>
      </c>
      <c r="BD182" s="15">
        <v>44897</v>
      </c>
      <c r="BE182" s="15">
        <v>1877</v>
      </c>
      <c r="BF182" s="15">
        <v>11</v>
      </c>
      <c r="BG182" s="15">
        <v>170.63636363636363</v>
      </c>
      <c r="BH182" s="15" t="str">
        <v>Week-1</v>
      </c>
    </row>
    <row r="183" spans="2:60" ht="15">
      <c r="B183" s="17" t="s">
        <v>165</v>
      </c>
      <c r="C183" s="17" t="s">
        <v>75</v>
      </c>
      <c r="D183" s="19" t="s">
        <v>86</v>
      </c>
      <c r="E183" s="21">
        <v>44897</v>
      </c>
      <c r="F183" s="17">
        <v>1798</v>
      </c>
      <c r="G183" s="17">
        <v>2</v>
      </c>
      <c r="H183" s="15">
        <f t="shared" si="2"/>
        <v>899</v>
      </c>
      <c r="I183" s="15" t="s">
        <v>188</v>
      </c>
      <c r="J183" s="15">
        <v>649</v>
      </c>
      <c r="K183" s="15">
        <v>0</v>
      </c>
      <c r="L183" s="15">
        <v>129.00460829493088</v>
      </c>
      <c r="N183" s="15">
        <v>649</v>
      </c>
      <c r="O183" s="15">
        <v>170</v>
      </c>
      <c r="P183" s="15">
        <v>359.72</v>
      </c>
      <c r="Q183" s="15">
        <v>319</v>
      </c>
      <c r="R183" s="15">
        <v>417.85714285714283</v>
      </c>
      <c r="S183" s="15">
        <v>0</v>
      </c>
      <c r="T183" s="15">
        <v>215</v>
      </c>
      <c r="U183" s="15">
        <v>0</v>
      </c>
      <c r="AR183" s="15">
        <v>170.63636363636363</v>
      </c>
      <c r="AS183" s="15">
        <v>132</v>
      </c>
      <c r="AT183" s="15">
        <v>177</v>
      </c>
      <c r="AU183" s="15">
        <v>186.88888888888889</v>
      </c>
      <c r="AV183" s="15">
        <v>182</v>
      </c>
      <c r="BA183" s="15" t="str">
        <v>ITEM2329</v>
      </c>
      <c r="BB183" s="15" t="str">
        <v>Mango</v>
      </c>
      <c r="BC183" s="15" t="str">
        <v>Amrapalli</v>
      </c>
      <c r="BD183" s="15">
        <v>44897</v>
      </c>
      <c r="BE183" s="15">
        <v>0</v>
      </c>
      <c r="BF183" s="15">
        <v>0</v>
      </c>
      <c r="BG183" s="15">
        <v>0</v>
      </c>
      <c r="BH183" s="15" t="str">
        <v>Week-1</v>
      </c>
    </row>
    <row r="184" spans="2:60" ht="15">
      <c r="B184" s="17" t="s">
        <v>166</v>
      </c>
      <c r="C184" s="17" t="s">
        <v>81</v>
      </c>
      <c r="D184" s="19" t="s">
        <v>121</v>
      </c>
      <c r="E184" s="21">
        <v>44897</v>
      </c>
      <c r="F184" s="17">
        <v>8138</v>
      </c>
      <c r="G184" s="17">
        <v>42</v>
      </c>
      <c r="H184" s="15">
        <f t="shared" si="2"/>
        <v>193.76190476190476</v>
      </c>
      <c r="I184" s="15" t="s">
        <v>188</v>
      </c>
      <c r="J184" s="15">
        <v>0</v>
      </c>
      <c r="K184" s="15">
        <v>674</v>
      </c>
      <c r="L184" s="15">
        <v>198.33333333333334</v>
      </c>
      <c r="N184" s="15">
        <v>181.07692307692307</v>
      </c>
      <c r="O184" s="15">
        <v>359.72</v>
      </c>
      <c r="P184" s="15">
        <v>834.28571428571433</v>
      </c>
      <c r="Q184" s="15">
        <v>321.71428571428572</v>
      </c>
      <c r="R184" s="15">
        <v>204</v>
      </c>
      <c r="S184" s="15">
        <v>0</v>
      </c>
      <c r="T184" s="15">
        <v>214</v>
      </c>
      <c r="U184" s="15">
        <v>0</v>
      </c>
      <c r="AR184" s="15">
        <v>0</v>
      </c>
      <c r="AS184" s="15">
        <v>399</v>
      </c>
      <c r="AT184" s="15">
        <v>399</v>
      </c>
      <c r="AU184" s="15">
        <v>399</v>
      </c>
      <c r="AV184" s="15">
        <v>859</v>
      </c>
      <c r="BA184" s="15" t="str">
        <v>ITEM8933</v>
      </c>
      <c r="BB184" s="15" t="str">
        <v>Apple</v>
      </c>
      <c r="BC184" s="15" t="str">
        <v>Red</v>
      </c>
      <c r="BD184" s="15">
        <v>44897</v>
      </c>
      <c r="BE184" s="15">
        <v>1860</v>
      </c>
      <c r="BF184" s="15">
        <v>2</v>
      </c>
      <c r="BG184" s="15">
        <v>930</v>
      </c>
      <c r="BH184" s="15" t="str">
        <v>Week-1</v>
      </c>
    </row>
    <row r="185" spans="2:60" ht="15">
      <c r="B185" s="17" t="s">
        <v>167</v>
      </c>
      <c r="C185" s="17" t="s">
        <v>68</v>
      </c>
      <c r="D185" s="19" t="s">
        <v>89</v>
      </c>
      <c r="E185" s="21">
        <v>44897</v>
      </c>
      <c r="F185" s="17">
        <v>2360</v>
      </c>
      <c r="G185" s="17">
        <v>8</v>
      </c>
      <c r="H185" s="15">
        <f t="shared" si="2"/>
        <v>295</v>
      </c>
      <c r="I185" s="15" t="s">
        <v>188</v>
      </c>
      <c r="J185" s="15">
        <v>359.72727272727275</v>
      </c>
      <c r="K185" s="15">
        <v>849.91666666666663</v>
      </c>
      <c r="L185" s="15">
        <v>1681</v>
      </c>
      <c r="N185" s="15">
        <v>483.12698412698415</v>
      </c>
      <c r="O185" s="15">
        <v>204</v>
      </c>
      <c r="P185" s="15">
        <v>0</v>
      </c>
      <c r="Q185" s="15">
        <v>0</v>
      </c>
      <c r="R185" s="15">
        <v>834.4</v>
      </c>
      <c r="S185" s="15">
        <v>191</v>
      </c>
      <c r="T185" s="15">
        <v>0</v>
      </c>
      <c r="U185" s="15">
        <v>0</v>
      </c>
      <c r="AR185" s="15">
        <v>930</v>
      </c>
      <c r="AS185" s="15">
        <v>891.5</v>
      </c>
      <c r="AT185" s="15">
        <v>846</v>
      </c>
      <c r="AU185" s="15">
        <v>901</v>
      </c>
      <c r="AV185" s="15">
        <v>910</v>
      </c>
      <c r="BA185" s="15" t="str">
        <v>ITEM6354</v>
      </c>
      <c r="BB185" s="15" t="str">
        <v>Apple</v>
      </c>
      <c r="BC185" s="15" t="str">
        <v>Golden</v>
      </c>
      <c r="BD185" s="15">
        <v>44897</v>
      </c>
      <c r="BE185" s="15">
        <v>1798</v>
      </c>
      <c r="BF185" s="15">
        <v>2</v>
      </c>
      <c r="BG185" s="15">
        <v>899</v>
      </c>
      <c r="BH185" s="15" t="str">
        <v>Week-1</v>
      </c>
    </row>
    <row r="186" spans="2:60" ht="15">
      <c r="B186" s="17" t="s">
        <v>168</v>
      </c>
      <c r="C186" s="17" t="s">
        <v>68</v>
      </c>
      <c r="D186" s="19" t="s">
        <v>99</v>
      </c>
      <c r="E186" s="21">
        <v>44897</v>
      </c>
      <c r="F186" s="17">
        <v>0</v>
      </c>
      <c r="G186" s="17">
        <v>0</v>
      </c>
      <c r="H186" s="15">
        <f t="shared" si="2"/>
        <v>0</v>
      </c>
      <c r="I186" s="15" t="s">
        <v>188</v>
      </c>
      <c r="J186" s="15">
        <v>0</v>
      </c>
      <c r="K186" s="15">
        <v>669</v>
      </c>
      <c r="L186" s="15">
        <v>170</v>
      </c>
      <c r="N186" s="15">
        <v>834.30769230769226</v>
      </c>
      <c r="O186" s="15">
        <v>359.72</v>
      </c>
      <c r="P186" s="15">
        <v>0</v>
      </c>
      <c r="Q186" s="15">
        <v>244</v>
      </c>
      <c r="R186" s="15">
        <v>901</v>
      </c>
      <c r="S186" s="15">
        <v>399</v>
      </c>
      <c r="T186" s="15">
        <v>0</v>
      </c>
      <c r="U186" s="15">
        <v>0</v>
      </c>
      <c r="AR186" s="15">
        <v>899</v>
      </c>
      <c r="AS186" s="15">
        <v>844</v>
      </c>
      <c r="AT186" s="15">
        <v>844</v>
      </c>
      <c r="AU186" s="15">
        <v>834.30769230769226</v>
      </c>
      <c r="AV186" s="15">
        <v>805.85714285714289</v>
      </c>
      <c r="BA186" s="15" t="str">
        <v>ITEM7861</v>
      </c>
      <c r="BB186" s="15" t="str">
        <v>Orange</v>
      </c>
      <c r="BC186" s="15" t="str">
        <v>Mandarin</v>
      </c>
      <c r="BD186" s="15">
        <v>44897</v>
      </c>
      <c r="BE186" s="15">
        <v>8138</v>
      </c>
      <c r="BF186" s="15">
        <v>42</v>
      </c>
      <c r="BG186" s="15">
        <v>193.76190476190476</v>
      </c>
      <c r="BH186" s="15" t="str">
        <v>Week-1</v>
      </c>
    </row>
    <row r="187" spans="2:60" ht="15">
      <c r="B187" s="17" t="s">
        <v>169</v>
      </c>
      <c r="C187" s="17" t="s">
        <v>81</v>
      </c>
      <c r="D187" s="19" t="s">
        <v>82</v>
      </c>
      <c r="E187" s="21">
        <v>44897</v>
      </c>
      <c r="F187" s="17">
        <v>15769</v>
      </c>
      <c r="G187" s="17">
        <v>32</v>
      </c>
      <c r="H187" s="15">
        <f t="shared" si="2"/>
        <v>492.78125</v>
      </c>
      <c r="I187" s="15" t="s">
        <v>188</v>
      </c>
      <c r="J187" s="15">
        <v>274.5</v>
      </c>
      <c r="K187" s="15">
        <v>558.02857142857147</v>
      </c>
      <c r="L187" s="15">
        <v>841.44444444444446</v>
      </c>
      <c r="N187" s="15">
        <v>0</v>
      </c>
      <c r="O187" s="15">
        <v>269</v>
      </c>
      <c r="P187" s="15">
        <v>0</v>
      </c>
      <c r="Q187" s="15">
        <v>157</v>
      </c>
      <c r="R187" s="15">
        <v>417.85714285714283</v>
      </c>
      <c r="S187" s="15">
        <v>135</v>
      </c>
      <c r="T187" s="15">
        <v>0</v>
      </c>
      <c r="U187" s="15">
        <v>279</v>
      </c>
      <c r="AR187" s="15">
        <v>193.76190476190476</v>
      </c>
      <c r="AS187" s="15">
        <v>195</v>
      </c>
      <c r="AT187" s="15">
        <v>193.31818181818181</v>
      </c>
      <c r="AU187" s="15">
        <v>217</v>
      </c>
      <c r="AV187" s="15">
        <v>214</v>
      </c>
      <c r="BA187" s="15" t="str">
        <v>ITEM2852</v>
      </c>
      <c r="BB187" s="15" t="str">
        <v>Lemon</v>
      </c>
      <c r="BC187" s="15" t="str">
        <v>Oblong</v>
      </c>
      <c r="BD187" s="15">
        <v>44897</v>
      </c>
      <c r="BE187" s="15">
        <v>2360</v>
      </c>
      <c r="BF187" s="15">
        <v>8</v>
      </c>
      <c r="BG187" s="15">
        <v>295</v>
      </c>
      <c r="BH187" s="15" t="str">
        <v>Week-1</v>
      </c>
    </row>
    <row r="188" spans="2:60" ht="15">
      <c r="B188" s="17" t="s">
        <v>170</v>
      </c>
      <c r="C188" s="17" t="s">
        <v>81</v>
      </c>
      <c r="D188" s="19" t="s">
        <v>82</v>
      </c>
      <c r="E188" s="21">
        <v>44897</v>
      </c>
      <c r="F188" s="17">
        <v>10291</v>
      </c>
      <c r="G188" s="17">
        <v>12</v>
      </c>
      <c r="H188" s="15">
        <f t="shared" si="2"/>
        <v>857.58333333333337</v>
      </c>
      <c r="I188" s="15" t="s">
        <v>188</v>
      </c>
      <c r="J188" s="15">
        <v>691.9473684210526</v>
      </c>
      <c r="K188" s="15">
        <v>129</v>
      </c>
      <c r="L188" s="15">
        <v>649</v>
      </c>
      <c r="N188" s="15">
        <v>269</v>
      </c>
      <c r="O188" s="15">
        <v>145</v>
      </c>
      <c r="P188" s="15">
        <v>834.30769230769226</v>
      </c>
      <c r="Q188" s="15">
        <v>0</v>
      </c>
      <c r="R188" s="15">
        <v>0</v>
      </c>
      <c r="S188" s="15">
        <v>191</v>
      </c>
      <c r="T188" s="15">
        <v>834.28571428571433</v>
      </c>
      <c r="U188" s="15">
        <v>336</v>
      </c>
      <c r="AR188" s="15">
        <v>295</v>
      </c>
      <c r="AS188" s="15">
        <v>303.88888888888891</v>
      </c>
      <c r="AT188" s="15">
        <v>315</v>
      </c>
      <c r="AU188" s="15">
        <v>0</v>
      </c>
      <c r="AV188" s="15">
        <v>291.5</v>
      </c>
      <c r="BA188" s="15" t="str">
        <v>ITEM4931</v>
      </c>
      <c r="BB188" s="15" t="str">
        <v>Lemon</v>
      </c>
      <c r="BC188" s="15" t="str">
        <v>Lisbon</v>
      </c>
      <c r="BD188" s="15">
        <v>44897</v>
      </c>
      <c r="BE188" s="15">
        <v>0</v>
      </c>
      <c r="BF188" s="15">
        <v>0</v>
      </c>
      <c r="BG188" s="15">
        <v>0</v>
      </c>
      <c r="BH188" s="15" t="str">
        <v>Week-1</v>
      </c>
    </row>
    <row r="189" spans="2:60" ht="15">
      <c r="B189" s="17" t="s">
        <v>171</v>
      </c>
      <c r="C189" s="17" t="s">
        <v>68</v>
      </c>
      <c r="D189" s="19" t="s">
        <v>69</v>
      </c>
      <c r="E189" s="21">
        <v>44897</v>
      </c>
      <c r="F189" s="17">
        <v>6291</v>
      </c>
      <c r="G189" s="17">
        <v>9</v>
      </c>
      <c r="H189" s="15">
        <f t="shared" si="2"/>
        <v>699</v>
      </c>
      <c r="I189" s="15" t="s">
        <v>188</v>
      </c>
      <c r="J189" s="15">
        <v>0</v>
      </c>
      <c r="K189" s="15">
        <v>135</v>
      </c>
      <c r="L189" s="15">
        <v>135</v>
      </c>
      <c r="N189" s="15">
        <v>359.72727272727275</v>
      </c>
      <c r="O189" s="15">
        <v>129</v>
      </c>
      <c r="P189" s="15">
        <v>283.76923076923077</v>
      </c>
      <c r="Q189" s="15">
        <v>304</v>
      </c>
      <c r="R189" s="15">
        <v>483.125</v>
      </c>
      <c r="S189" s="15">
        <v>649</v>
      </c>
      <c r="T189" s="15">
        <v>204</v>
      </c>
      <c r="U189" s="15">
        <v>0</v>
      </c>
      <c r="AR189" s="15">
        <v>0</v>
      </c>
      <c r="AS189" s="15">
        <v>0</v>
      </c>
      <c r="AT189" s="15">
        <v>0</v>
      </c>
      <c r="AU189" s="15">
        <v>0</v>
      </c>
      <c r="AV189" s="15">
        <v>0</v>
      </c>
      <c r="BA189" s="15" t="str">
        <v>ITEM3252</v>
      </c>
      <c r="BB189" s="15" t="str">
        <v>Orange</v>
      </c>
      <c r="BC189" s="15" t="str">
        <v>Tangerine</v>
      </c>
      <c r="BD189" s="15">
        <v>44897</v>
      </c>
      <c r="BE189" s="15">
        <v>15769</v>
      </c>
      <c r="BF189" s="15">
        <v>32</v>
      </c>
      <c r="BG189" s="15">
        <v>492.78125</v>
      </c>
      <c r="BH189" s="15" t="str">
        <v>Week-1</v>
      </c>
    </row>
    <row r="190" spans="2:60" ht="15">
      <c r="B190" s="17" t="s">
        <v>172</v>
      </c>
      <c r="C190" s="17" t="s">
        <v>75</v>
      </c>
      <c r="D190" s="19" t="s">
        <v>91</v>
      </c>
      <c r="E190" s="21">
        <v>44897</v>
      </c>
      <c r="F190" s="17">
        <v>23400</v>
      </c>
      <c r="G190" s="17">
        <v>56</v>
      </c>
      <c r="H190" s="15">
        <f t="shared" si="2"/>
        <v>417.85714285714283</v>
      </c>
      <c r="I190" s="15" t="s">
        <v>188</v>
      </c>
      <c r="J190" s="15">
        <v>649</v>
      </c>
      <c r="K190" s="15">
        <v>649</v>
      </c>
      <c r="L190" s="15">
        <v>191</v>
      </c>
      <c r="N190" s="15">
        <v>649</v>
      </c>
      <c r="O190" s="15">
        <v>199</v>
      </c>
      <c r="P190" s="15">
        <v>834.25</v>
      </c>
      <c r="Q190" s="15">
        <v>492.60416666666669</v>
      </c>
      <c r="R190" s="15">
        <v>649</v>
      </c>
      <c r="S190" s="15">
        <v>417.87179487179486</v>
      </c>
      <c r="T190" s="15">
        <v>217</v>
      </c>
      <c r="U190" s="15">
        <v>279</v>
      </c>
      <c r="AR190" s="15">
        <v>492.78125</v>
      </c>
      <c r="AS190" s="15">
        <v>492.60975609756099</v>
      </c>
      <c r="AT190" s="15">
        <v>492.61290322580646</v>
      </c>
      <c r="AU190" s="15">
        <v>483.12087912087912</v>
      </c>
      <c r="AV190" s="15">
        <v>492.60465116279067</v>
      </c>
      <c r="BA190" s="15" t="str">
        <v>ITEM8353</v>
      </c>
      <c r="BB190" s="15" t="str">
        <v>Orange</v>
      </c>
      <c r="BC190" s="15" t="str">
        <v>Tangerine</v>
      </c>
      <c r="BD190" s="15">
        <v>44897</v>
      </c>
      <c r="BE190" s="15">
        <v>10291</v>
      </c>
      <c r="BF190" s="15">
        <v>12</v>
      </c>
      <c r="BG190" s="15">
        <v>857.58333333333337</v>
      </c>
      <c r="BH190" s="15" t="str">
        <v>Week-1</v>
      </c>
    </row>
    <row r="191" spans="2:60" ht="15">
      <c r="B191" s="17" t="s">
        <v>173</v>
      </c>
      <c r="C191" s="17" t="s">
        <v>68</v>
      </c>
      <c r="D191" s="19" t="s">
        <v>69</v>
      </c>
      <c r="E191" s="21">
        <v>44897</v>
      </c>
      <c r="F191" s="17">
        <v>0</v>
      </c>
      <c r="G191" s="17">
        <v>0</v>
      </c>
      <c r="H191" s="15">
        <f t="shared" si="2"/>
        <v>0</v>
      </c>
      <c r="I191" s="15" t="s">
        <v>188</v>
      </c>
      <c r="J191" s="15">
        <v>0</v>
      </c>
      <c r="K191" s="15">
        <v>492.6</v>
      </c>
      <c r="N191" s="15">
        <v>185.27272727272728</v>
      </c>
      <c r="O191" s="15">
        <v>170</v>
      </c>
      <c r="P191" s="15">
        <v>359.73809523809524</v>
      </c>
      <c r="Q191" s="15">
        <v>847.16666666666663</v>
      </c>
      <c r="R191" s="15">
        <v>417.87179487179486</v>
      </c>
      <c r="S191" s="15">
        <v>0</v>
      </c>
      <c r="U191" s="15">
        <v>843.8</v>
      </c>
      <c r="AR191" s="15">
        <v>857.58333333333337</v>
      </c>
      <c r="AS191" s="15">
        <v>849.88888888888891</v>
      </c>
      <c r="AT191" s="15">
        <v>843.8</v>
      </c>
      <c r="AU191" s="15">
        <v>834.28571428571433</v>
      </c>
      <c r="AV191" s="15">
        <v>843.85714285714289</v>
      </c>
      <c r="BA191" s="15" t="str">
        <v>ITEM3405</v>
      </c>
      <c r="BB191" s="15" t="str">
        <v>Lemon</v>
      </c>
      <c r="BC191" s="15" t="str">
        <v>Nimbu</v>
      </c>
      <c r="BD191" s="15">
        <v>44897</v>
      </c>
      <c r="BE191" s="15">
        <v>6291</v>
      </c>
      <c r="BF191" s="15">
        <v>9</v>
      </c>
      <c r="BG191" s="15">
        <v>699</v>
      </c>
      <c r="BH191" s="15" t="str">
        <v>Week-1</v>
      </c>
    </row>
    <row r="192" spans="2:60" ht="15">
      <c r="B192" s="17" t="s">
        <v>174</v>
      </c>
      <c r="C192" s="17" t="s">
        <v>71</v>
      </c>
      <c r="D192" s="19" t="s">
        <v>94</v>
      </c>
      <c r="E192" s="21">
        <v>44897</v>
      </c>
      <c r="F192" s="17">
        <v>19035</v>
      </c>
      <c r="G192" s="17">
        <v>141</v>
      </c>
      <c r="H192" s="15">
        <f t="shared" si="2"/>
        <v>135</v>
      </c>
      <c r="I192" s="15" t="s">
        <v>188</v>
      </c>
      <c r="J192" s="15">
        <v>359.72727272727275</v>
      </c>
      <c r="K192" s="15">
        <v>417.85185185185185</v>
      </c>
      <c r="N192" s="15">
        <v>483.125</v>
      </c>
      <c r="O192" s="15">
        <v>359.73809523809524</v>
      </c>
      <c r="P192" s="15">
        <v>834.25</v>
      </c>
      <c r="Q192" s="15">
        <v>316</v>
      </c>
      <c r="R192" s="15">
        <v>215</v>
      </c>
      <c r="S192" s="15">
        <v>0</v>
      </c>
      <c r="U192" s="15">
        <v>649</v>
      </c>
      <c r="AR192" s="15">
        <v>699</v>
      </c>
      <c r="AS192" s="15">
        <v>699</v>
      </c>
      <c r="AT192" s="15">
        <v>660.66666666666663</v>
      </c>
      <c r="AU192" s="15">
        <v>649</v>
      </c>
      <c r="AV192" s="15">
        <v>625</v>
      </c>
      <c r="BA192" s="15" t="str">
        <v>ITEM2248</v>
      </c>
      <c r="BB192" s="15" t="str">
        <v>Apple</v>
      </c>
      <c r="BC192" s="15" t="str">
        <v>Red</v>
      </c>
      <c r="BD192" s="15">
        <v>44897</v>
      </c>
      <c r="BE192" s="15">
        <v>23400</v>
      </c>
      <c r="BF192" s="15">
        <v>56</v>
      </c>
      <c r="BG192" s="15">
        <v>417.85714285714283</v>
      </c>
      <c r="BH192" s="15" t="str">
        <v>Week-1</v>
      </c>
    </row>
    <row r="193" spans="2:60" ht="15">
      <c r="B193" s="17" t="s">
        <v>175</v>
      </c>
      <c r="C193" s="17" t="s">
        <v>81</v>
      </c>
      <c r="D193" s="19" t="s">
        <v>123</v>
      </c>
      <c r="E193" s="21">
        <v>44897</v>
      </c>
      <c r="F193" s="17">
        <v>0</v>
      </c>
      <c r="G193" s="17">
        <v>0</v>
      </c>
      <c r="H193" s="15">
        <f t="shared" si="2"/>
        <v>0</v>
      </c>
      <c r="I193" s="15" t="s">
        <v>188</v>
      </c>
      <c r="J193" s="15">
        <v>269</v>
      </c>
      <c r="K193" s="15">
        <v>135</v>
      </c>
      <c r="N193" s="15">
        <v>834.28571428571433</v>
      </c>
      <c r="O193" s="15">
        <v>215</v>
      </c>
      <c r="P193" s="15">
        <v>0</v>
      </c>
      <c r="Q193" s="15">
        <v>295</v>
      </c>
      <c r="R193" s="15">
        <v>834.33333333333337</v>
      </c>
      <c r="S193" s="15">
        <v>201</v>
      </c>
      <c r="U193" s="15">
        <v>137.43055555555554</v>
      </c>
      <c r="AR193" s="15">
        <v>417.85714285714283</v>
      </c>
      <c r="AS193" s="15">
        <v>417.86538461538464</v>
      </c>
      <c r="AT193" s="15">
        <v>417.875</v>
      </c>
      <c r="AU193" s="15">
        <v>417.85714285714283</v>
      </c>
      <c r="AV193" s="15">
        <v>417.85185185185185</v>
      </c>
      <c r="BA193" s="15" t="str">
        <v>ITEM6460</v>
      </c>
      <c r="BB193" s="15" t="str">
        <v>Lemon</v>
      </c>
      <c r="BC193" s="15" t="str">
        <v>Nimbu</v>
      </c>
      <c r="BD193" s="15">
        <v>44897</v>
      </c>
      <c r="BE193" s="15">
        <v>0</v>
      </c>
      <c r="BF193" s="15">
        <v>0</v>
      </c>
      <c r="BG193" s="15">
        <v>0</v>
      </c>
      <c r="BH193" s="15" t="str">
        <v>Week-1</v>
      </c>
    </row>
    <row r="194" spans="2:60" ht="15">
      <c r="B194" s="17" t="s">
        <v>176</v>
      </c>
      <c r="C194" s="17" t="s">
        <v>68</v>
      </c>
      <c r="D194" s="19" t="s">
        <v>99</v>
      </c>
      <c r="E194" s="21">
        <v>44897</v>
      </c>
      <c r="F194" s="17">
        <v>0</v>
      </c>
      <c r="G194" s="17">
        <v>0</v>
      </c>
      <c r="H194" s="15">
        <f t="shared" si="2"/>
        <v>0</v>
      </c>
      <c r="I194" s="15" t="s">
        <v>188</v>
      </c>
      <c r="J194" s="15">
        <v>266.60000000000002</v>
      </c>
      <c r="K194" s="15">
        <v>855.42105263157896</v>
      </c>
      <c r="N194" s="15">
        <v>0</v>
      </c>
      <c r="O194" s="15">
        <v>359.73809523809524</v>
      </c>
      <c r="P194" s="15">
        <v>0</v>
      </c>
      <c r="Q194" s="15">
        <v>316</v>
      </c>
      <c r="R194" s="15">
        <v>900.5</v>
      </c>
      <c r="S194" s="15">
        <v>399</v>
      </c>
      <c r="U194" s="15">
        <v>253.44444444444446</v>
      </c>
      <c r="AR194" s="15">
        <v>0</v>
      </c>
      <c r="AS194" s="15">
        <v>179</v>
      </c>
      <c r="AT194" s="15">
        <v>179</v>
      </c>
      <c r="AU194" s="15">
        <v>170</v>
      </c>
      <c r="AV194" s="15">
        <v>170</v>
      </c>
      <c r="BA194" s="15" t="str">
        <v>ITEM5159</v>
      </c>
      <c r="BB194" s="15" t="str">
        <v>Mango</v>
      </c>
      <c r="BC194" s="15" t="str">
        <v>Amrapalli</v>
      </c>
      <c r="BD194" s="15">
        <v>44897</v>
      </c>
      <c r="BE194" s="15">
        <v>19035</v>
      </c>
      <c r="BF194" s="15">
        <v>141</v>
      </c>
      <c r="BG194" s="15">
        <v>135</v>
      </c>
      <c r="BH194" s="15" t="str">
        <v>Week-1</v>
      </c>
    </row>
    <row r="195" spans="2:60" ht="15">
      <c r="B195" s="17" t="s">
        <v>177</v>
      </c>
      <c r="C195" s="17" t="s">
        <v>71</v>
      </c>
      <c r="D195" s="19" t="s">
        <v>94</v>
      </c>
      <c r="E195" s="21">
        <v>44897</v>
      </c>
      <c r="F195" s="17">
        <v>767</v>
      </c>
      <c r="G195" s="17">
        <v>3</v>
      </c>
      <c r="H195" s="15">
        <f t="shared" ref="H195:H258" si="3">IF(F195&gt;0,F195/G195,0)</f>
        <v>255.66666666666666</v>
      </c>
      <c r="I195" s="15" t="s">
        <v>188</v>
      </c>
      <c r="J195" s="15">
        <v>691.92857142857144</v>
      </c>
      <c r="K195" s="15">
        <v>492.6</v>
      </c>
      <c r="N195" s="15">
        <v>0</v>
      </c>
      <c r="O195" s="15">
        <v>269</v>
      </c>
      <c r="P195" s="15">
        <v>455</v>
      </c>
      <c r="Q195" s="15">
        <v>0</v>
      </c>
      <c r="R195" s="15">
        <v>417.87179487179486</v>
      </c>
      <c r="S195" s="15">
        <v>135</v>
      </c>
      <c r="U195" s="15">
        <v>0</v>
      </c>
      <c r="AR195" s="15">
        <v>135</v>
      </c>
      <c r="AS195" s="15">
        <v>135</v>
      </c>
      <c r="AT195" s="15">
        <v>137.43055555555554</v>
      </c>
      <c r="AU195" s="15">
        <v>135</v>
      </c>
      <c r="AV195" s="15">
        <v>129.00460829493088</v>
      </c>
      <c r="BA195" s="15" t="str">
        <v>ITEM7691</v>
      </c>
      <c r="BB195" s="15" t="str">
        <v>Orange</v>
      </c>
      <c r="BC195" s="15" t="str">
        <v>Indie</v>
      </c>
      <c r="BD195" s="15">
        <v>44897</v>
      </c>
      <c r="BE195" s="15">
        <v>0</v>
      </c>
      <c r="BF195" s="15">
        <v>0</v>
      </c>
      <c r="BG195" s="15">
        <v>0</v>
      </c>
      <c r="BH195" s="15" t="str">
        <v>Week-1</v>
      </c>
    </row>
    <row r="196" spans="2:60" ht="15">
      <c r="B196" s="17" t="s">
        <v>178</v>
      </c>
      <c r="C196" s="17" t="s">
        <v>71</v>
      </c>
      <c r="D196" s="19" t="s">
        <v>72</v>
      </c>
      <c r="E196" s="21">
        <v>44897</v>
      </c>
      <c r="F196" s="17">
        <v>5228</v>
      </c>
      <c r="G196" s="17">
        <v>6</v>
      </c>
      <c r="H196" s="15">
        <f t="shared" si="3"/>
        <v>871.33333333333337</v>
      </c>
      <c r="I196" s="15" t="s">
        <v>188</v>
      </c>
      <c r="J196" s="15">
        <v>201</v>
      </c>
      <c r="K196" s="15">
        <v>0</v>
      </c>
      <c r="N196" s="15">
        <v>359.73170731707319</v>
      </c>
      <c r="O196" s="15">
        <v>145</v>
      </c>
      <c r="P196" s="15">
        <v>834.28571428571433</v>
      </c>
      <c r="Q196" s="15">
        <v>244</v>
      </c>
      <c r="R196" s="15">
        <v>0</v>
      </c>
      <c r="S196" s="15">
        <v>201</v>
      </c>
      <c r="U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BA196" s="15" t="str">
        <v>ITEM8733</v>
      </c>
      <c r="BB196" s="15" t="str">
        <v>Lemon</v>
      </c>
      <c r="BC196" s="15" t="str">
        <v>Lisbon</v>
      </c>
      <c r="BD196" s="15">
        <v>44897</v>
      </c>
      <c r="BE196" s="15">
        <v>0</v>
      </c>
      <c r="BF196" s="15">
        <v>0</v>
      </c>
      <c r="BG196" s="15">
        <v>0</v>
      </c>
      <c r="BH196" s="15" t="str">
        <v>Week-1</v>
      </c>
    </row>
    <row r="197" spans="2:60" ht="15">
      <c r="B197" s="17" t="s">
        <v>179</v>
      </c>
      <c r="C197" s="17" t="s">
        <v>68</v>
      </c>
      <c r="D197" s="19" t="s">
        <v>69</v>
      </c>
      <c r="E197" s="21">
        <v>44897</v>
      </c>
      <c r="F197" s="17">
        <v>6776</v>
      </c>
      <c r="G197" s="17">
        <v>11</v>
      </c>
      <c r="H197" s="15">
        <f t="shared" si="3"/>
        <v>616</v>
      </c>
      <c r="I197" s="15" t="s">
        <v>188</v>
      </c>
      <c r="J197" s="15">
        <v>625</v>
      </c>
      <c r="K197" s="15">
        <v>0</v>
      </c>
      <c r="N197" s="15">
        <v>599</v>
      </c>
      <c r="O197" s="15">
        <v>129</v>
      </c>
      <c r="P197" s="15">
        <v>283.76923076923077</v>
      </c>
      <c r="Q197" s="15">
        <v>169</v>
      </c>
      <c r="R197" s="15">
        <v>483.12307692307695</v>
      </c>
      <c r="S197" s="15">
        <v>649</v>
      </c>
      <c r="U197" s="15">
        <v>0</v>
      </c>
      <c r="AR197" s="15">
        <v>0</v>
      </c>
      <c r="AS197" s="15">
        <v>0</v>
      </c>
      <c r="AT197" s="15">
        <v>0</v>
      </c>
      <c r="AU197" s="15">
        <v>0</v>
      </c>
      <c r="AV197" s="15">
        <v>0</v>
      </c>
      <c r="BA197" s="15" t="str">
        <v>ITEM5211</v>
      </c>
      <c r="BB197" s="15" t="str">
        <v>Mango</v>
      </c>
      <c r="BC197" s="15" t="str">
        <v>Amrapalli</v>
      </c>
      <c r="BD197" s="15">
        <v>44897</v>
      </c>
      <c r="BE197" s="15">
        <v>767</v>
      </c>
      <c r="BF197" s="15">
        <v>3</v>
      </c>
      <c r="BG197" s="15">
        <v>255.66666666666666</v>
      </c>
      <c r="BH197" s="15" t="str">
        <v>Week-1</v>
      </c>
    </row>
    <row r="198" spans="2:60" ht="15">
      <c r="B198" s="17" t="s">
        <v>180</v>
      </c>
      <c r="C198" s="17" t="s">
        <v>68</v>
      </c>
      <c r="D198" s="19" t="s">
        <v>89</v>
      </c>
      <c r="E198" s="21">
        <v>44897</v>
      </c>
      <c r="F198" s="17">
        <v>632</v>
      </c>
      <c r="G198" s="17">
        <v>2</v>
      </c>
      <c r="H198" s="15">
        <f t="shared" si="3"/>
        <v>316</v>
      </c>
      <c r="I198" s="15" t="s">
        <v>188</v>
      </c>
      <c r="J198" s="15">
        <v>201</v>
      </c>
      <c r="K198" s="15">
        <v>649</v>
      </c>
      <c r="N198" s="15">
        <v>185.05882352941177</v>
      </c>
      <c r="O198" s="15">
        <v>204.1</v>
      </c>
      <c r="P198" s="15">
        <v>834.33333333333337</v>
      </c>
      <c r="Q198" s="15">
        <v>0</v>
      </c>
      <c r="R198" s="15">
        <v>649</v>
      </c>
      <c r="S198" s="15">
        <v>417.85</v>
      </c>
      <c r="U198" s="15">
        <v>0</v>
      </c>
      <c r="AR198" s="15">
        <v>255.66666666666666</v>
      </c>
      <c r="AS198" s="15">
        <v>279</v>
      </c>
      <c r="AT198" s="15">
        <v>279</v>
      </c>
      <c r="AU198" s="15">
        <v>191</v>
      </c>
      <c r="AV198" s="15">
        <v>198.33333333333334</v>
      </c>
      <c r="BA198" s="15" t="str">
        <v>ITEM1965</v>
      </c>
      <c r="BB198" s="15" t="str">
        <v>Mango</v>
      </c>
      <c r="BC198" s="15" t="str">
        <v>Green</v>
      </c>
      <c r="BD198" s="15">
        <v>44897</v>
      </c>
      <c r="BE198" s="15">
        <v>5228</v>
      </c>
      <c r="BF198" s="15">
        <v>6</v>
      </c>
      <c r="BG198" s="15">
        <v>871.33333333333337</v>
      </c>
      <c r="BH198" s="15" t="str">
        <v>Week-1</v>
      </c>
    </row>
    <row r="199" spans="2:60" ht="15">
      <c r="B199" s="17" t="s">
        <v>181</v>
      </c>
      <c r="C199" s="17" t="s">
        <v>68</v>
      </c>
      <c r="D199" s="19" t="s">
        <v>69</v>
      </c>
      <c r="E199" s="21">
        <v>44897</v>
      </c>
      <c r="F199" s="17">
        <v>0</v>
      </c>
      <c r="G199" s="17">
        <v>0</v>
      </c>
      <c r="H199" s="15">
        <f t="shared" si="3"/>
        <v>0</v>
      </c>
      <c r="I199" s="15" t="s">
        <v>188</v>
      </c>
      <c r="J199" s="15">
        <v>359.73170731707319</v>
      </c>
      <c r="K199" s="15">
        <v>855.42105263157896</v>
      </c>
      <c r="N199" s="15">
        <v>493.85</v>
      </c>
      <c r="O199" s="15">
        <v>170</v>
      </c>
      <c r="P199" s="15">
        <v>359.73170731707319</v>
      </c>
      <c r="Q199" s="15">
        <v>0</v>
      </c>
      <c r="R199" s="15">
        <v>417.85</v>
      </c>
      <c r="S199" s="15">
        <v>0</v>
      </c>
      <c r="U199" s="15">
        <v>279</v>
      </c>
      <c r="AR199" s="15">
        <v>871.33333333333337</v>
      </c>
      <c r="AS199" s="15">
        <v>853</v>
      </c>
      <c r="AT199" s="15">
        <v>857.58333333333337</v>
      </c>
      <c r="AU199" s="15">
        <v>841.44444444444446</v>
      </c>
      <c r="AV199" s="15">
        <v>691.9375</v>
      </c>
      <c r="BA199" s="15" t="str">
        <v>ITEM2083</v>
      </c>
      <c r="BB199" s="15" t="str">
        <v>Lemon</v>
      </c>
      <c r="BC199" s="15" t="str">
        <v>Nimbu</v>
      </c>
      <c r="BD199" s="15">
        <v>44897</v>
      </c>
      <c r="BE199" s="15">
        <v>6776</v>
      </c>
      <c r="BF199" s="15">
        <v>11</v>
      </c>
      <c r="BG199" s="15">
        <v>616</v>
      </c>
      <c r="BH199" s="15" t="str">
        <v>Week-1</v>
      </c>
    </row>
    <row r="200" spans="2:60" ht="15">
      <c r="B200" s="17" t="s">
        <v>182</v>
      </c>
      <c r="C200" s="17" t="s">
        <v>75</v>
      </c>
      <c r="D200" s="19" t="s">
        <v>91</v>
      </c>
      <c r="E200" s="21">
        <v>44897</v>
      </c>
      <c r="F200" s="17">
        <v>244</v>
      </c>
      <c r="G200" s="17">
        <v>1</v>
      </c>
      <c r="H200" s="15">
        <f t="shared" si="3"/>
        <v>244</v>
      </c>
      <c r="I200" s="15" t="s">
        <v>188</v>
      </c>
      <c r="J200" s="15">
        <v>0</v>
      </c>
      <c r="K200" s="15">
        <v>649</v>
      </c>
      <c r="N200" s="15">
        <v>846.125</v>
      </c>
      <c r="O200" s="15">
        <v>359.73170731707319</v>
      </c>
      <c r="P200" s="15">
        <v>834.33333333333337</v>
      </c>
      <c r="Q200" s="15">
        <v>492.61702127659572</v>
      </c>
      <c r="R200" s="15">
        <v>213.54545454545453</v>
      </c>
      <c r="S200" s="15">
        <v>0</v>
      </c>
      <c r="U200" s="15">
        <v>316</v>
      </c>
      <c r="AR200" s="15">
        <v>616</v>
      </c>
      <c r="AS200" s="15">
        <v>511.58823529411762</v>
      </c>
      <c r="AT200" s="15">
        <v>415.58064516129031</v>
      </c>
      <c r="AU200" s="15">
        <v>359.72</v>
      </c>
      <c r="AV200" s="15">
        <v>359.72500000000002</v>
      </c>
      <c r="BA200" s="15" t="str">
        <v>ITEM9903</v>
      </c>
      <c r="BB200" s="15" t="str">
        <v>Lemon</v>
      </c>
      <c r="BC200" s="15" t="str">
        <v>Oblong</v>
      </c>
      <c r="BD200" s="15">
        <v>44897</v>
      </c>
      <c r="BE200" s="15">
        <v>632</v>
      </c>
      <c r="BF200" s="15">
        <v>2</v>
      </c>
      <c r="BG200" s="15">
        <v>316</v>
      </c>
      <c r="BH200" s="15" t="str">
        <v>Week-1</v>
      </c>
    </row>
    <row r="201" spans="2:60" ht="15">
      <c r="B201" s="17" t="s">
        <v>183</v>
      </c>
      <c r="C201" s="17" t="s">
        <v>71</v>
      </c>
      <c r="D201" s="19" t="s">
        <v>72</v>
      </c>
      <c r="E201" s="21">
        <v>44897</v>
      </c>
      <c r="F201" s="17">
        <v>3395</v>
      </c>
      <c r="G201" s="17">
        <v>5</v>
      </c>
      <c r="H201" s="15">
        <f t="shared" si="3"/>
        <v>679</v>
      </c>
      <c r="I201" s="15" t="s">
        <v>188</v>
      </c>
      <c r="J201" s="15">
        <v>202.05555555555554</v>
      </c>
      <c r="K201" s="15">
        <v>558.05882352941171</v>
      </c>
      <c r="N201" s="15">
        <v>0</v>
      </c>
      <c r="O201" s="15">
        <v>213.54545454545453</v>
      </c>
      <c r="P201" s="15">
        <v>0</v>
      </c>
      <c r="Q201" s="15">
        <v>845.84615384615381</v>
      </c>
      <c r="R201" s="15">
        <v>815.36363636363637</v>
      </c>
      <c r="S201" s="15">
        <v>204.33333333333334</v>
      </c>
      <c r="U201" s="15">
        <v>0</v>
      </c>
      <c r="AR201" s="15">
        <v>316</v>
      </c>
      <c r="AS201" s="15">
        <v>316</v>
      </c>
      <c r="AT201" s="15">
        <v>336</v>
      </c>
      <c r="AU201" s="15">
        <v>0</v>
      </c>
      <c r="AV201" s="15">
        <v>326</v>
      </c>
      <c r="BA201" s="15" t="str">
        <v>ITEM2624</v>
      </c>
      <c r="BB201" s="15" t="str">
        <v>Lemon</v>
      </c>
      <c r="BC201" s="15" t="str">
        <v>Nimbu</v>
      </c>
      <c r="BD201" s="15">
        <v>44897</v>
      </c>
      <c r="BE201" s="15">
        <v>0</v>
      </c>
      <c r="BF201" s="15">
        <v>0</v>
      </c>
      <c r="BG201" s="15">
        <v>0</v>
      </c>
      <c r="BH201" s="15" t="str">
        <v>Week-1</v>
      </c>
    </row>
    <row r="202" spans="2:60" ht="15">
      <c r="B202" s="17" t="s">
        <v>67</v>
      </c>
      <c r="C202" s="17" t="s">
        <v>68</v>
      </c>
      <c r="D202" s="19" t="s">
        <v>69</v>
      </c>
      <c r="E202" s="21">
        <v>44898</v>
      </c>
      <c r="F202" s="17">
        <v>284</v>
      </c>
      <c r="G202" s="17">
        <v>1</v>
      </c>
      <c r="H202" s="15">
        <f t="shared" si="3"/>
        <v>284</v>
      </c>
      <c r="I202" s="15" t="s">
        <v>188</v>
      </c>
      <c r="J202" s="15">
        <v>691.9473684210526</v>
      </c>
      <c r="K202" s="15">
        <v>129</v>
      </c>
      <c r="N202" s="15">
        <v>0</v>
      </c>
      <c r="O202" s="15">
        <v>359.73170731707319</v>
      </c>
      <c r="P202" s="15">
        <v>0</v>
      </c>
      <c r="Q202" s="15">
        <v>0</v>
      </c>
      <c r="R202" s="15">
        <v>901</v>
      </c>
      <c r="S202" s="15">
        <v>399</v>
      </c>
      <c r="U202" s="15">
        <v>279</v>
      </c>
      <c r="AR202" s="15">
        <v>0</v>
      </c>
      <c r="AS202" s="15">
        <v>0</v>
      </c>
      <c r="AT202" s="15">
        <v>0</v>
      </c>
      <c r="AU202" s="15">
        <v>269</v>
      </c>
      <c r="AV202" s="15">
        <v>0</v>
      </c>
      <c r="BA202" s="15" t="str">
        <v>ITEM6480</v>
      </c>
      <c r="BB202" s="15" t="str">
        <v>Apple</v>
      </c>
      <c r="BC202" s="15" t="str">
        <v>Red</v>
      </c>
      <c r="BD202" s="15">
        <v>44897</v>
      </c>
      <c r="BE202" s="15">
        <v>244</v>
      </c>
      <c r="BF202" s="15">
        <v>1</v>
      </c>
      <c r="BG202" s="15">
        <v>244</v>
      </c>
      <c r="BH202" s="15" t="str">
        <v>Week-1</v>
      </c>
    </row>
    <row r="203" spans="2:60" ht="15">
      <c r="B203" s="17" t="s">
        <v>70</v>
      </c>
      <c r="C203" s="17" t="s">
        <v>71</v>
      </c>
      <c r="D203" s="19" t="s">
        <v>72</v>
      </c>
      <c r="E203" s="21">
        <v>44898</v>
      </c>
      <c r="F203" s="17">
        <v>19969</v>
      </c>
      <c r="G203" s="17">
        <v>35</v>
      </c>
      <c r="H203" s="15">
        <f t="shared" si="3"/>
        <v>570.54285714285709</v>
      </c>
      <c r="I203" s="15" t="s">
        <v>188</v>
      </c>
      <c r="J203" s="15">
        <v>0</v>
      </c>
      <c r="K203" s="15">
        <v>135</v>
      </c>
      <c r="N203" s="15">
        <v>359.73170731707319</v>
      </c>
      <c r="O203" s="15">
        <v>0</v>
      </c>
      <c r="P203" s="15">
        <v>0</v>
      </c>
      <c r="Q203" s="15">
        <v>305</v>
      </c>
      <c r="R203" s="15">
        <v>417.85</v>
      </c>
      <c r="S203" s="15">
        <v>135</v>
      </c>
      <c r="U203" s="15">
        <v>843.85714285714289</v>
      </c>
      <c r="AR203" s="15">
        <v>244</v>
      </c>
      <c r="AS203" s="15">
        <v>270.66666666666669</v>
      </c>
      <c r="AT203" s="15">
        <v>0</v>
      </c>
      <c r="AU203" s="15">
        <v>0</v>
      </c>
      <c r="AV203" s="15">
        <v>0</v>
      </c>
      <c r="BA203" s="15" t="str">
        <v>ITEM5846</v>
      </c>
      <c r="BB203" s="15" t="str">
        <v>Mango</v>
      </c>
      <c r="BC203" s="15" t="str">
        <v>Green</v>
      </c>
      <c r="BD203" s="15">
        <v>44897</v>
      </c>
      <c r="BE203" s="15">
        <v>3395</v>
      </c>
      <c r="BF203" s="15">
        <v>5</v>
      </c>
      <c r="BG203" s="15">
        <v>679</v>
      </c>
      <c r="BH203" s="15" t="str">
        <v>Week-1</v>
      </c>
    </row>
    <row r="204" spans="2:60" ht="15">
      <c r="B204" s="17" t="s">
        <v>73</v>
      </c>
      <c r="C204" s="17" t="s">
        <v>71</v>
      </c>
      <c r="D204" s="19" t="s">
        <v>72</v>
      </c>
      <c r="E204" s="21">
        <v>44898</v>
      </c>
      <c r="F204" s="17">
        <v>1161</v>
      </c>
      <c r="G204" s="17">
        <v>9</v>
      </c>
      <c r="H204" s="15">
        <f t="shared" si="3"/>
        <v>129</v>
      </c>
      <c r="I204" s="15" t="s">
        <v>188</v>
      </c>
      <c r="J204" s="15">
        <v>625</v>
      </c>
      <c r="K204" s="15">
        <v>649</v>
      </c>
      <c r="N204" s="15">
        <v>599</v>
      </c>
      <c r="O204" s="15">
        <v>145</v>
      </c>
      <c r="P204" s="15">
        <v>834.28571428571433</v>
      </c>
      <c r="Q204" s="15">
        <v>0</v>
      </c>
      <c r="R204" s="15">
        <v>0</v>
      </c>
      <c r="S204" s="15">
        <v>204.33333333333334</v>
      </c>
      <c r="U204" s="15">
        <v>649</v>
      </c>
      <c r="AR204" s="15">
        <v>679</v>
      </c>
      <c r="AS204" s="15">
        <v>679</v>
      </c>
      <c r="AT204" s="15">
        <v>649</v>
      </c>
      <c r="AU204" s="15">
        <v>649</v>
      </c>
      <c r="AV204" s="15">
        <v>599</v>
      </c>
      <c r="BA204" s="15" t="str">
        <v>ITEM5047</v>
      </c>
      <c r="BB204" s="15" t="str">
        <v>Lemon</v>
      </c>
      <c r="BC204" s="15" t="str">
        <v>Nimbu</v>
      </c>
      <c r="BD204" s="15">
        <v>44898</v>
      </c>
      <c r="BE204" s="15">
        <v>284</v>
      </c>
      <c r="BF204" s="15">
        <v>1</v>
      </c>
      <c r="BG204" s="15">
        <v>284</v>
      </c>
      <c r="BH204" s="15" t="str">
        <v>Week-1</v>
      </c>
    </row>
    <row r="205" spans="2:60" ht="15">
      <c r="B205" s="17" t="s">
        <v>74</v>
      </c>
      <c r="C205" s="17" t="s">
        <v>75</v>
      </c>
      <c r="D205" s="19" t="s">
        <v>76</v>
      </c>
      <c r="E205" s="21">
        <v>44898</v>
      </c>
      <c r="F205" s="17">
        <v>34181</v>
      </c>
      <c r="G205" s="17">
        <v>19</v>
      </c>
      <c r="H205" s="15">
        <f t="shared" si="3"/>
        <v>1799</v>
      </c>
      <c r="I205" s="15" t="s">
        <v>188</v>
      </c>
      <c r="J205" s="15">
        <v>0</v>
      </c>
      <c r="K205" s="15">
        <v>492.61111111111109</v>
      </c>
      <c r="N205" s="15">
        <v>181.07692307692307</v>
      </c>
      <c r="O205" s="15">
        <v>129</v>
      </c>
      <c r="P205" s="15">
        <v>283.83333333333331</v>
      </c>
      <c r="Q205" s="15">
        <v>0</v>
      </c>
      <c r="R205" s="15">
        <v>483.12698412698415</v>
      </c>
      <c r="S205" s="15">
        <v>649</v>
      </c>
      <c r="U205" s="15">
        <v>135</v>
      </c>
      <c r="AR205" s="15">
        <v>284</v>
      </c>
      <c r="AS205" s="15">
        <v>284</v>
      </c>
      <c r="AT205" s="15">
        <v>233</v>
      </c>
      <c r="AU205" s="15">
        <v>222</v>
      </c>
      <c r="AV205" s="15">
        <v>233.08333333333334</v>
      </c>
      <c r="BA205" s="15" t="str">
        <v>ITEM3062</v>
      </c>
      <c r="BB205" s="15" t="str">
        <v>Mango</v>
      </c>
      <c r="BC205" s="15" t="str">
        <v>Green</v>
      </c>
      <c r="BD205" s="15">
        <v>44898</v>
      </c>
      <c r="BE205" s="15">
        <v>19969</v>
      </c>
      <c r="BF205" s="15">
        <v>35</v>
      </c>
      <c r="BG205" s="15">
        <v>570.54285714285709</v>
      </c>
      <c r="BH205" s="15" t="str">
        <v>Week-1</v>
      </c>
    </row>
    <row r="206" spans="2:60" ht="15">
      <c r="B206" s="17" t="s">
        <v>77</v>
      </c>
      <c r="C206" s="17" t="s">
        <v>78</v>
      </c>
      <c r="D206" s="19" t="s">
        <v>79</v>
      </c>
      <c r="E206" s="21">
        <v>44898</v>
      </c>
      <c r="F206" s="17">
        <v>0</v>
      </c>
      <c r="G206" s="17">
        <v>0</v>
      </c>
      <c r="H206" s="15">
        <f t="shared" si="3"/>
        <v>0</v>
      </c>
      <c r="I206" s="15" t="s">
        <v>188</v>
      </c>
      <c r="J206" s="15">
        <v>359.73170731707319</v>
      </c>
      <c r="K206" s="15">
        <v>417.86666666666667</v>
      </c>
      <c r="N206" s="15">
        <v>492.60714285714283</v>
      </c>
      <c r="O206" s="15">
        <v>199</v>
      </c>
      <c r="P206" s="15">
        <v>834.30769230769226</v>
      </c>
      <c r="Q206" s="15">
        <v>244</v>
      </c>
      <c r="R206" s="15">
        <v>649</v>
      </c>
      <c r="S206" s="15">
        <v>417.85365853658539</v>
      </c>
      <c r="U206" s="15">
        <v>249</v>
      </c>
      <c r="AR206" s="15">
        <v>570.54285714285709</v>
      </c>
      <c r="AS206" s="15">
        <v>570.54285714285709</v>
      </c>
      <c r="AT206" s="15">
        <v>558.0333333333333</v>
      </c>
      <c r="AU206" s="15">
        <v>558.04123711340208</v>
      </c>
      <c r="AV206" s="15">
        <v>558.04615384615386</v>
      </c>
      <c r="BA206" s="15" t="str">
        <v>ITEM8095</v>
      </c>
      <c r="BB206" s="15" t="str">
        <v>Mango</v>
      </c>
      <c r="BC206" s="15" t="str">
        <v>Green</v>
      </c>
      <c r="BD206" s="15">
        <v>44898</v>
      </c>
      <c r="BE206" s="15">
        <v>1161</v>
      </c>
      <c r="BF206" s="15">
        <v>9</v>
      </c>
      <c r="BG206" s="15">
        <v>129</v>
      </c>
      <c r="BH206" s="15" t="str">
        <v>Week-1</v>
      </c>
    </row>
    <row r="207" spans="2:60" ht="15">
      <c r="B207" s="17" t="s">
        <v>80</v>
      </c>
      <c r="C207" s="17" t="s">
        <v>81</v>
      </c>
      <c r="D207" s="19" t="s">
        <v>82</v>
      </c>
      <c r="E207" s="21">
        <v>44898</v>
      </c>
      <c r="F207" s="17">
        <v>0</v>
      </c>
      <c r="G207" s="17">
        <v>0</v>
      </c>
      <c r="H207" s="15">
        <f t="shared" si="3"/>
        <v>0</v>
      </c>
      <c r="I207" s="15" t="s">
        <v>188</v>
      </c>
      <c r="J207" s="15">
        <v>0</v>
      </c>
      <c r="K207" s="15">
        <v>135</v>
      </c>
      <c r="N207" s="15">
        <v>843.76923076923072</v>
      </c>
      <c r="O207" s="15">
        <v>0</v>
      </c>
      <c r="P207" s="15">
        <v>359.72727272727275</v>
      </c>
      <c r="Q207" s="15">
        <v>215</v>
      </c>
      <c r="R207" s="15">
        <v>417.85365853658539</v>
      </c>
      <c r="S207" s="15">
        <v>0</v>
      </c>
      <c r="U207" s="15">
        <v>0</v>
      </c>
      <c r="AR207" s="15">
        <v>129</v>
      </c>
      <c r="AS207" s="15">
        <v>129</v>
      </c>
      <c r="AT207" s="15">
        <v>129</v>
      </c>
      <c r="AU207" s="15">
        <v>129</v>
      </c>
      <c r="AV207" s="15">
        <v>131.21052631578948</v>
      </c>
      <c r="BA207" s="15" t="str">
        <v>ITEM8265</v>
      </c>
      <c r="BB207" s="15" t="str">
        <v>Apple</v>
      </c>
      <c r="BC207" s="15" t="str">
        <v>Robin</v>
      </c>
      <c r="BD207" s="15">
        <v>44898</v>
      </c>
      <c r="BE207" s="15">
        <v>34181</v>
      </c>
      <c r="BF207" s="15">
        <v>19</v>
      </c>
      <c r="BG207" s="15">
        <v>1799</v>
      </c>
      <c r="BH207" s="15" t="str">
        <v>Week-1</v>
      </c>
    </row>
    <row r="208" spans="2:60" ht="15">
      <c r="B208" s="17" t="s">
        <v>83</v>
      </c>
      <c r="C208" s="17" t="s">
        <v>71</v>
      </c>
      <c r="D208" s="19" t="s">
        <v>84</v>
      </c>
      <c r="E208" s="21">
        <v>44898</v>
      </c>
      <c r="F208" s="17">
        <v>19737</v>
      </c>
      <c r="G208" s="17">
        <v>153</v>
      </c>
      <c r="H208" s="15">
        <f t="shared" si="3"/>
        <v>129</v>
      </c>
      <c r="I208" s="15" t="s">
        <v>188</v>
      </c>
      <c r="J208" s="15">
        <v>244.2</v>
      </c>
      <c r="K208" s="15">
        <v>858.81818181818187</v>
      </c>
      <c r="N208" s="15">
        <v>0</v>
      </c>
      <c r="O208" s="15">
        <v>359.72727272727275</v>
      </c>
      <c r="P208" s="15">
        <v>834.30769230769226</v>
      </c>
      <c r="Q208" s="15">
        <v>0</v>
      </c>
      <c r="R208" s="15">
        <v>225.66666666666666</v>
      </c>
      <c r="S208" s="15">
        <v>244</v>
      </c>
      <c r="U208" s="15">
        <v>0</v>
      </c>
      <c r="AR208" s="15">
        <v>1799</v>
      </c>
      <c r="AS208" s="15">
        <v>1709</v>
      </c>
      <c r="AT208" s="15">
        <v>1709</v>
      </c>
      <c r="AU208" s="15">
        <v>1700</v>
      </c>
      <c r="AV208" s="15">
        <v>1681</v>
      </c>
      <c r="BA208" s="15" t="str">
        <v>ITEM8226</v>
      </c>
      <c r="BB208" s="15" t="str">
        <v>Guava</v>
      </c>
      <c r="BC208" s="15" t="str">
        <v>Sour</v>
      </c>
      <c r="BD208" s="15">
        <v>44898</v>
      </c>
      <c r="BE208" s="15">
        <v>0</v>
      </c>
      <c r="BF208" s="15">
        <v>0</v>
      </c>
      <c r="BG208" s="15">
        <v>0</v>
      </c>
      <c r="BH208" s="15" t="str">
        <v>Week-1</v>
      </c>
    </row>
    <row r="209" spans="2:60" ht="15">
      <c r="B209" s="17" t="s">
        <v>85</v>
      </c>
      <c r="C209" s="17" t="s">
        <v>75</v>
      </c>
      <c r="D209" s="19" t="s">
        <v>86</v>
      </c>
      <c r="E209" s="21">
        <v>44898</v>
      </c>
      <c r="F209" s="17">
        <v>851</v>
      </c>
      <c r="G209" s="17">
        <v>3</v>
      </c>
      <c r="H209" s="15">
        <f t="shared" si="3"/>
        <v>283.66666666666669</v>
      </c>
      <c r="I209" s="15" t="s">
        <v>188</v>
      </c>
      <c r="J209" s="15">
        <v>691.9375</v>
      </c>
      <c r="K209" s="15">
        <v>492.61111111111109</v>
      </c>
      <c r="N209" s="15">
        <v>0</v>
      </c>
      <c r="O209" s="15">
        <v>225.66666666666666</v>
      </c>
      <c r="P209" s="15">
        <v>0</v>
      </c>
      <c r="Q209" s="15">
        <v>309</v>
      </c>
      <c r="R209" s="15">
        <v>729.88888888888891</v>
      </c>
      <c r="S209" s="15">
        <v>195</v>
      </c>
      <c r="U209" s="15">
        <v>0</v>
      </c>
      <c r="AR209" s="15">
        <v>0</v>
      </c>
      <c r="AS209" s="15">
        <v>0</v>
      </c>
      <c r="AT209" s="15">
        <v>0</v>
      </c>
      <c r="AU209" s="15">
        <v>0</v>
      </c>
      <c r="AV209" s="15">
        <v>0</v>
      </c>
      <c r="BA209" s="15" t="str">
        <v>ITEM3567</v>
      </c>
      <c r="BB209" s="15" t="str">
        <v>Orange</v>
      </c>
      <c r="BC209" s="15" t="str">
        <v>Tangerine</v>
      </c>
      <c r="BD209" s="15">
        <v>44898</v>
      </c>
      <c r="BE209" s="15">
        <v>0</v>
      </c>
      <c r="BF209" s="15">
        <v>0</v>
      </c>
      <c r="BG209" s="15">
        <v>0</v>
      </c>
      <c r="BH209" s="15" t="str">
        <v>Week-1</v>
      </c>
    </row>
    <row r="210" spans="2:60" ht="15">
      <c r="B210" s="17" t="s">
        <v>87</v>
      </c>
      <c r="C210" s="17" t="s">
        <v>71</v>
      </c>
      <c r="D210" s="19" t="s">
        <v>84</v>
      </c>
      <c r="E210" s="21">
        <v>44898</v>
      </c>
      <c r="F210" s="17">
        <v>2388</v>
      </c>
      <c r="G210" s="17">
        <v>12</v>
      </c>
      <c r="H210" s="15">
        <f t="shared" si="3"/>
        <v>199</v>
      </c>
      <c r="I210" s="15" t="s">
        <v>188</v>
      </c>
      <c r="J210" s="15">
        <v>170</v>
      </c>
      <c r="K210" s="15">
        <v>0</v>
      </c>
      <c r="N210" s="15">
        <v>359.72500000000002</v>
      </c>
      <c r="O210" s="15">
        <v>359.72727272727275</v>
      </c>
      <c r="P210" s="15">
        <v>244</v>
      </c>
      <c r="Q210" s="15">
        <v>492.61818181818182</v>
      </c>
      <c r="R210" s="15">
        <v>944.5</v>
      </c>
      <c r="S210" s="15">
        <v>0</v>
      </c>
      <c r="U210" s="15">
        <v>479</v>
      </c>
      <c r="AR210" s="15">
        <v>0</v>
      </c>
      <c r="AS210" s="15">
        <v>0</v>
      </c>
      <c r="AT210" s="15">
        <v>289</v>
      </c>
      <c r="AU210" s="15">
        <v>257</v>
      </c>
      <c r="AV210" s="15">
        <v>0</v>
      </c>
      <c r="BA210" s="15" t="str">
        <v>ITEM5418</v>
      </c>
      <c r="BB210" s="15" t="str">
        <v>Mango</v>
      </c>
      <c r="BC210" s="15" t="str">
        <v>Alphonso</v>
      </c>
      <c r="BD210" s="15">
        <v>44898</v>
      </c>
      <c r="BE210" s="15">
        <v>19737</v>
      </c>
      <c r="BF210" s="15">
        <v>153</v>
      </c>
      <c r="BG210" s="15">
        <v>129</v>
      </c>
      <c r="BH210" s="15" t="str">
        <v>Week-1</v>
      </c>
    </row>
    <row r="211" spans="2:60" ht="15">
      <c r="B211" s="17" t="s">
        <v>88</v>
      </c>
      <c r="C211" s="17" t="s">
        <v>68</v>
      </c>
      <c r="D211" s="19" t="s">
        <v>89</v>
      </c>
      <c r="E211" s="21">
        <v>44898</v>
      </c>
      <c r="F211" s="17">
        <v>0</v>
      </c>
      <c r="G211" s="17">
        <v>0</v>
      </c>
      <c r="H211" s="15">
        <f t="shared" si="3"/>
        <v>0</v>
      </c>
      <c r="I211" s="15" t="s">
        <v>188</v>
      </c>
      <c r="J211" s="15">
        <v>625</v>
      </c>
      <c r="K211" s="15">
        <v>0</v>
      </c>
      <c r="N211" s="15">
        <v>599</v>
      </c>
      <c r="O211" s="15">
        <v>0</v>
      </c>
      <c r="P211" s="15">
        <v>0</v>
      </c>
      <c r="Q211" s="15">
        <v>840.4</v>
      </c>
      <c r="R211" s="15">
        <v>417.85365853658539</v>
      </c>
      <c r="S211" s="15">
        <v>135</v>
      </c>
      <c r="U211" s="15">
        <v>279</v>
      </c>
      <c r="AR211" s="15">
        <v>129</v>
      </c>
      <c r="AS211" s="15">
        <v>129</v>
      </c>
      <c r="AT211" s="15">
        <v>129</v>
      </c>
      <c r="AU211" s="15">
        <v>129</v>
      </c>
      <c r="AV211" s="15">
        <v>129</v>
      </c>
      <c r="BA211" s="15" t="str">
        <v>ITEM1785</v>
      </c>
      <c r="BB211" s="15" t="str">
        <v>Apple</v>
      </c>
      <c r="BC211" s="15" t="str">
        <v>Golden</v>
      </c>
      <c r="BD211" s="15">
        <v>44898</v>
      </c>
      <c r="BE211" s="15">
        <v>851</v>
      </c>
      <c r="BF211" s="15">
        <v>3</v>
      </c>
      <c r="BG211" s="15">
        <v>283.66666666666669</v>
      </c>
      <c r="BH211" s="15" t="str">
        <v>Week-1</v>
      </c>
    </row>
    <row r="212" spans="2:60" ht="15">
      <c r="B212" s="17" t="s">
        <v>90</v>
      </c>
      <c r="C212" s="17" t="s">
        <v>75</v>
      </c>
      <c r="D212" s="19" t="s">
        <v>91</v>
      </c>
      <c r="E212" s="21">
        <v>44898</v>
      </c>
      <c r="F212" s="17">
        <v>19212</v>
      </c>
      <c r="G212" s="17">
        <v>39</v>
      </c>
      <c r="H212" s="15">
        <f t="shared" si="3"/>
        <v>492.61538461538464</v>
      </c>
      <c r="I212" s="15" t="s">
        <v>188</v>
      </c>
      <c r="J212" s="15">
        <v>170</v>
      </c>
      <c r="K212" s="15">
        <v>649</v>
      </c>
      <c r="N212" s="15">
        <v>182</v>
      </c>
      <c r="O212" s="15">
        <v>145</v>
      </c>
      <c r="P212" s="15">
        <v>834.4</v>
      </c>
      <c r="Q212" s="15">
        <v>336</v>
      </c>
      <c r="R212" s="15">
        <v>244</v>
      </c>
      <c r="S212" s="15">
        <v>195</v>
      </c>
      <c r="U212" s="15">
        <v>321.71428571428572</v>
      </c>
      <c r="AR212" s="15">
        <v>283.66666666666669</v>
      </c>
      <c r="AS212" s="15">
        <v>283.85714285714283</v>
      </c>
      <c r="AT212" s="15">
        <v>283.77777777777777</v>
      </c>
      <c r="AU212" s="15">
        <v>283.76923076923077</v>
      </c>
      <c r="AV212" s="15">
        <v>283.8</v>
      </c>
      <c r="BA212" s="15" t="str">
        <v>ITEM7423</v>
      </c>
      <c r="BB212" s="15" t="str">
        <v>Mango</v>
      </c>
      <c r="BC212" s="15" t="str">
        <v>Alphonso</v>
      </c>
      <c r="BD212" s="15">
        <v>44898</v>
      </c>
      <c r="BE212" s="15">
        <v>2388</v>
      </c>
      <c r="BF212" s="15">
        <v>12</v>
      </c>
      <c r="BG212" s="15">
        <v>199</v>
      </c>
      <c r="BH212" s="15" t="str">
        <v>Week-1</v>
      </c>
    </row>
    <row r="213" spans="2:60" ht="15">
      <c r="B213" s="17" t="s">
        <v>92</v>
      </c>
      <c r="C213" s="17" t="s">
        <v>75</v>
      </c>
      <c r="D213" s="19" t="s">
        <v>86</v>
      </c>
      <c r="E213" s="21">
        <v>44898</v>
      </c>
      <c r="F213" s="17">
        <v>11979</v>
      </c>
      <c r="G213" s="17">
        <v>14</v>
      </c>
      <c r="H213" s="15">
        <f t="shared" si="3"/>
        <v>855.64285714285711</v>
      </c>
      <c r="I213" s="15" t="s">
        <v>188</v>
      </c>
      <c r="J213" s="15">
        <v>359.72500000000002</v>
      </c>
      <c r="K213" s="15">
        <v>858.81818181818187</v>
      </c>
      <c r="N213" s="15">
        <v>492.60465116279067</v>
      </c>
      <c r="O213" s="15">
        <v>128.9748427672956</v>
      </c>
      <c r="P213" s="15">
        <v>283.75</v>
      </c>
      <c r="Q213" s="15">
        <v>288.33333333333331</v>
      </c>
      <c r="R213" s="15">
        <v>483.125</v>
      </c>
      <c r="S213" s="15">
        <v>649</v>
      </c>
      <c r="U213" s="15">
        <v>0</v>
      </c>
      <c r="AR213" s="15">
        <v>199</v>
      </c>
      <c r="AS213" s="15">
        <v>199</v>
      </c>
      <c r="AT213" s="15">
        <v>199</v>
      </c>
      <c r="AU213" s="15">
        <v>199</v>
      </c>
      <c r="AV213" s="15">
        <v>199</v>
      </c>
      <c r="BA213" s="15" t="str">
        <v>ITEM8923</v>
      </c>
      <c r="BB213" s="15" t="str">
        <v>Lemon</v>
      </c>
      <c r="BC213" s="15" t="str">
        <v>Oblong</v>
      </c>
      <c r="BD213" s="15">
        <v>44898</v>
      </c>
      <c r="BE213" s="15">
        <v>0</v>
      </c>
      <c r="BF213" s="15">
        <v>0</v>
      </c>
      <c r="BG213" s="15">
        <v>0</v>
      </c>
      <c r="BH213" s="15" t="str">
        <v>Week-1</v>
      </c>
    </row>
    <row r="214" spans="2:60" ht="15">
      <c r="B214" s="17" t="s">
        <v>93</v>
      </c>
      <c r="C214" s="17" t="s">
        <v>71</v>
      </c>
      <c r="D214" s="19" t="s">
        <v>94</v>
      </c>
      <c r="E214" s="21">
        <v>44898</v>
      </c>
      <c r="F214" s="17">
        <v>6990</v>
      </c>
      <c r="G214" s="17">
        <v>10</v>
      </c>
      <c r="H214" s="15">
        <f t="shared" si="3"/>
        <v>699</v>
      </c>
      <c r="I214" s="15" t="s">
        <v>188</v>
      </c>
      <c r="J214" s="15">
        <v>0</v>
      </c>
      <c r="K214" s="15">
        <v>649</v>
      </c>
      <c r="N214" s="15">
        <v>843.85714285714289</v>
      </c>
      <c r="O214" s="15">
        <v>199</v>
      </c>
      <c r="P214" s="15">
        <v>834.28571428571433</v>
      </c>
      <c r="Q214" s="15">
        <v>336</v>
      </c>
      <c r="R214" s="15">
        <v>649</v>
      </c>
      <c r="S214" s="15">
        <v>417.88</v>
      </c>
      <c r="U214" s="15">
        <v>279</v>
      </c>
      <c r="AR214" s="15">
        <v>0</v>
      </c>
      <c r="AS214" s="15">
        <v>0</v>
      </c>
      <c r="AT214" s="15">
        <v>0</v>
      </c>
      <c r="AU214" s="15">
        <v>0</v>
      </c>
      <c r="AV214" s="15">
        <v>0</v>
      </c>
      <c r="BA214" s="15" t="str">
        <v>ITEM3032</v>
      </c>
      <c r="BB214" s="15" t="str">
        <v>Apple</v>
      </c>
      <c r="BC214" s="15" t="str">
        <v>Red</v>
      </c>
      <c r="BD214" s="15">
        <v>44898</v>
      </c>
      <c r="BE214" s="15">
        <v>19212</v>
      </c>
      <c r="BF214" s="15">
        <v>39</v>
      </c>
      <c r="BG214" s="15">
        <v>492.61538461538464</v>
      </c>
      <c r="BH214" s="15" t="str">
        <v>Week-1</v>
      </c>
    </row>
    <row r="215" spans="2:60" ht="15">
      <c r="B215" s="17" t="s">
        <v>95</v>
      </c>
      <c r="C215" s="17" t="s">
        <v>71</v>
      </c>
      <c r="D215" s="19" t="s">
        <v>94</v>
      </c>
      <c r="E215" s="21">
        <v>44898</v>
      </c>
      <c r="F215" s="17">
        <v>30086</v>
      </c>
      <c r="G215" s="17">
        <v>72</v>
      </c>
      <c r="H215" s="15">
        <f t="shared" si="3"/>
        <v>417.86111111111109</v>
      </c>
      <c r="I215" s="15" t="s">
        <v>188</v>
      </c>
      <c r="J215" s="15">
        <v>233.08333333333334</v>
      </c>
      <c r="K215" s="15">
        <v>562.64285714285711</v>
      </c>
      <c r="N215" s="15">
        <v>0</v>
      </c>
      <c r="O215" s="15">
        <v>0</v>
      </c>
      <c r="P215" s="15">
        <v>359.72727272727275</v>
      </c>
      <c r="Q215" s="15">
        <v>0</v>
      </c>
      <c r="R215" s="15">
        <v>417.88</v>
      </c>
      <c r="S215" s="15">
        <v>0</v>
      </c>
      <c r="U215" s="15">
        <v>843.83333333333337</v>
      </c>
      <c r="AR215" s="15">
        <v>492.61538461538464</v>
      </c>
      <c r="AS215" s="15">
        <v>492.61224489795916</v>
      </c>
      <c r="AT215" s="15">
        <v>492.62</v>
      </c>
      <c r="AU215" s="15">
        <v>483.125</v>
      </c>
      <c r="AV215" s="15">
        <v>483.12087912087912</v>
      </c>
      <c r="BA215" s="15" t="str">
        <v>ITEM3313</v>
      </c>
      <c r="BB215" s="15" t="str">
        <v>Apple</v>
      </c>
      <c r="BC215" s="15" t="str">
        <v>Golden</v>
      </c>
      <c r="BD215" s="15">
        <v>44898</v>
      </c>
      <c r="BE215" s="15">
        <v>11979</v>
      </c>
      <c r="BF215" s="15">
        <v>14</v>
      </c>
      <c r="BG215" s="15">
        <v>855.64285714285711</v>
      </c>
      <c r="BH215" s="15" t="str">
        <v>Week-1</v>
      </c>
    </row>
    <row r="216" spans="2:60" ht="15">
      <c r="B216" s="17" t="s">
        <v>96</v>
      </c>
      <c r="C216" s="17" t="s">
        <v>75</v>
      </c>
      <c r="D216" s="19" t="s">
        <v>76</v>
      </c>
      <c r="E216" s="21">
        <v>44898</v>
      </c>
      <c r="F216" s="17">
        <v>359</v>
      </c>
      <c r="G216" s="17">
        <v>2</v>
      </c>
      <c r="H216" s="15">
        <f t="shared" si="3"/>
        <v>179.5</v>
      </c>
      <c r="I216" s="15" t="s">
        <v>188</v>
      </c>
      <c r="J216" s="15">
        <v>841.44444444444446</v>
      </c>
      <c r="K216" s="15">
        <v>129</v>
      </c>
      <c r="N216" s="15">
        <v>269</v>
      </c>
      <c r="O216" s="15">
        <v>359.72727272727275</v>
      </c>
      <c r="P216" s="15">
        <v>834.28571428571433</v>
      </c>
      <c r="Q216" s="15">
        <v>0</v>
      </c>
      <c r="R216" s="15">
        <v>205.66666666666666</v>
      </c>
      <c r="S216" s="15">
        <v>244</v>
      </c>
      <c r="U216" s="15">
        <v>649</v>
      </c>
      <c r="AR216" s="15">
        <v>855.64285714285711</v>
      </c>
      <c r="AS216" s="15">
        <v>864.5</v>
      </c>
      <c r="AT216" s="15">
        <v>843.85714285714289</v>
      </c>
      <c r="AU216" s="15">
        <v>834.25</v>
      </c>
      <c r="AV216" s="15">
        <v>834.28571428571433</v>
      </c>
      <c r="BA216" s="15" t="str">
        <v>ITEM8108</v>
      </c>
      <c r="BB216" s="15" t="str">
        <v>Mango</v>
      </c>
      <c r="BC216" s="15" t="str">
        <v>Amrapalli</v>
      </c>
      <c r="BD216" s="15">
        <v>44898</v>
      </c>
      <c r="BE216" s="15">
        <v>6990</v>
      </c>
      <c r="BF216" s="15">
        <v>10</v>
      </c>
      <c r="BG216" s="15">
        <v>699</v>
      </c>
      <c r="BH216" s="15" t="str">
        <v>Week-1</v>
      </c>
    </row>
    <row r="217" spans="2:60" ht="15">
      <c r="B217" s="17" t="s">
        <v>97</v>
      </c>
      <c r="C217" s="17" t="s">
        <v>71</v>
      </c>
      <c r="D217" s="19" t="s">
        <v>72</v>
      </c>
      <c r="E217" s="21">
        <v>44898</v>
      </c>
      <c r="F217" s="17">
        <v>18495</v>
      </c>
      <c r="G217" s="17">
        <v>137</v>
      </c>
      <c r="H217" s="15">
        <f t="shared" si="3"/>
        <v>135</v>
      </c>
      <c r="I217" s="15" t="s">
        <v>188</v>
      </c>
      <c r="J217" s="15">
        <v>170</v>
      </c>
      <c r="K217" s="15">
        <v>137.43055555555554</v>
      </c>
      <c r="N217" s="15">
        <v>359.72</v>
      </c>
      <c r="O217" s="15">
        <v>205.66666666666666</v>
      </c>
      <c r="P217" s="15">
        <v>0</v>
      </c>
      <c r="Q217" s="15">
        <v>219</v>
      </c>
      <c r="R217" s="15">
        <v>729.85714285714289</v>
      </c>
      <c r="S217" s="15">
        <v>185</v>
      </c>
      <c r="U217" s="15">
        <v>135</v>
      </c>
      <c r="AR217" s="15">
        <v>699</v>
      </c>
      <c r="AS217" s="15">
        <v>699</v>
      </c>
      <c r="AT217" s="15">
        <v>649</v>
      </c>
      <c r="AU217" s="15">
        <v>649</v>
      </c>
      <c r="AV217" s="15">
        <v>649</v>
      </c>
      <c r="BA217" s="15" t="str">
        <v>ITEM3659</v>
      </c>
      <c r="BB217" s="15" t="str">
        <v>Mango</v>
      </c>
      <c r="BC217" s="15" t="str">
        <v>Amrapalli</v>
      </c>
      <c r="BD217" s="15">
        <v>44898</v>
      </c>
      <c r="BE217" s="15">
        <v>30086</v>
      </c>
      <c r="BF217" s="15">
        <v>72</v>
      </c>
      <c r="BG217" s="15">
        <v>417.86111111111109</v>
      </c>
      <c r="BH217" s="15" t="str">
        <v>Week-1</v>
      </c>
    </row>
    <row r="218" spans="2:60" ht="15">
      <c r="B218" s="17" t="s">
        <v>98</v>
      </c>
      <c r="C218" s="17" t="s">
        <v>68</v>
      </c>
      <c r="D218" s="19" t="s">
        <v>99</v>
      </c>
      <c r="E218" s="21">
        <v>44898</v>
      </c>
      <c r="F218" s="17">
        <v>0</v>
      </c>
      <c r="G218" s="17">
        <v>0</v>
      </c>
      <c r="H218" s="15">
        <f t="shared" si="3"/>
        <v>0</v>
      </c>
      <c r="I218" s="15" t="s">
        <v>188</v>
      </c>
      <c r="J218" s="15">
        <v>649</v>
      </c>
      <c r="K218" s="15">
        <v>649</v>
      </c>
      <c r="N218" s="15">
        <v>649</v>
      </c>
      <c r="O218" s="15">
        <v>359.72727272727275</v>
      </c>
      <c r="P218" s="15">
        <v>244</v>
      </c>
      <c r="Q218" s="15">
        <v>0</v>
      </c>
      <c r="R218" s="15">
        <v>944</v>
      </c>
      <c r="S218" s="15">
        <v>899</v>
      </c>
      <c r="U218" s="15">
        <v>255.66666666666666</v>
      </c>
      <c r="AR218" s="15">
        <v>417.86111111111109</v>
      </c>
      <c r="AS218" s="15">
        <v>417.86206896551727</v>
      </c>
      <c r="AT218" s="15">
        <v>417.85185185185185</v>
      </c>
      <c r="AU218" s="15">
        <v>417.87179487179486</v>
      </c>
      <c r="AV218" s="15">
        <v>417.85714285714283</v>
      </c>
      <c r="BA218" s="15" t="str">
        <v>ITEM2978</v>
      </c>
      <c r="BB218" s="15" t="str">
        <v>Apple</v>
      </c>
      <c r="BC218" s="15" t="str">
        <v>Robin</v>
      </c>
      <c r="BD218" s="15">
        <v>44898</v>
      </c>
      <c r="BE218" s="15">
        <v>359</v>
      </c>
      <c r="BF218" s="15">
        <v>2</v>
      </c>
      <c r="BG218" s="15">
        <v>179.5</v>
      </c>
      <c r="BH218" s="15" t="str">
        <v>Week-1</v>
      </c>
    </row>
    <row r="219" spans="2:60" ht="15">
      <c r="B219" s="17" t="s">
        <v>100</v>
      </c>
      <c r="C219" s="17" t="s">
        <v>68</v>
      </c>
      <c r="D219" s="19" t="s">
        <v>99</v>
      </c>
      <c r="E219" s="21">
        <v>44898</v>
      </c>
      <c r="F219" s="17">
        <v>0</v>
      </c>
      <c r="G219" s="17">
        <v>0</v>
      </c>
      <c r="H219" s="15">
        <f t="shared" si="3"/>
        <v>0</v>
      </c>
      <c r="I219" s="15" t="s">
        <v>188</v>
      </c>
      <c r="J219" s="15">
        <v>170</v>
      </c>
      <c r="K219" s="15">
        <v>492.61290322580646</v>
      </c>
      <c r="N219" s="15">
        <v>186.88888888888889</v>
      </c>
      <c r="O219" s="15">
        <v>269</v>
      </c>
      <c r="P219" s="15">
        <v>0</v>
      </c>
      <c r="Q219" s="15">
        <v>0</v>
      </c>
      <c r="R219" s="15">
        <v>417.88</v>
      </c>
      <c r="S219" s="15">
        <v>135.39344262295083</v>
      </c>
      <c r="U219" s="15">
        <v>0</v>
      </c>
      <c r="AR219" s="15">
        <v>179.5</v>
      </c>
      <c r="AS219" s="15">
        <v>179</v>
      </c>
      <c r="AT219" s="15">
        <v>0</v>
      </c>
      <c r="AU219" s="15">
        <v>170</v>
      </c>
      <c r="AV219" s="15">
        <v>170</v>
      </c>
      <c r="BA219" s="15" t="str">
        <v>ITEM9485</v>
      </c>
      <c r="BB219" s="15" t="str">
        <v>Mango</v>
      </c>
      <c r="BC219" s="15" t="str">
        <v>Green</v>
      </c>
      <c r="BD219" s="15">
        <v>44898</v>
      </c>
      <c r="BE219" s="15">
        <v>18495</v>
      </c>
      <c r="BF219" s="15">
        <v>137</v>
      </c>
      <c r="BG219" s="15">
        <v>135</v>
      </c>
      <c r="BH219" s="15" t="str">
        <v>Week-1</v>
      </c>
    </row>
    <row r="220" spans="2:60" ht="15">
      <c r="B220" s="17" t="s">
        <v>101</v>
      </c>
      <c r="C220" s="17" t="s">
        <v>68</v>
      </c>
      <c r="D220" s="19" t="s">
        <v>99</v>
      </c>
      <c r="E220" s="21">
        <v>44898</v>
      </c>
      <c r="F220" s="17">
        <v>1196</v>
      </c>
      <c r="G220" s="17">
        <v>4</v>
      </c>
      <c r="H220" s="15">
        <f t="shared" si="3"/>
        <v>299</v>
      </c>
      <c r="I220" s="15" t="s">
        <v>188</v>
      </c>
      <c r="J220" s="15">
        <v>359.72</v>
      </c>
      <c r="K220" s="15">
        <v>417.875</v>
      </c>
      <c r="N220" s="15">
        <v>483.12087912087912</v>
      </c>
      <c r="O220" s="15">
        <v>145</v>
      </c>
      <c r="P220" s="15">
        <v>834.28571428571433</v>
      </c>
      <c r="Q220" s="15">
        <v>492.83333333333331</v>
      </c>
      <c r="R220" s="15">
        <v>244</v>
      </c>
      <c r="S220" s="15">
        <v>185</v>
      </c>
      <c r="U220" s="15">
        <v>479</v>
      </c>
      <c r="AR220" s="15">
        <v>135</v>
      </c>
      <c r="AS220" s="15">
        <v>135</v>
      </c>
      <c r="AT220" s="15">
        <v>135</v>
      </c>
      <c r="AU220" s="15">
        <v>135</v>
      </c>
      <c r="AV220" s="15">
        <v>135</v>
      </c>
      <c r="BA220" s="15" t="str">
        <v>ITEM5498</v>
      </c>
      <c r="BB220" s="15" t="str">
        <v>Lemon</v>
      </c>
      <c r="BC220" s="15" t="str">
        <v>Lisbon</v>
      </c>
      <c r="BD220" s="15">
        <v>44898</v>
      </c>
      <c r="BE220" s="15">
        <v>0</v>
      </c>
      <c r="BF220" s="15">
        <v>0</v>
      </c>
      <c r="BG220" s="15">
        <v>0</v>
      </c>
      <c r="BH220" s="15" t="str">
        <v>Week-1</v>
      </c>
    </row>
    <row r="221" spans="2:60" ht="15">
      <c r="B221" s="17" t="s">
        <v>102</v>
      </c>
      <c r="C221" s="17" t="s">
        <v>75</v>
      </c>
      <c r="D221" s="19" t="s">
        <v>76</v>
      </c>
      <c r="E221" s="21">
        <v>44898</v>
      </c>
      <c r="F221" s="17">
        <v>6806</v>
      </c>
      <c r="G221" s="17">
        <v>8</v>
      </c>
      <c r="H221" s="15">
        <f t="shared" si="3"/>
        <v>850.75</v>
      </c>
      <c r="I221" s="15" t="s">
        <v>188</v>
      </c>
      <c r="J221" s="15">
        <v>269</v>
      </c>
      <c r="K221" s="15">
        <v>137.43055555555554</v>
      </c>
      <c r="N221" s="15">
        <v>834.28571428571433</v>
      </c>
      <c r="O221" s="15">
        <v>129.03333333333333</v>
      </c>
      <c r="P221" s="15">
        <v>283.75</v>
      </c>
      <c r="Q221" s="15">
        <v>850.69230769230774</v>
      </c>
      <c r="R221" s="15">
        <v>493.85</v>
      </c>
      <c r="S221" s="15">
        <v>625</v>
      </c>
      <c r="U221" s="15">
        <v>0</v>
      </c>
      <c r="AR221" s="15">
        <v>0</v>
      </c>
      <c r="AS221" s="15">
        <v>0</v>
      </c>
      <c r="AT221" s="15">
        <v>0</v>
      </c>
      <c r="AU221" s="15">
        <v>0</v>
      </c>
      <c r="AV221" s="15">
        <v>0</v>
      </c>
      <c r="BA221" s="15" t="str">
        <v>ITEM1945</v>
      </c>
      <c r="BB221" s="15" t="str">
        <v>Lemon</v>
      </c>
      <c r="BC221" s="15" t="str">
        <v>Lisbon</v>
      </c>
      <c r="BD221" s="15">
        <v>44898</v>
      </c>
      <c r="BE221" s="15">
        <v>0</v>
      </c>
      <c r="BF221" s="15">
        <v>0</v>
      </c>
      <c r="BG221" s="15">
        <v>0</v>
      </c>
      <c r="BH221" s="15" t="str">
        <v>Week-1</v>
      </c>
    </row>
    <row r="222" spans="2:60" ht="15">
      <c r="B222" s="17" t="s">
        <v>103</v>
      </c>
      <c r="C222" s="17" t="s">
        <v>75</v>
      </c>
      <c r="D222" s="19" t="s">
        <v>86</v>
      </c>
      <c r="E222" s="21">
        <v>44898</v>
      </c>
      <c r="F222" s="17">
        <v>7629</v>
      </c>
      <c r="G222" s="17">
        <v>12</v>
      </c>
      <c r="H222" s="15">
        <f t="shared" si="3"/>
        <v>635.75</v>
      </c>
      <c r="I222" s="15" t="s">
        <v>188</v>
      </c>
      <c r="K222" s="15">
        <v>857.58333333333337</v>
      </c>
      <c r="O222" s="15">
        <v>199</v>
      </c>
      <c r="P222" s="15">
        <v>846.125</v>
      </c>
      <c r="Q222" s="15">
        <v>316</v>
      </c>
      <c r="R222" s="15">
        <v>599</v>
      </c>
      <c r="S222" s="15">
        <v>417.85714285714283</v>
      </c>
      <c r="U222" s="15">
        <v>0</v>
      </c>
      <c r="AR222" s="15">
        <v>0</v>
      </c>
      <c r="AS222" s="15">
        <v>0</v>
      </c>
      <c r="AT222" s="15">
        <v>0</v>
      </c>
      <c r="AU222" s="15">
        <v>0</v>
      </c>
      <c r="AV222" s="15">
        <v>0</v>
      </c>
      <c r="BA222" s="15" t="str">
        <v>ITEM5204</v>
      </c>
      <c r="BB222" s="15" t="str">
        <v>Lemon</v>
      </c>
      <c r="BC222" s="15" t="str">
        <v>Lisbon</v>
      </c>
      <c r="BD222" s="15">
        <v>44898</v>
      </c>
      <c r="BE222" s="15">
        <v>1196</v>
      </c>
      <c r="BF222" s="15">
        <v>4</v>
      </c>
      <c r="BG222" s="15">
        <v>299</v>
      </c>
      <c r="BH222" s="15" t="str">
        <v>Week-1</v>
      </c>
    </row>
    <row r="223" spans="2:60" ht="15">
      <c r="B223" s="17" t="s">
        <v>104</v>
      </c>
      <c r="C223" s="17" t="s">
        <v>68</v>
      </c>
      <c r="D223" s="19" t="s">
        <v>99</v>
      </c>
      <c r="E223" s="21">
        <v>44898</v>
      </c>
      <c r="F223" s="17">
        <v>0</v>
      </c>
      <c r="G223" s="17">
        <v>0</v>
      </c>
      <c r="H223" s="15">
        <f t="shared" si="3"/>
        <v>0</v>
      </c>
      <c r="I223" s="15" t="s">
        <v>188</v>
      </c>
      <c r="K223" s="15">
        <v>492.61290322580646</v>
      </c>
      <c r="O223" s="15">
        <v>201</v>
      </c>
      <c r="P223" s="15">
        <v>359.73170731707319</v>
      </c>
      <c r="Q223" s="15">
        <v>287</v>
      </c>
      <c r="R223" s="15">
        <v>417.85714285714283</v>
      </c>
      <c r="S223" s="15">
        <v>0</v>
      </c>
      <c r="U223" s="15">
        <v>279</v>
      </c>
      <c r="AR223" s="15">
        <v>299</v>
      </c>
      <c r="AS223" s="15">
        <v>279</v>
      </c>
      <c r="AT223" s="15">
        <v>279</v>
      </c>
      <c r="AU223" s="15">
        <v>201</v>
      </c>
      <c r="AV223" s="15">
        <v>191</v>
      </c>
      <c r="BA223" s="15" t="str">
        <v>ITEM2513</v>
      </c>
      <c r="BB223" s="15" t="str">
        <v>Apple</v>
      </c>
      <c r="BC223" s="15" t="str">
        <v>Robin</v>
      </c>
      <c r="BD223" s="15">
        <v>44898</v>
      </c>
      <c r="BE223" s="15">
        <v>6806</v>
      </c>
      <c r="BF223" s="15">
        <v>8</v>
      </c>
      <c r="BG223" s="15">
        <v>850.75</v>
      </c>
      <c r="BH223" s="15" t="str">
        <v>Week-1</v>
      </c>
    </row>
    <row r="224" spans="2:60" ht="15">
      <c r="B224" s="17" t="s">
        <v>105</v>
      </c>
      <c r="C224" s="17" t="s">
        <v>81</v>
      </c>
      <c r="D224" s="19" t="s">
        <v>82</v>
      </c>
      <c r="E224" s="21">
        <v>44898</v>
      </c>
      <c r="F224" s="17">
        <v>0</v>
      </c>
      <c r="G224" s="17">
        <v>0</v>
      </c>
      <c r="H224" s="15">
        <f t="shared" si="3"/>
        <v>0</v>
      </c>
      <c r="I224" s="15" t="s">
        <v>188</v>
      </c>
      <c r="K224" s="15">
        <v>179</v>
      </c>
      <c r="O224" s="15">
        <v>359.73170731707319</v>
      </c>
      <c r="P224" s="15">
        <v>846.125</v>
      </c>
      <c r="Q224" s="15">
        <v>316</v>
      </c>
      <c r="R224" s="15">
        <v>204</v>
      </c>
      <c r="S224" s="15">
        <v>244</v>
      </c>
      <c r="U224" s="15">
        <v>316</v>
      </c>
      <c r="AR224" s="15">
        <v>850.75</v>
      </c>
      <c r="AS224" s="15">
        <v>843.76923076923072</v>
      </c>
      <c r="AT224" s="15">
        <v>854.8</v>
      </c>
      <c r="AU224" s="15">
        <v>846.09090909090912</v>
      </c>
      <c r="AV224" s="15">
        <v>841.44444444444446</v>
      </c>
      <c r="BA224" s="15" t="str">
        <v>ITEM3731</v>
      </c>
      <c r="BB224" s="15" t="str">
        <v>Apple</v>
      </c>
      <c r="BC224" s="15" t="str">
        <v>Golden</v>
      </c>
      <c r="BD224" s="15">
        <v>44898</v>
      </c>
      <c r="BE224" s="15">
        <v>7629</v>
      </c>
      <c r="BF224" s="15">
        <v>12</v>
      </c>
      <c r="BG224" s="15">
        <v>635.75</v>
      </c>
      <c r="BH224" s="15" t="str">
        <v>Week-1</v>
      </c>
    </row>
    <row r="225" spans="2:60" ht="15">
      <c r="B225" s="17" t="s">
        <v>106</v>
      </c>
      <c r="C225" s="17" t="s">
        <v>68</v>
      </c>
      <c r="D225" s="19" t="s">
        <v>89</v>
      </c>
      <c r="E225" s="21">
        <v>44898</v>
      </c>
      <c r="F225" s="17">
        <v>488</v>
      </c>
      <c r="G225" s="17">
        <v>2</v>
      </c>
      <c r="H225" s="15">
        <f t="shared" si="3"/>
        <v>244</v>
      </c>
      <c r="I225" s="15" t="s">
        <v>188</v>
      </c>
      <c r="K225" s="15">
        <v>0</v>
      </c>
      <c r="O225" s="15">
        <v>204</v>
      </c>
      <c r="P225" s="15">
        <v>0</v>
      </c>
      <c r="Q225" s="15">
        <v>0</v>
      </c>
      <c r="R225" s="15">
        <v>729.875</v>
      </c>
      <c r="S225" s="15">
        <v>185</v>
      </c>
      <c r="U225" s="15">
        <v>0</v>
      </c>
      <c r="AR225" s="15">
        <v>635.75</v>
      </c>
      <c r="AS225" s="15">
        <v>511.61111111111109</v>
      </c>
      <c r="AT225" s="15">
        <v>359.74193548387098</v>
      </c>
      <c r="AU225" s="15">
        <v>359.73809523809524</v>
      </c>
      <c r="AV225" s="15">
        <v>359.72</v>
      </c>
      <c r="BA225" s="15" t="str">
        <v>ITEM3632</v>
      </c>
      <c r="BB225" s="15" t="str">
        <v>Lemon</v>
      </c>
      <c r="BC225" s="15" t="str">
        <v>Lisbon</v>
      </c>
      <c r="BD225" s="15">
        <v>44898</v>
      </c>
      <c r="BE225" s="15">
        <v>0</v>
      </c>
      <c r="BF225" s="15">
        <v>0</v>
      </c>
      <c r="BG225" s="15">
        <v>0</v>
      </c>
      <c r="BH225" s="15" t="str">
        <v>Week-1</v>
      </c>
    </row>
    <row r="226" spans="2:60" ht="15">
      <c r="B226" s="17" t="s">
        <v>107</v>
      </c>
      <c r="C226" s="17" t="s">
        <v>71</v>
      </c>
      <c r="D226" s="19" t="s">
        <v>72</v>
      </c>
      <c r="E226" s="21">
        <v>44898</v>
      </c>
      <c r="F226" s="17">
        <v>2037</v>
      </c>
      <c r="G226" s="17">
        <v>3</v>
      </c>
      <c r="H226" s="15">
        <f t="shared" si="3"/>
        <v>679</v>
      </c>
      <c r="I226" s="15" t="s">
        <v>188</v>
      </c>
      <c r="K226" s="15">
        <v>660.66666666666663</v>
      </c>
      <c r="O226" s="15">
        <v>359.73170731707319</v>
      </c>
      <c r="P226" s="15">
        <v>244</v>
      </c>
      <c r="Q226" s="15">
        <v>0</v>
      </c>
      <c r="R226" s="15">
        <v>910</v>
      </c>
      <c r="S226" s="15">
        <v>399</v>
      </c>
      <c r="U226" s="15">
        <v>279</v>
      </c>
      <c r="AR226" s="15">
        <v>0</v>
      </c>
      <c r="AS226" s="15">
        <v>326</v>
      </c>
      <c r="AT226" s="15">
        <v>316</v>
      </c>
      <c r="AU226" s="15">
        <v>0</v>
      </c>
      <c r="AV226" s="15">
        <v>0</v>
      </c>
      <c r="BA226" s="15" t="str">
        <v>ITEM7636</v>
      </c>
      <c r="BB226" s="15" t="str">
        <v>Orange</v>
      </c>
      <c r="BC226" s="15" t="str">
        <v>Tangerine</v>
      </c>
      <c r="BD226" s="15">
        <v>44898</v>
      </c>
      <c r="BE226" s="15">
        <v>0</v>
      </c>
      <c r="BF226" s="15">
        <v>0</v>
      </c>
      <c r="BG226" s="15">
        <v>0</v>
      </c>
      <c r="BH226" s="15" t="str">
        <v>Week-1</v>
      </c>
    </row>
    <row r="227" spans="2:60" ht="15">
      <c r="B227" s="17" t="s">
        <v>108</v>
      </c>
      <c r="C227" s="17" t="s">
        <v>68</v>
      </c>
      <c r="D227" s="19" t="s">
        <v>89</v>
      </c>
      <c r="E227" s="21">
        <v>44898</v>
      </c>
      <c r="F227" s="17">
        <v>1083</v>
      </c>
      <c r="G227" s="17">
        <v>7</v>
      </c>
      <c r="H227" s="15">
        <f t="shared" si="3"/>
        <v>154.71428571428572</v>
      </c>
      <c r="I227" s="15" t="s">
        <v>188</v>
      </c>
      <c r="K227" s="15">
        <v>857.58333333333337</v>
      </c>
      <c r="O227" s="15">
        <v>0</v>
      </c>
      <c r="P227" s="15">
        <v>0</v>
      </c>
      <c r="Q227" s="15">
        <v>204</v>
      </c>
      <c r="R227" s="15">
        <v>417.85714285714283</v>
      </c>
      <c r="S227" s="15">
        <v>129.09905660377359</v>
      </c>
      <c r="U227" s="15">
        <v>839.42857142857144</v>
      </c>
      <c r="AR227" s="15">
        <v>0</v>
      </c>
      <c r="AS227" s="15">
        <v>0</v>
      </c>
      <c r="AT227" s="15">
        <v>0</v>
      </c>
      <c r="AU227" s="15">
        <v>269</v>
      </c>
      <c r="AV227" s="15">
        <v>269</v>
      </c>
      <c r="BA227" s="15" t="str">
        <v>ITEM8061</v>
      </c>
      <c r="BB227" s="15" t="str">
        <v>Lemon</v>
      </c>
      <c r="BC227" s="15" t="str">
        <v>Oblong</v>
      </c>
      <c r="BD227" s="15">
        <v>44898</v>
      </c>
      <c r="BE227" s="15">
        <v>488</v>
      </c>
      <c r="BF227" s="15">
        <v>2</v>
      </c>
      <c r="BG227" s="15">
        <v>244</v>
      </c>
      <c r="BH227" s="15" t="str">
        <v>Week-1</v>
      </c>
    </row>
    <row r="228" spans="2:60" ht="15">
      <c r="B228" s="17" t="s">
        <v>109</v>
      </c>
      <c r="C228" s="17" t="s">
        <v>71</v>
      </c>
      <c r="D228" s="19" t="s">
        <v>72</v>
      </c>
      <c r="E228" s="21">
        <v>44898</v>
      </c>
      <c r="F228" s="17">
        <v>19212</v>
      </c>
      <c r="G228" s="17">
        <v>39</v>
      </c>
      <c r="H228" s="15">
        <f t="shared" si="3"/>
        <v>492.61538461538464</v>
      </c>
      <c r="I228" s="15" t="s">
        <v>188</v>
      </c>
      <c r="K228" s="15">
        <v>649</v>
      </c>
      <c r="O228" s="15">
        <v>135</v>
      </c>
      <c r="P228" s="15">
        <v>813.66666666666663</v>
      </c>
      <c r="Q228" s="15">
        <v>0</v>
      </c>
      <c r="R228" s="15">
        <v>244</v>
      </c>
      <c r="S228" s="15">
        <v>185</v>
      </c>
      <c r="U228" s="15">
        <v>649</v>
      </c>
      <c r="AR228" s="15">
        <v>244</v>
      </c>
      <c r="AS228" s="15">
        <v>257.33333333333331</v>
      </c>
      <c r="AT228" s="15">
        <v>0</v>
      </c>
      <c r="AU228" s="15">
        <v>0</v>
      </c>
      <c r="AV228" s="15">
        <v>0</v>
      </c>
      <c r="BA228" s="15" t="str">
        <v>ITEM9891</v>
      </c>
      <c r="BB228" s="15" t="str">
        <v>Mango</v>
      </c>
      <c r="BC228" s="15" t="str">
        <v>Green</v>
      </c>
      <c r="BD228" s="15">
        <v>44898</v>
      </c>
      <c r="BE228" s="15">
        <v>2037</v>
      </c>
      <c r="BF228" s="15">
        <v>3</v>
      </c>
      <c r="BG228" s="15">
        <v>679</v>
      </c>
      <c r="BH228" s="15" t="str">
        <v>Week-1</v>
      </c>
    </row>
    <row r="229" spans="2:60" ht="15">
      <c r="B229" s="17" t="s">
        <v>110</v>
      </c>
      <c r="C229" s="17" t="s">
        <v>75</v>
      </c>
      <c r="D229" s="19" t="s">
        <v>86</v>
      </c>
      <c r="E229" s="21">
        <v>44898</v>
      </c>
      <c r="F229" s="17">
        <v>11979</v>
      </c>
      <c r="G229" s="17">
        <v>14</v>
      </c>
      <c r="H229" s="15">
        <f t="shared" si="3"/>
        <v>855.64285714285711</v>
      </c>
      <c r="I229" s="15" t="s">
        <v>188</v>
      </c>
      <c r="K229" s="15">
        <v>558.0333333333333</v>
      </c>
      <c r="O229" s="15">
        <v>129</v>
      </c>
      <c r="P229" s="15">
        <v>284</v>
      </c>
      <c r="Q229" s="15">
        <v>269</v>
      </c>
      <c r="R229" s="15">
        <v>492.60714285714283</v>
      </c>
      <c r="S229" s="15">
        <v>625</v>
      </c>
      <c r="U229" s="15">
        <v>135</v>
      </c>
      <c r="AR229" s="15">
        <v>679</v>
      </c>
      <c r="AS229" s="15">
        <v>679</v>
      </c>
      <c r="AT229" s="15">
        <v>649</v>
      </c>
      <c r="AU229" s="15">
        <v>649</v>
      </c>
      <c r="AV229" s="15">
        <v>649</v>
      </c>
      <c r="BA229" s="15" t="str">
        <v>ITEM4894</v>
      </c>
      <c r="BB229" s="15" t="str">
        <v>Lemon</v>
      </c>
      <c r="BC229" s="15" t="str">
        <v>Oblong</v>
      </c>
      <c r="BD229" s="15">
        <v>44898</v>
      </c>
      <c r="BE229" s="15">
        <v>1083</v>
      </c>
      <c r="BF229" s="15">
        <v>7</v>
      </c>
      <c r="BG229" s="15">
        <v>154.71428571428572</v>
      </c>
      <c r="BH229" s="15" t="str">
        <v>Week-1</v>
      </c>
    </row>
    <row r="230" spans="2:60" ht="15">
      <c r="B230" s="17" t="s">
        <v>111</v>
      </c>
      <c r="C230" s="17" t="s">
        <v>75</v>
      </c>
      <c r="D230" s="19" t="s">
        <v>76</v>
      </c>
      <c r="E230" s="21">
        <v>44898</v>
      </c>
      <c r="F230" s="17">
        <v>6990</v>
      </c>
      <c r="G230" s="17">
        <v>10</v>
      </c>
      <c r="H230" s="15">
        <f t="shared" si="3"/>
        <v>699</v>
      </c>
      <c r="I230" s="15" t="s">
        <v>188</v>
      </c>
      <c r="K230" s="15">
        <v>129</v>
      </c>
      <c r="O230" s="15">
        <v>199</v>
      </c>
      <c r="P230" s="15">
        <v>843.76923076923072</v>
      </c>
      <c r="Q230" s="15">
        <v>483.12087912087912</v>
      </c>
      <c r="R230" s="15">
        <v>599</v>
      </c>
      <c r="S230" s="15">
        <v>417.86363636363637</v>
      </c>
      <c r="U230" s="15">
        <v>259</v>
      </c>
      <c r="AR230" s="15">
        <v>154.71428571428572</v>
      </c>
      <c r="AS230" s="15">
        <v>159</v>
      </c>
      <c r="AT230" s="15">
        <v>173</v>
      </c>
      <c r="AU230" s="15">
        <v>215</v>
      </c>
      <c r="AV230" s="15">
        <v>204</v>
      </c>
      <c r="BA230" s="15" t="str">
        <v>ITEM1375</v>
      </c>
      <c r="BB230" s="15" t="str">
        <v>Mango</v>
      </c>
      <c r="BC230" s="15" t="str">
        <v>Green</v>
      </c>
      <c r="BD230" s="15">
        <v>44898</v>
      </c>
      <c r="BE230" s="15">
        <v>19212</v>
      </c>
      <c r="BF230" s="15">
        <v>39</v>
      </c>
      <c r="BG230" s="15">
        <v>492.61538461538464</v>
      </c>
      <c r="BH230" s="15" t="str">
        <v>Week-1</v>
      </c>
    </row>
    <row r="231" spans="2:60" ht="15">
      <c r="B231" s="17" t="s">
        <v>112</v>
      </c>
      <c r="C231" s="17" t="s">
        <v>71</v>
      </c>
      <c r="D231" s="19" t="s">
        <v>72</v>
      </c>
      <c r="E231" s="21">
        <v>44898</v>
      </c>
      <c r="F231" s="17">
        <v>30086</v>
      </c>
      <c r="G231" s="17">
        <v>72</v>
      </c>
      <c r="H231" s="15">
        <f t="shared" si="3"/>
        <v>417.86111111111109</v>
      </c>
      <c r="I231" s="15" t="s">
        <v>188</v>
      </c>
      <c r="K231" s="15">
        <v>135</v>
      </c>
      <c r="O231" s="15">
        <v>0</v>
      </c>
      <c r="P231" s="15">
        <v>359.73170731707319</v>
      </c>
      <c r="Q231" s="15">
        <v>841.44444444444446</v>
      </c>
      <c r="R231" s="15">
        <v>417.86363636363637</v>
      </c>
      <c r="S231" s="15">
        <v>0</v>
      </c>
      <c r="U231" s="15">
        <v>359</v>
      </c>
      <c r="AR231" s="15">
        <v>492.61538461538464</v>
      </c>
      <c r="AS231" s="15">
        <v>492.61224489795916</v>
      </c>
      <c r="AT231" s="15">
        <v>492.62</v>
      </c>
      <c r="AU231" s="15">
        <v>483.125</v>
      </c>
      <c r="AV231" s="15">
        <v>483.12087912087912</v>
      </c>
      <c r="BA231" s="15" t="str">
        <v>ITEM9640</v>
      </c>
      <c r="BB231" s="15" t="str">
        <v>Apple</v>
      </c>
      <c r="BC231" s="15" t="str">
        <v>Golden</v>
      </c>
      <c r="BD231" s="15">
        <v>44898</v>
      </c>
      <c r="BE231" s="15">
        <v>11979</v>
      </c>
      <c r="BF231" s="15">
        <v>14</v>
      </c>
      <c r="BG231" s="15">
        <v>855.64285714285711</v>
      </c>
      <c r="BH231" s="15" t="str">
        <v>Week-1</v>
      </c>
    </row>
    <row r="232" spans="2:60" ht="15">
      <c r="B232" s="17" t="s">
        <v>113</v>
      </c>
      <c r="C232" s="17" t="s">
        <v>71</v>
      </c>
      <c r="D232" s="19" t="s">
        <v>84</v>
      </c>
      <c r="E232" s="21">
        <v>44898</v>
      </c>
      <c r="F232" s="17">
        <v>359</v>
      </c>
      <c r="G232" s="17">
        <v>2</v>
      </c>
      <c r="H232" s="15">
        <f t="shared" si="3"/>
        <v>179.5</v>
      </c>
      <c r="I232" s="15" t="s">
        <v>188</v>
      </c>
      <c r="K232" s="15">
        <v>649</v>
      </c>
      <c r="O232" s="15">
        <v>359.73170731707319</v>
      </c>
      <c r="P232" s="15">
        <v>843.76923076923072</v>
      </c>
      <c r="Q232" s="15">
        <v>0</v>
      </c>
      <c r="R232" s="15">
        <v>223</v>
      </c>
      <c r="S232" s="15">
        <v>244</v>
      </c>
      <c r="U232" s="15">
        <v>0</v>
      </c>
      <c r="AR232" s="15">
        <v>855.64285714285711</v>
      </c>
      <c r="AS232" s="15">
        <v>864.5</v>
      </c>
      <c r="AT232" s="15">
        <v>843.85714285714289</v>
      </c>
      <c r="AU232" s="15">
        <v>834.25</v>
      </c>
      <c r="AV232" s="15">
        <v>834.28571428571433</v>
      </c>
      <c r="BA232" s="15" t="str">
        <v>ITEM7902</v>
      </c>
      <c r="BB232" s="15" t="str">
        <v>Apple</v>
      </c>
      <c r="BC232" s="15" t="str">
        <v>Robin</v>
      </c>
      <c r="BD232" s="15">
        <v>44898</v>
      </c>
      <c r="BE232" s="15">
        <v>6990</v>
      </c>
      <c r="BF232" s="15">
        <v>10</v>
      </c>
      <c r="BG232" s="15">
        <v>699</v>
      </c>
      <c r="BH232" s="15" t="str">
        <v>Week-1</v>
      </c>
    </row>
    <row r="233" spans="2:60" ht="15">
      <c r="B233" s="17" t="s">
        <v>114</v>
      </c>
      <c r="C233" s="17" t="s">
        <v>71</v>
      </c>
      <c r="D233" s="19" t="s">
        <v>72</v>
      </c>
      <c r="E233" s="21">
        <v>44898</v>
      </c>
      <c r="F233" s="17">
        <v>18495</v>
      </c>
      <c r="G233" s="17">
        <v>137</v>
      </c>
      <c r="H233" s="15">
        <f t="shared" si="3"/>
        <v>135</v>
      </c>
      <c r="I233" s="15" t="s">
        <v>188</v>
      </c>
      <c r="K233" s="15">
        <v>492.62</v>
      </c>
      <c r="O233" s="15">
        <v>223</v>
      </c>
      <c r="P233" s="15">
        <v>0</v>
      </c>
      <c r="Q233" s="15">
        <v>0</v>
      </c>
      <c r="R233" s="15">
        <v>729.85714285714289</v>
      </c>
      <c r="S233" s="15">
        <v>196.42857142857142</v>
      </c>
      <c r="U233" s="15">
        <v>0</v>
      </c>
      <c r="AR233" s="15">
        <v>699</v>
      </c>
      <c r="AS233" s="15">
        <v>699</v>
      </c>
      <c r="AT233" s="15">
        <v>649</v>
      </c>
      <c r="AU233" s="15">
        <v>649</v>
      </c>
      <c r="AV233" s="15">
        <v>649</v>
      </c>
      <c r="BA233" s="15" t="str">
        <v>ITEM4459</v>
      </c>
      <c r="BB233" s="15" t="str">
        <v>Mango</v>
      </c>
      <c r="BC233" s="15" t="str">
        <v>Green</v>
      </c>
      <c r="BD233" s="15">
        <v>44898</v>
      </c>
      <c r="BE233" s="15">
        <v>30086</v>
      </c>
      <c r="BF233" s="15">
        <v>72</v>
      </c>
      <c r="BG233" s="15">
        <v>417.86111111111109</v>
      </c>
      <c r="BH233" s="15" t="str">
        <v>Week-1</v>
      </c>
    </row>
    <row r="234" spans="2:60" ht="15">
      <c r="B234" s="17" t="s">
        <v>115</v>
      </c>
      <c r="C234" s="17" t="s">
        <v>68</v>
      </c>
      <c r="D234" s="19" t="s">
        <v>99</v>
      </c>
      <c r="E234" s="21">
        <v>44898</v>
      </c>
      <c r="F234" s="17">
        <v>0</v>
      </c>
      <c r="G234" s="17">
        <v>0</v>
      </c>
      <c r="H234" s="15">
        <f t="shared" si="3"/>
        <v>0</v>
      </c>
      <c r="I234" s="15" t="s">
        <v>188</v>
      </c>
      <c r="K234" s="15">
        <v>417.85185185185185</v>
      </c>
      <c r="O234" s="15">
        <v>359.73170731707319</v>
      </c>
      <c r="P234" s="15">
        <v>244</v>
      </c>
      <c r="Q234" s="15">
        <v>0</v>
      </c>
      <c r="R234" s="15">
        <v>910</v>
      </c>
      <c r="S234" s="15">
        <v>399</v>
      </c>
      <c r="U234" s="15">
        <v>0</v>
      </c>
      <c r="AR234" s="15">
        <v>417.86111111111109</v>
      </c>
      <c r="AS234" s="15">
        <v>417.86206896551727</v>
      </c>
      <c r="AT234" s="15">
        <v>417.85185185185185</v>
      </c>
      <c r="AU234" s="15">
        <v>417.87179487179486</v>
      </c>
      <c r="AV234" s="15">
        <v>417.85714285714283</v>
      </c>
      <c r="BA234" s="15" t="str">
        <v>ITEM9894</v>
      </c>
      <c r="BB234" s="15" t="str">
        <v>Mango</v>
      </c>
      <c r="BC234" s="15" t="str">
        <v>Alphonso</v>
      </c>
      <c r="BD234" s="15">
        <v>44898</v>
      </c>
      <c r="BE234" s="15">
        <v>359</v>
      </c>
      <c r="BF234" s="15">
        <v>2</v>
      </c>
      <c r="BG234" s="15">
        <v>179.5</v>
      </c>
      <c r="BH234" s="15" t="str">
        <v>Week-1</v>
      </c>
    </row>
    <row r="235" spans="2:60" ht="15">
      <c r="B235" s="17" t="s">
        <v>116</v>
      </c>
      <c r="C235" s="17" t="s">
        <v>71</v>
      </c>
      <c r="D235" s="19" t="s">
        <v>94</v>
      </c>
      <c r="E235" s="21">
        <v>44898</v>
      </c>
      <c r="F235" s="17">
        <v>0</v>
      </c>
      <c r="G235" s="17">
        <v>0</v>
      </c>
      <c r="H235" s="15">
        <f t="shared" si="3"/>
        <v>0</v>
      </c>
      <c r="I235" s="15" t="s">
        <v>188</v>
      </c>
      <c r="K235" s="15">
        <v>135</v>
      </c>
      <c r="O235" s="15">
        <v>0</v>
      </c>
      <c r="P235" s="15">
        <v>416.6</v>
      </c>
      <c r="Q235" s="15">
        <v>0</v>
      </c>
      <c r="R235" s="15">
        <v>417.86363636363637</v>
      </c>
      <c r="S235" s="15">
        <v>129.0042735042735</v>
      </c>
      <c r="U235" s="15">
        <v>279</v>
      </c>
      <c r="AR235" s="15">
        <v>179.5</v>
      </c>
      <c r="AS235" s="15">
        <v>179</v>
      </c>
      <c r="AT235" s="15">
        <v>0</v>
      </c>
      <c r="AU235" s="15">
        <v>170</v>
      </c>
      <c r="AV235" s="15">
        <v>170</v>
      </c>
      <c r="BA235" s="15" t="str">
        <v>ITEM6251</v>
      </c>
      <c r="BB235" s="15" t="str">
        <v>Mango</v>
      </c>
      <c r="BC235" s="15" t="str">
        <v>Green</v>
      </c>
      <c r="BD235" s="15">
        <v>44898</v>
      </c>
      <c r="BE235" s="15">
        <v>18495</v>
      </c>
      <c r="BF235" s="15">
        <v>137</v>
      </c>
      <c r="BG235" s="15">
        <v>135</v>
      </c>
      <c r="BH235" s="15" t="str">
        <v>Week-1</v>
      </c>
    </row>
    <row r="236" spans="2:60" ht="15">
      <c r="B236" s="17" t="s">
        <v>117</v>
      </c>
      <c r="C236" s="17" t="s">
        <v>68</v>
      </c>
      <c r="D236" s="19" t="s">
        <v>99</v>
      </c>
      <c r="E236" s="21">
        <v>44898</v>
      </c>
      <c r="F236" s="17">
        <v>1196</v>
      </c>
      <c r="G236" s="17">
        <v>4</v>
      </c>
      <c r="H236" s="15">
        <f t="shared" si="3"/>
        <v>299</v>
      </c>
      <c r="I236" s="15" t="s">
        <v>188</v>
      </c>
      <c r="K236" s="15">
        <v>854.8</v>
      </c>
      <c r="O236" s="15">
        <v>135</v>
      </c>
      <c r="P236" s="15">
        <v>805.81818181818187</v>
      </c>
      <c r="Q236" s="15">
        <v>0</v>
      </c>
      <c r="R236" s="15">
        <v>244</v>
      </c>
      <c r="S236" s="15">
        <v>196.42857142857142</v>
      </c>
      <c r="U236" s="15">
        <v>0</v>
      </c>
      <c r="AR236" s="15">
        <v>135</v>
      </c>
      <c r="AS236" s="15">
        <v>135</v>
      </c>
      <c r="AT236" s="15">
        <v>135</v>
      </c>
      <c r="AU236" s="15">
        <v>135</v>
      </c>
      <c r="AV236" s="15">
        <v>135</v>
      </c>
      <c r="BA236" s="15" t="str">
        <v>ITEM6307</v>
      </c>
      <c r="BB236" s="15" t="str">
        <v>Lemon</v>
      </c>
      <c r="BC236" s="15" t="str">
        <v>Lisbon</v>
      </c>
      <c r="BD236" s="15">
        <v>44898</v>
      </c>
      <c r="BE236" s="15">
        <v>0</v>
      </c>
      <c r="BF236" s="15">
        <v>0</v>
      </c>
      <c r="BG236" s="15">
        <v>0</v>
      </c>
      <c r="BH236" s="15" t="str">
        <v>Week-1</v>
      </c>
    </row>
    <row r="237" spans="2:60" ht="15">
      <c r="B237" s="17" t="s">
        <v>118</v>
      </c>
      <c r="C237" s="17" t="s">
        <v>71</v>
      </c>
      <c r="D237" s="19" t="s">
        <v>72</v>
      </c>
      <c r="E237" s="21">
        <v>44898</v>
      </c>
      <c r="F237" s="17">
        <v>6806</v>
      </c>
      <c r="G237" s="17">
        <v>8</v>
      </c>
      <c r="H237" s="15">
        <f t="shared" si="3"/>
        <v>850.75</v>
      </c>
      <c r="I237" s="15" t="s">
        <v>188</v>
      </c>
      <c r="K237" s="15">
        <v>492.62</v>
      </c>
      <c r="O237" s="15">
        <v>129</v>
      </c>
      <c r="P237" s="15">
        <v>283.75</v>
      </c>
      <c r="Q237" s="15">
        <v>215</v>
      </c>
      <c r="R237" s="15">
        <v>492.60465116279067</v>
      </c>
      <c r="S237" s="15">
        <v>625</v>
      </c>
      <c r="U237" s="15">
        <v>0</v>
      </c>
      <c r="AR237" s="15">
        <v>0</v>
      </c>
      <c r="AS237" s="15">
        <v>0</v>
      </c>
      <c r="AT237" s="15">
        <v>0</v>
      </c>
      <c r="AU237" s="15">
        <v>0</v>
      </c>
      <c r="AV237" s="15">
        <v>0</v>
      </c>
      <c r="BA237" s="15" t="str">
        <v>ITEM4609</v>
      </c>
      <c r="BB237" s="15" t="str">
        <v>Mango</v>
      </c>
      <c r="BC237" s="15" t="str">
        <v>Amrapalli</v>
      </c>
      <c r="BD237" s="15">
        <v>44898</v>
      </c>
      <c r="BE237" s="15">
        <v>0</v>
      </c>
      <c r="BF237" s="15">
        <v>0</v>
      </c>
      <c r="BG237" s="15">
        <v>0</v>
      </c>
      <c r="BH237" s="15" t="str">
        <v>Week-1</v>
      </c>
    </row>
    <row r="238" spans="2:60" ht="15">
      <c r="B238" s="17" t="s">
        <v>119</v>
      </c>
      <c r="C238" s="17" t="s">
        <v>71</v>
      </c>
      <c r="D238" s="19" t="s">
        <v>84</v>
      </c>
      <c r="E238" s="21">
        <v>44898</v>
      </c>
      <c r="F238" s="17">
        <v>7629</v>
      </c>
      <c r="G238" s="17">
        <v>12</v>
      </c>
      <c r="H238" s="15">
        <f t="shared" si="3"/>
        <v>635.75</v>
      </c>
      <c r="I238" s="15" t="s">
        <v>188</v>
      </c>
      <c r="K238" s="15">
        <v>0</v>
      </c>
      <c r="O238" s="15">
        <v>199</v>
      </c>
      <c r="P238" s="15">
        <v>843.85714285714289</v>
      </c>
      <c r="Q238" s="15">
        <v>0</v>
      </c>
      <c r="R238" s="15">
        <v>599</v>
      </c>
      <c r="S238" s="15">
        <v>417.85185185185185</v>
      </c>
      <c r="U238" s="15">
        <v>279</v>
      </c>
      <c r="AR238" s="15">
        <v>0</v>
      </c>
      <c r="AS238" s="15">
        <v>0</v>
      </c>
      <c r="AT238" s="15">
        <v>0</v>
      </c>
      <c r="AU238" s="15">
        <v>0</v>
      </c>
      <c r="AV238" s="15">
        <v>0</v>
      </c>
      <c r="BA238" s="15" t="str">
        <v>ITEM5747</v>
      </c>
      <c r="BB238" s="15" t="str">
        <v>Lemon</v>
      </c>
      <c r="BC238" s="15" t="str">
        <v>Lisbon</v>
      </c>
      <c r="BD238" s="15">
        <v>44898</v>
      </c>
      <c r="BE238" s="15">
        <v>1196</v>
      </c>
      <c r="BF238" s="15">
        <v>4</v>
      </c>
      <c r="BG238" s="15">
        <v>299</v>
      </c>
      <c r="BH238" s="15" t="str">
        <v>Week-1</v>
      </c>
    </row>
    <row r="239" spans="2:60" ht="15">
      <c r="B239" s="17" t="s">
        <v>120</v>
      </c>
      <c r="C239" s="17" t="s">
        <v>81</v>
      </c>
      <c r="D239" s="19" t="s">
        <v>121</v>
      </c>
      <c r="E239" s="21">
        <v>44898</v>
      </c>
      <c r="F239" s="17">
        <v>0</v>
      </c>
      <c r="G239" s="17">
        <v>0</v>
      </c>
      <c r="H239" s="15">
        <f t="shared" si="3"/>
        <v>0</v>
      </c>
      <c r="I239" s="15" t="s">
        <v>188</v>
      </c>
      <c r="K239" s="15">
        <v>0</v>
      </c>
      <c r="O239" s="15">
        <v>170</v>
      </c>
      <c r="P239" s="15">
        <v>359.72500000000002</v>
      </c>
      <c r="Q239" s="15">
        <v>269</v>
      </c>
      <c r="R239" s="15">
        <v>417.85185185185185</v>
      </c>
      <c r="S239" s="15">
        <v>0</v>
      </c>
      <c r="U239" s="15">
        <v>836.14285714285711</v>
      </c>
      <c r="AR239" s="15">
        <v>299</v>
      </c>
      <c r="AS239" s="15">
        <v>279</v>
      </c>
      <c r="AT239" s="15">
        <v>279</v>
      </c>
      <c r="AU239" s="15">
        <v>201</v>
      </c>
      <c r="AV239" s="15">
        <v>191</v>
      </c>
      <c r="BA239" s="15" t="str">
        <v>ITEM8090</v>
      </c>
      <c r="BB239" s="15" t="str">
        <v>Mango</v>
      </c>
      <c r="BC239" s="15" t="str">
        <v>Green</v>
      </c>
      <c r="BD239" s="15">
        <v>44898</v>
      </c>
      <c r="BE239" s="15">
        <v>6806</v>
      </c>
      <c r="BF239" s="15">
        <v>8</v>
      </c>
      <c r="BG239" s="15">
        <v>850.75</v>
      </c>
      <c r="BH239" s="15" t="str">
        <v>Week-1</v>
      </c>
    </row>
    <row r="240" spans="2:60" ht="15">
      <c r="B240" s="17" t="s">
        <v>122</v>
      </c>
      <c r="C240" s="17" t="s">
        <v>81</v>
      </c>
      <c r="D240" s="19" t="s">
        <v>123</v>
      </c>
      <c r="E240" s="21">
        <v>44898</v>
      </c>
      <c r="F240" s="17">
        <v>0</v>
      </c>
      <c r="G240" s="17">
        <v>0</v>
      </c>
      <c r="H240" s="15">
        <f t="shared" si="3"/>
        <v>0</v>
      </c>
      <c r="I240" s="15" t="s">
        <v>188</v>
      </c>
      <c r="K240" s="15">
        <v>649</v>
      </c>
      <c r="O240" s="15">
        <v>359.72500000000002</v>
      </c>
      <c r="P240" s="15">
        <v>843.85714285714289</v>
      </c>
      <c r="Q240" s="15">
        <v>483.125</v>
      </c>
      <c r="R240" s="15">
        <v>215</v>
      </c>
      <c r="S240" s="15">
        <v>0</v>
      </c>
      <c r="U240" s="15">
        <v>649</v>
      </c>
      <c r="AR240" s="15">
        <v>850.75</v>
      </c>
      <c r="AS240" s="15">
        <v>843.76923076923072</v>
      </c>
      <c r="AT240" s="15">
        <v>854.8</v>
      </c>
      <c r="AU240" s="15">
        <v>846.09090909090912</v>
      </c>
      <c r="AV240" s="15">
        <v>841.44444444444446</v>
      </c>
      <c r="BA240" s="15" t="str">
        <v>ITEM6199</v>
      </c>
      <c r="BB240" s="15" t="str">
        <v>Mango</v>
      </c>
      <c r="BC240" s="15" t="str">
        <v>Alphonso</v>
      </c>
      <c r="BD240" s="15">
        <v>44898</v>
      </c>
      <c r="BE240" s="15">
        <v>7629</v>
      </c>
      <c r="BF240" s="15">
        <v>12</v>
      </c>
      <c r="BG240" s="15">
        <v>635.75</v>
      </c>
      <c r="BH240" s="15" t="str">
        <v>Week-1</v>
      </c>
    </row>
    <row r="241" spans="2:60" ht="15">
      <c r="B241" s="17" t="s">
        <v>124</v>
      </c>
      <c r="C241" s="17" t="s">
        <v>81</v>
      </c>
      <c r="D241" s="19" t="s">
        <v>121</v>
      </c>
      <c r="E241" s="21">
        <v>44898</v>
      </c>
      <c r="F241" s="17">
        <v>488</v>
      </c>
      <c r="G241" s="17">
        <v>2</v>
      </c>
      <c r="H241" s="15">
        <f t="shared" si="3"/>
        <v>244</v>
      </c>
      <c r="I241" s="15" t="s">
        <v>188</v>
      </c>
      <c r="K241" s="15">
        <v>854.8</v>
      </c>
      <c r="O241" s="15">
        <v>215</v>
      </c>
      <c r="P241" s="15">
        <v>0</v>
      </c>
      <c r="Q241" s="15">
        <v>846.09090909090912</v>
      </c>
      <c r="R241" s="15">
        <v>729.85714285714289</v>
      </c>
      <c r="S241" s="15">
        <v>198.33333333333334</v>
      </c>
      <c r="U241" s="15">
        <v>135</v>
      </c>
      <c r="AR241" s="15">
        <v>635.75</v>
      </c>
      <c r="AS241" s="15">
        <v>511.61111111111109</v>
      </c>
      <c r="AT241" s="15">
        <v>359.74193548387098</v>
      </c>
      <c r="AU241" s="15">
        <v>359.73809523809524</v>
      </c>
      <c r="AV241" s="15">
        <v>359.72</v>
      </c>
      <c r="BA241" s="15" t="str">
        <v>ITEM6544</v>
      </c>
      <c r="BB241" s="15" t="str">
        <v>Orange</v>
      </c>
      <c r="BC241" s="15" t="str">
        <v>Mandarin</v>
      </c>
      <c r="BD241" s="15">
        <v>44898</v>
      </c>
      <c r="BE241" s="15">
        <v>0</v>
      </c>
      <c r="BF241" s="15">
        <v>0</v>
      </c>
      <c r="BG241" s="15">
        <v>0</v>
      </c>
      <c r="BH241" s="15" t="str">
        <v>Week-1</v>
      </c>
    </row>
    <row r="242" spans="2:60" ht="15">
      <c r="B242" s="17" t="s">
        <v>125</v>
      </c>
      <c r="C242" s="17" t="s">
        <v>75</v>
      </c>
      <c r="D242" s="19" t="s">
        <v>91</v>
      </c>
      <c r="E242" s="21">
        <v>44898</v>
      </c>
      <c r="F242" s="17">
        <v>2037</v>
      </c>
      <c r="G242" s="17">
        <v>3</v>
      </c>
      <c r="H242" s="15">
        <f t="shared" si="3"/>
        <v>679</v>
      </c>
      <c r="I242" s="15" t="s">
        <v>188</v>
      </c>
      <c r="K242" s="15">
        <v>649</v>
      </c>
      <c r="O242" s="15">
        <v>359.72500000000002</v>
      </c>
      <c r="P242" s="15">
        <v>0</v>
      </c>
      <c r="Q242" s="15">
        <v>0</v>
      </c>
      <c r="R242" s="15">
        <v>910</v>
      </c>
      <c r="S242" s="15">
        <v>859</v>
      </c>
      <c r="U242" s="15">
        <v>259</v>
      </c>
      <c r="AR242" s="15">
        <v>0</v>
      </c>
      <c r="AS242" s="15">
        <v>326</v>
      </c>
      <c r="AT242" s="15">
        <v>316</v>
      </c>
      <c r="AU242" s="15">
        <v>0</v>
      </c>
      <c r="AV242" s="15">
        <v>0</v>
      </c>
      <c r="BA242" s="15" t="str">
        <v>ITEM1731</v>
      </c>
      <c r="BB242" s="15" t="str">
        <v>Orange</v>
      </c>
      <c r="BC242" s="15" t="str">
        <v>Indie</v>
      </c>
      <c r="BD242" s="15">
        <v>44898</v>
      </c>
      <c r="BE242" s="15">
        <v>0</v>
      </c>
      <c r="BF242" s="15">
        <v>0</v>
      </c>
      <c r="BG242" s="15">
        <v>0</v>
      </c>
      <c r="BH242" s="15" t="str">
        <v>Week-1</v>
      </c>
    </row>
    <row r="243" spans="2:60" ht="15">
      <c r="B243" s="17" t="s">
        <v>126</v>
      </c>
      <c r="C243" s="17" t="s">
        <v>71</v>
      </c>
      <c r="D243" s="19" t="s">
        <v>84</v>
      </c>
      <c r="E243" s="21">
        <v>44898</v>
      </c>
      <c r="F243" s="17">
        <v>1083</v>
      </c>
      <c r="G243" s="17">
        <v>7</v>
      </c>
      <c r="H243" s="15">
        <f t="shared" si="3"/>
        <v>154.71428571428572</v>
      </c>
      <c r="I243" s="15" t="s">
        <v>188</v>
      </c>
      <c r="K243" s="15">
        <v>558.030303030303</v>
      </c>
      <c r="O243" s="15">
        <v>0</v>
      </c>
      <c r="P243" s="15">
        <v>416.75</v>
      </c>
      <c r="Q243" s="15">
        <v>0</v>
      </c>
      <c r="R243" s="15">
        <v>417.85185185185185</v>
      </c>
      <c r="S243" s="15">
        <v>129.00460829493088</v>
      </c>
      <c r="U243" s="15">
        <v>0</v>
      </c>
      <c r="AR243" s="15">
        <v>0</v>
      </c>
      <c r="AS243" s="15">
        <v>0</v>
      </c>
      <c r="AT243" s="15">
        <v>0</v>
      </c>
      <c r="AU243" s="15">
        <v>269</v>
      </c>
      <c r="AV243" s="15">
        <v>269</v>
      </c>
      <c r="BA243" s="15" t="str">
        <v>ITEM1406</v>
      </c>
      <c r="BB243" s="15" t="str">
        <v>Orange</v>
      </c>
      <c r="BC243" s="15" t="str">
        <v>Mandarin</v>
      </c>
      <c r="BD243" s="15">
        <v>44898</v>
      </c>
      <c r="BE243" s="15">
        <v>488</v>
      </c>
      <c r="BF243" s="15">
        <v>2</v>
      </c>
      <c r="BG243" s="15">
        <v>244</v>
      </c>
      <c r="BH243" s="15" t="str">
        <v>Week-1</v>
      </c>
    </row>
    <row r="244" spans="2:60" ht="15">
      <c r="B244" s="17" t="s">
        <v>87</v>
      </c>
      <c r="C244" s="17" t="s">
        <v>71</v>
      </c>
      <c r="D244" s="19" t="s">
        <v>72</v>
      </c>
      <c r="E244" s="21">
        <v>44898</v>
      </c>
      <c r="F244" s="17">
        <v>19212</v>
      </c>
      <c r="G244" s="17">
        <v>39</v>
      </c>
      <c r="H244" s="15">
        <f t="shared" si="3"/>
        <v>492.61538461538464</v>
      </c>
      <c r="I244" s="15" t="s">
        <v>188</v>
      </c>
      <c r="K244" s="15">
        <v>129</v>
      </c>
      <c r="O244" s="15">
        <v>135</v>
      </c>
      <c r="P244" s="15">
        <v>805.85714285714289</v>
      </c>
      <c r="Q244" s="15">
        <v>0</v>
      </c>
      <c r="R244" s="15">
        <v>0</v>
      </c>
      <c r="S244" s="15">
        <v>198.33333333333334</v>
      </c>
      <c r="U244" s="15">
        <v>0</v>
      </c>
      <c r="AR244" s="15">
        <v>244</v>
      </c>
      <c r="AS244" s="15">
        <v>257.33333333333331</v>
      </c>
      <c r="AT244" s="15">
        <v>0</v>
      </c>
      <c r="AU244" s="15">
        <v>0</v>
      </c>
      <c r="AV244" s="15">
        <v>0</v>
      </c>
      <c r="BA244" s="15" t="str">
        <v>ITEM9717</v>
      </c>
      <c r="BB244" s="15" t="str">
        <v>Apple</v>
      </c>
      <c r="BC244" s="15" t="str">
        <v>Red</v>
      </c>
      <c r="BD244" s="15">
        <v>44898</v>
      </c>
      <c r="BE244" s="15">
        <v>2037</v>
      </c>
      <c r="BF244" s="15">
        <v>3</v>
      </c>
      <c r="BG244" s="15">
        <v>679</v>
      </c>
      <c r="BH244" s="15" t="str">
        <v>Week-1</v>
      </c>
    </row>
    <row r="245" spans="2:60" ht="15">
      <c r="B245" s="17" t="s">
        <v>127</v>
      </c>
      <c r="C245" s="17" t="s">
        <v>68</v>
      </c>
      <c r="D245" s="19" t="s">
        <v>99</v>
      </c>
      <c r="E245" s="21">
        <v>44898</v>
      </c>
      <c r="F245" s="17">
        <v>11979</v>
      </c>
      <c r="G245" s="17">
        <v>14</v>
      </c>
      <c r="H245" s="15">
        <f t="shared" si="3"/>
        <v>855.64285714285711</v>
      </c>
      <c r="I245" s="15" t="s">
        <v>188</v>
      </c>
      <c r="K245" s="15">
        <v>135</v>
      </c>
      <c r="O245" s="15">
        <v>129</v>
      </c>
      <c r="P245" s="15">
        <v>283.8</v>
      </c>
      <c r="Q245" s="15">
        <v>0</v>
      </c>
      <c r="R245" s="15">
        <v>483.12087912087912</v>
      </c>
      <c r="S245" s="15">
        <v>649</v>
      </c>
      <c r="U245" s="15">
        <v>0</v>
      </c>
      <c r="AR245" s="15">
        <v>679</v>
      </c>
      <c r="AS245" s="15">
        <v>679</v>
      </c>
      <c r="AT245" s="15">
        <v>649</v>
      </c>
      <c r="AU245" s="15">
        <v>649</v>
      </c>
      <c r="AV245" s="15">
        <v>649</v>
      </c>
      <c r="BA245" s="15" t="str">
        <v>ITEM4838</v>
      </c>
      <c r="BB245" s="15" t="str">
        <v>Mango</v>
      </c>
      <c r="BC245" s="15" t="str">
        <v>Alphonso</v>
      </c>
      <c r="BD245" s="15">
        <v>44898</v>
      </c>
      <c r="BE245" s="15">
        <v>1083</v>
      </c>
      <c r="BF245" s="15">
        <v>7</v>
      </c>
      <c r="BG245" s="15">
        <v>154.71428571428572</v>
      </c>
      <c r="BH245" s="15" t="str">
        <v>Week-1</v>
      </c>
    </row>
    <row r="246" spans="2:60" ht="15">
      <c r="B246" s="17" t="s">
        <v>128</v>
      </c>
      <c r="C246" s="17" t="s">
        <v>81</v>
      </c>
      <c r="D246" s="19" t="s">
        <v>123</v>
      </c>
      <c r="E246" s="21">
        <v>44898</v>
      </c>
      <c r="F246" s="17">
        <v>6990</v>
      </c>
      <c r="G246" s="17">
        <v>10</v>
      </c>
      <c r="H246" s="15">
        <f t="shared" si="3"/>
        <v>699</v>
      </c>
      <c r="I246" s="15" t="s">
        <v>188</v>
      </c>
      <c r="K246" s="15">
        <v>649</v>
      </c>
      <c r="O246" s="15">
        <v>199</v>
      </c>
      <c r="P246" s="15">
        <v>834.28571428571433</v>
      </c>
      <c r="Q246" s="15">
        <v>0</v>
      </c>
      <c r="R246" s="15">
        <v>649</v>
      </c>
      <c r="S246" s="15">
        <v>417.85714285714283</v>
      </c>
      <c r="U246" s="15">
        <v>0</v>
      </c>
      <c r="AR246" s="15">
        <v>154.71428571428572</v>
      </c>
      <c r="AS246" s="15">
        <v>159</v>
      </c>
      <c r="AT246" s="15">
        <v>173</v>
      </c>
      <c r="AU246" s="15">
        <v>215</v>
      </c>
      <c r="AV246" s="15">
        <v>204</v>
      </c>
      <c r="BA246" s="15" t="str">
        <v>ITEM7423</v>
      </c>
      <c r="BB246" s="15" t="str">
        <v>Mango</v>
      </c>
      <c r="BC246" s="15" t="str">
        <v>Green</v>
      </c>
      <c r="BD246" s="15">
        <v>44898</v>
      </c>
      <c r="BE246" s="15">
        <v>19212</v>
      </c>
      <c r="BF246" s="15">
        <v>39</v>
      </c>
      <c r="BG246" s="15">
        <v>492.61538461538464</v>
      </c>
      <c r="BH246" s="15" t="str">
        <v>Week-1</v>
      </c>
    </row>
    <row r="247" spans="2:60" ht="15">
      <c r="B247" s="17" t="s">
        <v>129</v>
      </c>
      <c r="C247" s="17" t="s">
        <v>75</v>
      </c>
      <c r="D247" s="19" t="s">
        <v>91</v>
      </c>
      <c r="E247" s="21">
        <v>44898</v>
      </c>
      <c r="F247" s="17">
        <v>30086</v>
      </c>
      <c r="G247" s="17">
        <v>72</v>
      </c>
      <c r="H247" s="15">
        <f t="shared" si="3"/>
        <v>417.86111111111109</v>
      </c>
      <c r="I247" s="15" t="s">
        <v>188</v>
      </c>
      <c r="K247" s="15">
        <v>492.60869565217394</v>
      </c>
      <c r="O247" s="15">
        <v>170</v>
      </c>
      <c r="P247" s="15">
        <v>359.72</v>
      </c>
      <c r="Q247" s="15">
        <v>213.54545454545453</v>
      </c>
      <c r="R247" s="15">
        <v>417.85714285714283</v>
      </c>
      <c r="S247" s="15">
        <v>0</v>
      </c>
      <c r="U247" s="15">
        <v>208.5</v>
      </c>
      <c r="AR247" s="15">
        <v>492.61538461538464</v>
      </c>
      <c r="AS247" s="15">
        <v>492.61224489795916</v>
      </c>
      <c r="AT247" s="15">
        <v>492.62</v>
      </c>
      <c r="AU247" s="15">
        <v>483.125</v>
      </c>
      <c r="AV247" s="15">
        <v>483.12087912087912</v>
      </c>
      <c r="BA247" s="15" t="str">
        <v>ITEM8277</v>
      </c>
      <c r="BB247" s="15" t="str">
        <v>Lemon</v>
      </c>
      <c r="BC247" s="15" t="str">
        <v>Lisbon</v>
      </c>
      <c r="BD247" s="15">
        <v>44898</v>
      </c>
      <c r="BE247" s="15">
        <v>11979</v>
      </c>
      <c r="BF247" s="15">
        <v>14</v>
      </c>
      <c r="BG247" s="15">
        <v>855.64285714285711</v>
      </c>
      <c r="BH247" s="15" t="str">
        <v>Week-1</v>
      </c>
    </row>
    <row r="248" spans="2:60" ht="15">
      <c r="B248" s="17" t="s">
        <v>130</v>
      </c>
      <c r="C248" s="17" t="s">
        <v>71</v>
      </c>
      <c r="D248" s="19" t="s">
        <v>72</v>
      </c>
      <c r="E248" s="21">
        <v>44898</v>
      </c>
      <c r="F248" s="17">
        <v>359</v>
      </c>
      <c r="G248" s="17">
        <v>2</v>
      </c>
      <c r="H248" s="15">
        <f t="shared" si="3"/>
        <v>179.5</v>
      </c>
      <c r="I248" s="15" t="s">
        <v>188</v>
      </c>
      <c r="K248" s="15">
        <v>417.84848484848487</v>
      </c>
      <c r="O248" s="15">
        <v>359.72</v>
      </c>
      <c r="P248" s="15">
        <v>834.28571428571433</v>
      </c>
      <c r="Q248" s="15">
        <v>0</v>
      </c>
      <c r="R248" s="15">
        <v>204</v>
      </c>
      <c r="S248" s="15">
        <v>0</v>
      </c>
      <c r="U248" s="15">
        <v>336</v>
      </c>
      <c r="AR248" s="15">
        <v>855.64285714285711</v>
      </c>
      <c r="AS248" s="15">
        <v>864.5</v>
      </c>
      <c r="AT248" s="15">
        <v>843.85714285714289</v>
      </c>
      <c r="AU248" s="15">
        <v>834.25</v>
      </c>
      <c r="AV248" s="15">
        <v>834.28571428571433</v>
      </c>
      <c r="BA248" s="15" t="str">
        <v>ITEM5806</v>
      </c>
      <c r="BB248" s="15" t="str">
        <v>Orange</v>
      </c>
      <c r="BC248" s="15" t="str">
        <v>Indie</v>
      </c>
      <c r="BD248" s="15">
        <v>44898</v>
      </c>
      <c r="BE248" s="15">
        <v>6990</v>
      </c>
      <c r="BF248" s="15">
        <v>10</v>
      </c>
      <c r="BG248" s="15">
        <v>699</v>
      </c>
      <c r="BH248" s="15" t="str">
        <v>Week-1</v>
      </c>
    </row>
    <row r="249" spans="2:60" ht="15">
      <c r="B249" s="17" t="s">
        <v>131</v>
      </c>
      <c r="C249" s="17" t="s">
        <v>75</v>
      </c>
      <c r="D249" s="19" t="s">
        <v>76</v>
      </c>
      <c r="E249" s="21">
        <v>44898</v>
      </c>
      <c r="F249" s="17">
        <v>18495</v>
      </c>
      <c r="G249" s="17">
        <v>137</v>
      </c>
      <c r="H249" s="15">
        <f t="shared" si="3"/>
        <v>135</v>
      </c>
      <c r="I249" s="15" t="s">
        <v>188</v>
      </c>
      <c r="K249" s="15">
        <v>135</v>
      </c>
      <c r="O249" s="15">
        <v>204</v>
      </c>
      <c r="P249" s="15">
        <v>0</v>
      </c>
      <c r="Q249" s="15">
        <v>0</v>
      </c>
      <c r="R249" s="15">
        <v>834.4</v>
      </c>
      <c r="S249" s="15">
        <v>191</v>
      </c>
      <c r="U249" s="15">
        <v>0</v>
      </c>
      <c r="AR249" s="15">
        <v>699</v>
      </c>
      <c r="AS249" s="15">
        <v>699</v>
      </c>
      <c r="AT249" s="15">
        <v>649</v>
      </c>
      <c r="AU249" s="15">
        <v>649</v>
      </c>
      <c r="AV249" s="15">
        <v>649</v>
      </c>
      <c r="BA249" s="15" t="str">
        <v>ITEM1791</v>
      </c>
      <c r="BB249" s="15" t="str">
        <v>Apple</v>
      </c>
      <c r="BC249" s="15" t="str">
        <v>Red</v>
      </c>
      <c r="BD249" s="15">
        <v>44898</v>
      </c>
      <c r="BE249" s="15">
        <v>30086</v>
      </c>
      <c r="BF249" s="15">
        <v>72</v>
      </c>
      <c r="BG249" s="15">
        <v>417.86111111111109</v>
      </c>
      <c r="BH249" s="15" t="str">
        <v>Week-1</v>
      </c>
    </row>
    <row r="250" spans="2:60" ht="15">
      <c r="B250" s="17" t="s">
        <v>132</v>
      </c>
      <c r="C250" s="17" t="s">
        <v>68</v>
      </c>
      <c r="D250" s="19" t="s">
        <v>89</v>
      </c>
      <c r="E250" s="21">
        <v>44898</v>
      </c>
      <c r="F250" s="17">
        <v>0</v>
      </c>
      <c r="G250" s="17">
        <v>0</v>
      </c>
      <c r="H250" s="15">
        <f t="shared" si="3"/>
        <v>0</v>
      </c>
      <c r="I250" s="15" t="s">
        <v>188</v>
      </c>
      <c r="K250" s="15">
        <v>868.33333333333337</v>
      </c>
      <c r="O250" s="15">
        <v>359.72</v>
      </c>
      <c r="P250" s="15">
        <v>0</v>
      </c>
      <c r="Q250" s="15">
        <v>483.12307692307695</v>
      </c>
      <c r="R250" s="15">
        <v>901</v>
      </c>
      <c r="S250" s="15">
        <v>399</v>
      </c>
      <c r="U250" s="15">
        <v>208.5</v>
      </c>
      <c r="AR250" s="15">
        <v>417.86111111111109</v>
      </c>
      <c r="AS250" s="15">
        <v>417.86206896551727</v>
      </c>
      <c r="AT250" s="15">
        <v>417.85185185185185</v>
      </c>
      <c r="AU250" s="15">
        <v>417.87179487179486</v>
      </c>
      <c r="AV250" s="15">
        <v>417.85714285714283</v>
      </c>
      <c r="BA250" s="15" t="str">
        <v>ITEM5665</v>
      </c>
      <c r="BB250" s="15" t="str">
        <v>Mango</v>
      </c>
      <c r="BC250" s="15" t="str">
        <v>Green</v>
      </c>
      <c r="BD250" s="15">
        <v>44898</v>
      </c>
      <c r="BE250" s="15">
        <v>359</v>
      </c>
      <c r="BF250" s="15">
        <v>2</v>
      </c>
      <c r="BG250" s="15">
        <v>179.5</v>
      </c>
      <c r="BH250" s="15" t="str">
        <v>Week-1</v>
      </c>
    </row>
    <row r="251" spans="2:60" ht="15">
      <c r="B251" s="17" t="s">
        <v>133</v>
      </c>
      <c r="C251" s="17" t="s">
        <v>71</v>
      </c>
      <c r="D251" s="19" t="s">
        <v>72</v>
      </c>
      <c r="E251" s="21">
        <v>44898</v>
      </c>
      <c r="F251" s="17">
        <v>0</v>
      </c>
      <c r="G251" s="17">
        <v>0</v>
      </c>
      <c r="H251" s="15">
        <f t="shared" si="3"/>
        <v>0</v>
      </c>
      <c r="I251" s="15" t="s">
        <v>188</v>
      </c>
      <c r="K251" s="15">
        <v>492.60869565217394</v>
      </c>
      <c r="O251" s="15">
        <v>269</v>
      </c>
      <c r="P251" s="15">
        <v>0</v>
      </c>
      <c r="Q251" s="15">
        <v>823</v>
      </c>
      <c r="R251" s="15">
        <v>417.85714285714283</v>
      </c>
      <c r="S251" s="15">
        <v>135</v>
      </c>
      <c r="U251" s="15">
        <v>836.22222222222217</v>
      </c>
      <c r="AR251" s="15">
        <v>179.5</v>
      </c>
      <c r="AS251" s="15">
        <v>179</v>
      </c>
      <c r="AT251" s="15">
        <v>0</v>
      </c>
      <c r="AU251" s="15">
        <v>170</v>
      </c>
      <c r="AV251" s="15">
        <v>170</v>
      </c>
      <c r="BA251" s="15" t="str">
        <v>ITEM4188</v>
      </c>
      <c r="BB251" s="15" t="str">
        <v>Apple</v>
      </c>
      <c r="BC251" s="15" t="str">
        <v>Robin</v>
      </c>
      <c r="BD251" s="15">
        <v>44898</v>
      </c>
      <c r="BE251" s="15">
        <v>18495</v>
      </c>
      <c r="BF251" s="15">
        <v>137</v>
      </c>
      <c r="BG251" s="15">
        <v>135</v>
      </c>
      <c r="BH251" s="15" t="str">
        <v>Week-1</v>
      </c>
    </row>
    <row r="252" spans="2:60" ht="15">
      <c r="B252" s="17" t="s">
        <v>134</v>
      </c>
      <c r="C252" s="17" t="s">
        <v>75</v>
      </c>
      <c r="D252" s="19" t="s">
        <v>76</v>
      </c>
      <c r="E252" s="21">
        <v>44898</v>
      </c>
      <c r="F252" s="17">
        <v>1196</v>
      </c>
      <c r="G252" s="17">
        <v>4</v>
      </c>
      <c r="H252" s="15">
        <f t="shared" si="3"/>
        <v>299</v>
      </c>
      <c r="I252" s="15" t="s">
        <v>188</v>
      </c>
      <c r="K252" s="15">
        <v>179.33333333333334</v>
      </c>
      <c r="O252" s="15">
        <v>145</v>
      </c>
      <c r="P252" s="15">
        <v>834.30769230769226</v>
      </c>
      <c r="Q252" s="15">
        <v>0</v>
      </c>
      <c r="R252" s="15">
        <v>0</v>
      </c>
      <c r="S252" s="15">
        <v>191</v>
      </c>
      <c r="U252" s="15">
        <v>649</v>
      </c>
      <c r="AR252" s="15">
        <v>135</v>
      </c>
      <c r="AS252" s="15">
        <v>135</v>
      </c>
      <c r="AT252" s="15">
        <v>135</v>
      </c>
      <c r="AU252" s="15">
        <v>135</v>
      </c>
      <c r="AV252" s="15">
        <v>135</v>
      </c>
      <c r="BA252" s="15" t="str">
        <v>ITEM4685</v>
      </c>
      <c r="BB252" s="15" t="str">
        <v>Lemon</v>
      </c>
      <c r="BC252" s="15" t="str">
        <v>Oblong</v>
      </c>
      <c r="BD252" s="15">
        <v>44898</v>
      </c>
      <c r="BE252" s="15">
        <v>0</v>
      </c>
      <c r="BF252" s="15">
        <v>0</v>
      </c>
      <c r="BG252" s="15">
        <v>0</v>
      </c>
      <c r="BH252" s="15" t="str">
        <v>Week-1</v>
      </c>
    </row>
    <row r="253" spans="2:60" ht="15">
      <c r="B253" s="17" t="s">
        <v>135</v>
      </c>
      <c r="C253" s="17" t="s">
        <v>68</v>
      </c>
      <c r="D253" s="19" t="s">
        <v>69</v>
      </c>
      <c r="E253" s="21">
        <v>44898</v>
      </c>
      <c r="F253" s="17">
        <v>6806</v>
      </c>
      <c r="G253" s="17">
        <v>8</v>
      </c>
      <c r="H253" s="15">
        <f t="shared" si="3"/>
        <v>850.75</v>
      </c>
      <c r="I253" s="15" t="s">
        <v>188</v>
      </c>
      <c r="K253" s="15">
        <v>479</v>
      </c>
      <c r="Q253" s="15">
        <v>299</v>
      </c>
      <c r="U253" s="15">
        <v>135.07909604519773</v>
      </c>
      <c r="AR253" s="15">
        <v>0</v>
      </c>
      <c r="AS253" s="15">
        <v>0</v>
      </c>
      <c r="AT253" s="15">
        <v>0</v>
      </c>
      <c r="AU253" s="15">
        <v>0</v>
      </c>
      <c r="AV253" s="15">
        <v>0</v>
      </c>
      <c r="BA253" s="15" t="str">
        <v>ITEM9480</v>
      </c>
      <c r="BB253" s="15" t="str">
        <v>Mango</v>
      </c>
      <c r="BC253" s="15" t="str">
        <v>Green</v>
      </c>
      <c r="BD253" s="15">
        <v>44898</v>
      </c>
      <c r="BE253" s="15">
        <v>0</v>
      </c>
      <c r="BF253" s="15">
        <v>0</v>
      </c>
      <c r="BG253" s="15">
        <v>0</v>
      </c>
      <c r="BH253" s="15" t="str">
        <v>Week-1</v>
      </c>
    </row>
    <row r="254" spans="2:60" ht="15">
      <c r="B254" s="17" t="s">
        <v>136</v>
      </c>
      <c r="C254" s="17" t="s">
        <v>71</v>
      </c>
      <c r="D254" s="19" t="s">
        <v>84</v>
      </c>
      <c r="E254" s="21">
        <v>44898</v>
      </c>
      <c r="F254" s="17">
        <v>7629</v>
      </c>
      <c r="G254" s="17">
        <v>12</v>
      </c>
      <c r="H254" s="15">
        <f t="shared" si="3"/>
        <v>635.75</v>
      </c>
      <c r="I254" s="15" t="s">
        <v>188</v>
      </c>
      <c r="K254" s="15">
        <v>649</v>
      </c>
      <c r="Q254" s="15">
        <v>0</v>
      </c>
      <c r="U254" s="15">
        <v>447.66666666666669</v>
      </c>
      <c r="AR254" s="15">
        <v>0</v>
      </c>
      <c r="AS254" s="15">
        <v>0</v>
      </c>
      <c r="AT254" s="15">
        <v>0</v>
      </c>
      <c r="AU254" s="15">
        <v>0</v>
      </c>
      <c r="AV254" s="15">
        <v>0</v>
      </c>
      <c r="BA254" s="15" t="str">
        <v>ITEM7516</v>
      </c>
      <c r="BB254" s="15" t="str">
        <v>Apple</v>
      </c>
      <c r="BC254" s="15" t="str">
        <v>Robin</v>
      </c>
      <c r="BD254" s="15">
        <v>44898</v>
      </c>
      <c r="BE254" s="15">
        <v>1196</v>
      </c>
      <c r="BF254" s="15">
        <v>4</v>
      </c>
      <c r="BG254" s="15">
        <v>299</v>
      </c>
      <c r="BH254" s="15" t="str">
        <v>Week-1</v>
      </c>
    </row>
    <row r="255" spans="2:60" ht="15">
      <c r="B255" s="17" t="s">
        <v>137</v>
      </c>
      <c r="C255" s="17" t="s">
        <v>81</v>
      </c>
      <c r="D255" s="19" t="s">
        <v>121</v>
      </c>
      <c r="E255" s="21">
        <v>44898</v>
      </c>
      <c r="F255" s="17">
        <v>0</v>
      </c>
      <c r="G255" s="17">
        <v>0</v>
      </c>
      <c r="H255" s="15">
        <f t="shared" si="3"/>
        <v>0</v>
      </c>
      <c r="I255" s="15" t="s">
        <v>188</v>
      </c>
      <c r="K255" s="15">
        <v>868.33333333333337</v>
      </c>
      <c r="Q255" s="15">
        <v>0</v>
      </c>
      <c r="U255" s="15">
        <v>0</v>
      </c>
      <c r="AR255" s="15">
        <v>299</v>
      </c>
      <c r="AS255" s="15">
        <v>279</v>
      </c>
      <c r="AT255" s="15">
        <v>279</v>
      </c>
      <c r="AU255" s="15">
        <v>201</v>
      </c>
      <c r="AV255" s="15">
        <v>191</v>
      </c>
      <c r="BA255" s="15" t="str">
        <v>ITEM8963</v>
      </c>
      <c r="BB255" s="15" t="str">
        <v>Lemon</v>
      </c>
      <c r="BC255" s="15" t="str">
        <v>Nimbu</v>
      </c>
      <c r="BD255" s="15">
        <v>44898</v>
      </c>
      <c r="BE255" s="15">
        <v>6806</v>
      </c>
      <c r="BF255" s="15">
        <v>8</v>
      </c>
      <c r="BG255" s="15">
        <v>850.75</v>
      </c>
      <c r="BH255" s="15" t="str">
        <v>Week-1</v>
      </c>
    </row>
    <row r="256" spans="2:60" ht="15">
      <c r="B256" s="17" t="s">
        <v>138</v>
      </c>
      <c r="C256" s="17" t="s">
        <v>68</v>
      </c>
      <c r="D256" s="19" t="s">
        <v>89</v>
      </c>
      <c r="E256" s="21">
        <v>44898</v>
      </c>
      <c r="F256" s="17">
        <v>0</v>
      </c>
      <c r="G256" s="17">
        <v>0</v>
      </c>
      <c r="H256" s="15">
        <f t="shared" si="3"/>
        <v>0</v>
      </c>
      <c r="I256" s="15" t="s">
        <v>188</v>
      </c>
      <c r="K256" s="15">
        <v>649</v>
      </c>
      <c r="Q256" s="15">
        <v>244</v>
      </c>
      <c r="U256" s="15">
        <v>0</v>
      </c>
      <c r="AR256" s="15">
        <v>850.75</v>
      </c>
      <c r="AS256" s="15">
        <v>843.76923076923072</v>
      </c>
      <c r="AT256" s="15">
        <v>854.8</v>
      </c>
      <c r="AU256" s="15">
        <v>846.09090909090912</v>
      </c>
      <c r="AV256" s="15">
        <v>841.44444444444446</v>
      </c>
      <c r="BA256" s="15" t="str">
        <v>ITEM8186</v>
      </c>
      <c r="BB256" s="15" t="str">
        <v>Mango</v>
      </c>
      <c r="BC256" s="15" t="str">
        <v>Alphonso</v>
      </c>
      <c r="BD256" s="15">
        <v>44898</v>
      </c>
      <c r="BE256" s="15">
        <v>7629</v>
      </c>
      <c r="BF256" s="15">
        <v>12</v>
      </c>
      <c r="BG256" s="15">
        <v>635.75</v>
      </c>
      <c r="BH256" s="15" t="str">
        <v>Week-1</v>
      </c>
    </row>
    <row r="257" spans="2:60" ht="15">
      <c r="B257" s="17" t="s">
        <v>139</v>
      </c>
      <c r="C257" s="17" t="s">
        <v>71</v>
      </c>
      <c r="D257" s="19" t="s">
        <v>94</v>
      </c>
      <c r="E257" s="21">
        <v>44898</v>
      </c>
      <c r="F257" s="17">
        <v>488</v>
      </c>
      <c r="G257" s="17">
        <v>2</v>
      </c>
      <c r="H257" s="15">
        <f t="shared" si="3"/>
        <v>244</v>
      </c>
      <c r="I257" s="15" t="s">
        <v>188</v>
      </c>
      <c r="K257" s="15">
        <v>558.04347826086962</v>
      </c>
      <c r="Q257" s="15">
        <v>225.66666666666666</v>
      </c>
      <c r="U257" s="15">
        <v>0</v>
      </c>
      <c r="AR257" s="15">
        <v>635.75</v>
      </c>
      <c r="AS257" s="15">
        <v>511.61111111111109</v>
      </c>
      <c r="AT257" s="15">
        <v>359.74193548387098</v>
      </c>
      <c r="AU257" s="15">
        <v>359.73809523809524</v>
      </c>
      <c r="AV257" s="15">
        <v>359.72</v>
      </c>
      <c r="BA257" s="15" t="str">
        <v>ITEM1064</v>
      </c>
      <c r="BB257" s="15" t="str">
        <v>Orange</v>
      </c>
      <c r="BC257" s="15" t="str">
        <v>Mandarin</v>
      </c>
      <c r="BD257" s="15">
        <v>44898</v>
      </c>
      <c r="BE257" s="15">
        <v>0</v>
      </c>
      <c r="BF257" s="15">
        <v>0</v>
      </c>
      <c r="BG257" s="15">
        <v>0</v>
      </c>
      <c r="BH257" s="15" t="str">
        <v>Week-1</v>
      </c>
    </row>
    <row r="258" spans="2:60" ht="15">
      <c r="B258" s="17" t="s">
        <v>140</v>
      </c>
      <c r="C258" s="17" t="s">
        <v>68</v>
      </c>
      <c r="D258" s="19" t="s">
        <v>99</v>
      </c>
      <c r="E258" s="21">
        <v>44898</v>
      </c>
      <c r="F258" s="17">
        <v>2037</v>
      </c>
      <c r="G258" s="17">
        <v>3</v>
      </c>
      <c r="H258" s="15">
        <f t="shared" si="3"/>
        <v>679</v>
      </c>
      <c r="I258" s="15" t="s">
        <v>188</v>
      </c>
      <c r="K258" s="15">
        <v>129</v>
      </c>
      <c r="Q258" s="15">
        <v>0</v>
      </c>
      <c r="U258" s="15">
        <v>0</v>
      </c>
      <c r="AR258" s="15">
        <v>0</v>
      </c>
      <c r="AS258" s="15">
        <v>326</v>
      </c>
      <c r="AT258" s="15">
        <v>316</v>
      </c>
      <c r="AU258" s="15">
        <v>0</v>
      </c>
      <c r="AV258" s="15">
        <v>0</v>
      </c>
      <c r="BA258" s="15" t="str">
        <v>ITEM8401</v>
      </c>
      <c r="BB258" s="15" t="str">
        <v>Lemon</v>
      </c>
      <c r="BC258" s="15" t="str">
        <v>Oblong</v>
      </c>
      <c r="BD258" s="15">
        <v>44898</v>
      </c>
      <c r="BE258" s="15">
        <v>0</v>
      </c>
      <c r="BF258" s="15">
        <v>0</v>
      </c>
      <c r="BG258" s="15">
        <v>0</v>
      </c>
      <c r="BH258" s="15" t="str">
        <v>Week-1</v>
      </c>
    </row>
    <row r="259" spans="2:60" ht="15">
      <c r="B259" s="17" t="s">
        <v>141</v>
      </c>
      <c r="C259" s="17" t="s">
        <v>75</v>
      </c>
      <c r="D259" s="19" t="s">
        <v>91</v>
      </c>
      <c r="E259" s="21">
        <v>44898</v>
      </c>
      <c r="F259" s="17">
        <v>1083</v>
      </c>
      <c r="G259" s="17">
        <v>7</v>
      </c>
      <c r="H259" s="15">
        <f t="shared" ref="H259:H322" si="4">IF(F259&gt;0,F259/G259,0)</f>
        <v>154.71428571428572</v>
      </c>
      <c r="I259" s="15" t="s">
        <v>188</v>
      </c>
      <c r="K259" s="15">
        <v>135</v>
      </c>
      <c r="Q259" s="15">
        <v>0</v>
      </c>
      <c r="U259" s="15">
        <v>185</v>
      </c>
      <c r="AR259" s="15">
        <v>0</v>
      </c>
      <c r="AS259" s="15">
        <v>0</v>
      </c>
      <c r="AT259" s="15">
        <v>0</v>
      </c>
      <c r="AU259" s="15">
        <v>269</v>
      </c>
      <c r="AV259" s="15">
        <v>269</v>
      </c>
      <c r="BA259" s="15" t="str">
        <v>ITEM8920</v>
      </c>
      <c r="BB259" s="15" t="str">
        <v>Mango</v>
      </c>
      <c r="BC259" s="15" t="str">
        <v>Amrapalli</v>
      </c>
      <c r="BD259" s="15">
        <v>44898</v>
      </c>
      <c r="BE259" s="15">
        <v>488</v>
      </c>
      <c r="BF259" s="15">
        <v>2</v>
      </c>
      <c r="BG259" s="15">
        <v>244</v>
      </c>
      <c r="BH259" s="15" t="str">
        <v>Week-1</v>
      </c>
    </row>
    <row r="260" spans="2:60" ht="15">
      <c r="B260" s="17" t="s">
        <v>142</v>
      </c>
      <c r="C260" s="17" t="s">
        <v>68</v>
      </c>
      <c r="D260" s="19" t="s">
        <v>89</v>
      </c>
      <c r="E260" s="21">
        <v>44898</v>
      </c>
      <c r="F260" s="17">
        <v>19212</v>
      </c>
      <c r="G260" s="17">
        <v>39</v>
      </c>
      <c r="H260" s="15">
        <f t="shared" si="4"/>
        <v>492.61538461538464</v>
      </c>
      <c r="I260" s="15" t="s">
        <v>188</v>
      </c>
      <c r="K260" s="15">
        <v>649</v>
      </c>
      <c r="Q260" s="15">
        <v>483.12698412698415</v>
      </c>
      <c r="U260" s="15">
        <v>316</v>
      </c>
      <c r="AR260" s="15">
        <v>244</v>
      </c>
      <c r="AS260" s="15">
        <v>257.33333333333331</v>
      </c>
      <c r="AT260" s="15">
        <v>0</v>
      </c>
      <c r="AU260" s="15">
        <v>0</v>
      </c>
      <c r="AV260" s="15">
        <v>0</v>
      </c>
      <c r="BA260" s="15" t="str">
        <v>ITEM6857</v>
      </c>
      <c r="BB260" s="15" t="str">
        <v>Lemon</v>
      </c>
      <c r="BC260" s="15" t="str">
        <v>Lisbon</v>
      </c>
      <c r="BD260" s="15">
        <v>44898</v>
      </c>
      <c r="BE260" s="15">
        <v>2037</v>
      </c>
      <c r="BF260" s="15">
        <v>3</v>
      </c>
      <c r="BG260" s="15">
        <v>679</v>
      </c>
      <c r="BH260" s="15" t="str">
        <v>Week-1</v>
      </c>
    </row>
    <row r="261" spans="2:60" ht="15">
      <c r="B261" s="17" t="s">
        <v>143</v>
      </c>
      <c r="C261" s="17" t="s">
        <v>81</v>
      </c>
      <c r="D261" s="19" t="s">
        <v>121</v>
      </c>
      <c r="E261" s="21">
        <v>44898</v>
      </c>
      <c r="F261" s="17">
        <v>11979</v>
      </c>
      <c r="G261" s="17">
        <v>14</v>
      </c>
      <c r="H261" s="15">
        <f t="shared" si="4"/>
        <v>855.64285714285711</v>
      </c>
      <c r="I261" s="15" t="s">
        <v>188</v>
      </c>
      <c r="K261" s="15">
        <v>492.60416666666669</v>
      </c>
      <c r="Q261" s="15">
        <v>682</v>
      </c>
      <c r="U261" s="15">
        <v>0</v>
      </c>
      <c r="AR261" s="15">
        <v>679</v>
      </c>
      <c r="AS261" s="15">
        <v>679</v>
      </c>
      <c r="AT261" s="15">
        <v>649</v>
      </c>
      <c r="AU261" s="15">
        <v>649</v>
      </c>
      <c r="AV261" s="15">
        <v>649</v>
      </c>
      <c r="BA261" s="15" t="str">
        <v>ITEM9671</v>
      </c>
      <c r="BB261" s="15" t="str">
        <v>Apple</v>
      </c>
      <c r="BC261" s="15" t="str">
        <v>Red</v>
      </c>
      <c r="BD261" s="15">
        <v>44898</v>
      </c>
      <c r="BE261" s="15">
        <v>1083</v>
      </c>
      <c r="BF261" s="15">
        <v>7</v>
      </c>
      <c r="BG261" s="15">
        <v>154.71428571428572</v>
      </c>
      <c r="BH261" s="15" t="str">
        <v>Week-1</v>
      </c>
    </row>
    <row r="262" spans="2:60" ht="15">
      <c r="B262" s="17" t="s">
        <v>144</v>
      </c>
      <c r="C262" s="17" t="s">
        <v>71</v>
      </c>
      <c r="D262" s="19" t="s">
        <v>72</v>
      </c>
      <c r="E262" s="21">
        <v>44898</v>
      </c>
      <c r="F262" s="17">
        <v>6990</v>
      </c>
      <c r="G262" s="17">
        <v>10</v>
      </c>
      <c r="H262" s="15">
        <f t="shared" si="4"/>
        <v>699</v>
      </c>
      <c r="I262" s="15" t="s">
        <v>188</v>
      </c>
      <c r="K262" s="15">
        <v>417.875</v>
      </c>
      <c r="Q262" s="15">
        <v>316</v>
      </c>
      <c r="U262" s="15">
        <v>185</v>
      </c>
      <c r="AR262" s="15">
        <v>154.71428571428572</v>
      </c>
      <c r="AS262" s="15">
        <v>159</v>
      </c>
      <c r="AT262" s="15">
        <v>173</v>
      </c>
      <c r="AU262" s="15">
        <v>215</v>
      </c>
      <c r="AV262" s="15">
        <v>204</v>
      </c>
      <c r="BA262" s="15" t="str">
        <v>ITEM9924</v>
      </c>
      <c r="BB262" s="15" t="str">
        <v>Lemon</v>
      </c>
      <c r="BC262" s="15" t="str">
        <v>Oblong</v>
      </c>
      <c r="BD262" s="15">
        <v>44898</v>
      </c>
      <c r="BE262" s="15">
        <v>19212</v>
      </c>
      <c r="BF262" s="15">
        <v>39</v>
      </c>
      <c r="BG262" s="15">
        <v>492.61538461538464</v>
      </c>
      <c r="BH262" s="15" t="str">
        <v>Week-1</v>
      </c>
    </row>
    <row r="263" spans="2:60" ht="15">
      <c r="B263" s="17" t="s">
        <v>145</v>
      </c>
      <c r="C263" s="17" t="s">
        <v>81</v>
      </c>
      <c r="D263" s="19" t="s">
        <v>123</v>
      </c>
      <c r="E263" s="21">
        <v>44898</v>
      </c>
      <c r="F263" s="17">
        <v>30086</v>
      </c>
      <c r="G263" s="17">
        <v>72</v>
      </c>
      <c r="H263" s="15">
        <f t="shared" si="4"/>
        <v>417.86111111111109</v>
      </c>
      <c r="I263" s="15" t="s">
        <v>188</v>
      </c>
      <c r="K263" s="15">
        <v>135</v>
      </c>
      <c r="Q263" s="15">
        <v>289.43478260869563</v>
      </c>
      <c r="U263" s="15">
        <v>836.25</v>
      </c>
      <c r="AR263" s="15">
        <v>492.61538461538464</v>
      </c>
      <c r="AS263" s="15">
        <v>492.61224489795916</v>
      </c>
      <c r="AT263" s="15">
        <v>492.62</v>
      </c>
      <c r="AU263" s="15">
        <v>483.125</v>
      </c>
      <c r="AV263" s="15">
        <v>483.12087912087912</v>
      </c>
      <c r="BA263" s="15" t="str">
        <v>ITEM9090</v>
      </c>
      <c r="BB263" s="15" t="str">
        <v>Orange</v>
      </c>
      <c r="BC263" s="15" t="str">
        <v>Mandarin</v>
      </c>
      <c r="BD263" s="15">
        <v>44898</v>
      </c>
      <c r="BE263" s="15">
        <v>11979</v>
      </c>
      <c r="BF263" s="15">
        <v>14</v>
      </c>
      <c r="BG263" s="15">
        <v>855.64285714285711</v>
      </c>
      <c r="BH263" s="15" t="str">
        <v>Week-1</v>
      </c>
    </row>
    <row r="264" spans="2:60" ht="15">
      <c r="B264" s="17" t="s">
        <v>146</v>
      </c>
      <c r="C264" s="17" t="s">
        <v>68</v>
      </c>
      <c r="D264" s="19" t="s">
        <v>69</v>
      </c>
      <c r="E264" s="21">
        <v>44898</v>
      </c>
      <c r="F264" s="17">
        <v>359</v>
      </c>
      <c r="G264" s="17">
        <v>2</v>
      </c>
      <c r="H264" s="15">
        <f t="shared" si="4"/>
        <v>179.5</v>
      </c>
      <c r="I264" s="15" t="s">
        <v>188</v>
      </c>
      <c r="K264" s="15">
        <v>847.16666666666663</v>
      </c>
      <c r="Q264" s="15">
        <v>316</v>
      </c>
      <c r="U264" s="15">
        <v>649</v>
      </c>
      <c r="AR264" s="15">
        <v>855.64285714285711</v>
      </c>
      <c r="AS264" s="15">
        <v>864.5</v>
      </c>
      <c r="AT264" s="15">
        <v>843.85714285714289</v>
      </c>
      <c r="AU264" s="15">
        <v>834.25</v>
      </c>
      <c r="AV264" s="15">
        <v>834.28571428571433</v>
      </c>
      <c r="BA264" s="15" t="str">
        <v>ITEM1283</v>
      </c>
      <c r="BB264" s="15" t="str">
        <v>Mango</v>
      </c>
      <c r="BC264" s="15" t="str">
        <v>Green</v>
      </c>
      <c r="BD264" s="15">
        <v>44898</v>
      </c>
      <c r="BE264" s="15">
        <v>6990</v>
      </c>
      <c r="BF264" s="15">
        <v>10</v>
      </c>
      <c r="BG264" s="15">
        <v>699</v>
      </c>
      <c r="BH264" s="15" t="str">
        <v>Week-1</v>
      </c>
    </row>
    <row r="265" spans="2:60" ht="15">
      <c r="B265" s="17" t="s">
        <v>147</v>
      </c>
      <c r="C265" s="17" t="s">
        <v>68</v>
      </c>
      <c r="D265" s="19" t="s">
        <v>99</v>
      </c>
      <c r="E265" s="21">
        <v>44898</v>
      </c>
      <c r="F265" s="17">
        <v>18495</v>
      </c>
      <c r="G265" s="17">
        <v>137</v>
      </c>
      <c r="H265" s="15">
        <f t="shared" si="4"/>
        <v>135</v>
      </c>
      <c r="I265" s="15" t="s">
        <v>188</v>
      </c>
      <c r="K265" s="15">
        <v>492.60416666666669</v>
      </c>
      <c r="Q265" s="15">
        <v>0</v>
      </c>
      <c r="U265" s="15">
        <v>135</v>
      </c>
      <c r="AR265" s="15">
        <v>699</v>
      </c>
      <c r="AS265" s="15">
        <v>699</v>
      </c>
      <c r="AT265" s="15">
        <v>649</v>
      </c>
      <c r="AU265" s="15">
        <v>649</v>
      </c>
      <c r="AV265" s="15">
        <v>649</v>
      </c>
      <c r="BA265" s="15" t="str">
        <v>ITEM9564</v>
      </c>
      <c r="BB265" s="15" t="str">
        <v>Orange</v>
      </c>
      <c r="BC265" s="15" t="str">
        <v>Indie</v>
      </c>
      <c r="BD265" s="15">
        <v>44898</v>
      </c>
      <c r="BE265" s="15">
        <v>30086</v>
      </c>
      <c r="BF265" s="15">
        <v>72</v>
      </c>
      <c r="BG265" s="15">
        <v>417.86111111111109</v>
      </c>
      <c r="BH265" s="15" t="str">
        <v>Week-1</v>
      </c>
    </row>
    <row r="266" spans="2:60" ht="15">
      <c r="B266" s="17" t="s">
        <v>148</v>
      </c>
      <c r="C266" s="17" t="s">
        <v>81</v>
      </c>
      <c r="D266" s="19" t="s">
        <v>123</v>
      </c>
      <c r="E266" s="21">
        <v>44898</v>
      </c>
      <c r="F266" s="17">
        <v>0</v>
      </c>
      <c r="G266" s="17">
        <v>0</v>
      </c>
      <c r="H266" s="15">
        <f t="shared" si="4"/>
        <v>0</v>
      </c>
      <c r="I266" s="15" t="s">
        <v>188</v>
      </c>
      <c r="K266" s="15">
        <v>179</v>
      </c>
      <c r="Q266" s="15">
        <v>244</v>
      </c>
      <c r="U266" s="15">
        <v>0</v>
      </c>
      <c r="AR266" s="15">
        <v>417.86111111111109</v>
      </c>
      <c r="AS266" s="15">
        <v>417.86206896551727</v>
      </c>
      <c r="AT266" s="15">
        <v>417.85185185185185</v>
      </c>
      <c r="AU266" s="15">
        <v>417.87179487179486</v>
      </c>
      <c r="AV266" s="15">
        <v>417.85714285714283</v>
      </c>
      <c r="BA266" s="15" t="str">
        <v>ITEM2260</v>
      </c>
      <c r="BB266" s="15" t="str">
        <v>Lemon</v>
      </c>
      <c r="BC266" s="15" t="str">
        <v>Nimbu</v>
      </c>
      <c r="BD266" s="15">
        <v>44898</v>
      </c>
      <c r="BE266" s="15">
        <v>359</v>
      </c>
      <c r="BF266" s="15">
        <v>2</v>
      </c>
      <c r="BG266" s="15">
        <v>179.5</v>
      </c>
      <c r="BH266" s="15" t="str">
        <v>Week-1</v>
      </c>
    </row>
    <row r="267" spans="2:60" ht="15">
      <c r="B267" s="17" t="s">
        <v>149</v>
      </c>
      <c r="C267" s="17" t="s">
        <v>75</v>
      </c>
      <c r="D267" s="19" t="s">
        <v>86</v>
      </c>
      <c r="E267" s="21">
        <v>44898</v>
      </c>
      <c r="F267" s="17">
        <v>0</v>
      </c>
      <c r="G267" s="17">
        <v>0</v>
      </c>
      <c r="H267" s="15">
        <f t="shared" si="4"/>
        <v>0</v>
      </c>
      <c r="I267" s="15" t="s">
        <v>188</v>
      </c>
      <c r="K267" s="15">
        <v>0</v>
      </c>
      <c r="Q267" s="15">
        <v>205.66666666666666</v>
      </c>
      <c r="U267" s="15">
        <v>0</v>
      </c>
      <c r="AR267" s="15">
        <v>179.5</v>
      </c>
      <c r="AS267" s="15">
        <v>179</v>
      </c>
      <c r="AT267" s="15">
        <v>0</v>
      </c>
      <c r="AU267" s="15">
        <v>170</v>
      </c>
      <c r="AV267" s="15">
        <v>170</v>
      </c>
      <c r="BA267" s="15" t="str">
        <v>ITEM9882</v>
      </c>
      <c r="BB267" s="15" t="str">
        <v>Lemon</v>
      </c>
      <c r="BC267" s="15" t="str">
        <v>Lisbon</v>
      </c>
      <c r="BD267" s="15">
        <v>44898</v>
      </c>
      <c r="BE267" s="15">
        <v>18495</v>
      </c>
      <c r="BF267" s="15">
        <v>137</v>
      </c>
      <c r="BG267" s="15">
        <v>135</v>
      </c>
      <c r="BH267" s="15" t="str">
        <v>Week-1</v>
      </c>
    </row>
    <row r="268" spans="2:60" ht="15">
      <c r="B268" s="17" t="s">
        <v>150</v>
      </c>
      <c r="C268" s="17" t="s">
        <v>71</v>
      </c>
      <c r="D268" s="19" t="s">
        <v>94</v>
      </c>
      <c r="E268" s="21">
        <v>44898</v>
      </c>
      <c r="F268" s="17">
        <v>1196</v>
      </c>
      <c r="G268" s="17">
        <v>4</v>
      </c>
      <c r="H268" s="15">
        <f t="shared" si="4"/>
        <v>299</v>
      </c>
      <c r="I268" s="15" t="s">
        <v>188</v>
      </c>
      <c r="K268" s="15">
        <v>649</v>
      </c>
      <c r="Q268" s="15">
        <v>0</v>
      </c>
      <c r="U268" s="15">
        <v>0</v>
      </c>
      <c r="AR268" s="15">
        <v>135</v>
      </c>
      <c r="AS268" s="15">
        <v>135</v>
      </c>
      <c r="AT268" s="15">
        <v>135</v>
      </c>
      <c r="AU268" s="15">
        <v>135</v>
      </c>
      <c r="AV268" s="15">
        <v>135</v>
      </c>
      <c r="BA268" s="15" t="str">
        <v>ITEM1813</v>
      </c>
      <c r="BB268" s="15" t="str">
        <v>Orange</v>
      </c>
      <c r="BC268" s="15" t="str">
        <v>Indie</v>
      </c>
      <c r="BD268" s="15">
        <v>44898</v>
      </c>
      <c r="BE268" s="15">
        <v>0</v>
      </c>
      <c r="BF268" s="15">
        <v>0</v>
      </c>
      <c r="BG268" s="15">
        <v>0</v>
      </c>
      <c r="BH268" s="15" t="str">
        <v>Week-1</v>
      </c>
    </row>
    <row r="269" spans="2:60" ht="15">
      <c r="B269" s="17" t="s">
        <v>151</v>
      </c>
      <c r="C269" s="17" t="s">
        <v>68</v>
      </c>
      <c r="D269" s="19" t="s">
        <v>89</v>
      </c>
      <c r="E269" s="21">
        <v>44898</v>
      </c>
      <c r="F269" s="17">
        <v>6806</v>
      </c>
      <c r="G269" s="17">
        <v>8</v>
      </c>
      <c r="H269" s="15">
        <f t="shared" si="4"/>
        <v>850.75</v>
      </c>
      <c r="I269" s="15" t="s">
        <v>188</v>
      </c>
      <c r="K269" s="15">
        <v>847.16666666666663</v>
      </c>
      <c r="Q269" s="15">
        <v>269</v>
      </c>
      <c r="U269" s="15">
        <v>0</v>
      </c>
      <c r="AR269" s="15">
        <v>0</v>
      </c>
      <c r="AS269" s="15">
        <v>0</v>
      </c>
      <c r="AT269" s="15">
        <v>0</v>
      </c>
      <c r="AU269" s="15">
        <v>0</v>
      </c>
      <c r="AV269" s="15">
        <v>0</v>
      </c>
      <c r="BA269" s="15" t="str">
        <v>ITEM7519</v>
      </c>
      <c r="BB269" s="15" t="str">
        <v>Apple</v>
      </c>
      <c r="BC269" s="15" t="str">
        <v>Golden</v>
      </c>
      <c r="BD269" s="15">
        <v>44898</v>
      </c>
      <c r="BE269" s="15">
        <v>0</v>
      </c>
      <c r="BF269" s="15">
        <v>0</v>
      </c>
      <c r="BG269" s="15">
        <v>0</v>
      </c>
      <c r="BH269" s="15" t="str">
        <v>Week-1</v>
      </c>
    </row>
    <row r="270" spans="2:60" ht="15">
      <c r="B270" s="17" t="s">
        <v>152</v>
      </c>
      <c r="C270" s="17" t="s">
        <v>81</v>
      </c>
      <c r="D270" s="19" t="s">
        <v>82</v>
      </c>
      <c r="E270" s="21">
        <v>44898</v>
      </c>
      <c r="F270" s="17">
        <v>7629</v>
      </c>
      <c r="G270" s="17">
        <v>12</v>
      </c>
      <c r="H270" s="15">
        <f t="shared" si="4"/>
        <v>635.75</v>
      </c>
      <c r="I270" s="15" t="s">
        <v>188</v>
      </c>
      <c r="K270" s="15">
        <v>649</v>
      </c>
      <c r="Q270" s="15">
        <v>483.125</v>
      </c>
      <c r="U270" s="15">
        <v>0</v>
      </c>
      <c r="AR270" s="15">
        <v>0</v>
      </c>
      <c r="AS270" s="15">
        <v>0</v>
      </c>
      <c r="AT270" s="15">
        <v>0</v>
      </c>
      <c r="AU270" s="15">
        <v>0</v>
      </c>
      <c r="AV270" s="15">
        <v>0</v>
      </c>
      <c r="BA270" s="15" t="str">
        <v>ITEM6204</v>
      </c>
      <c r="BB270" s="15" t="str">
        <v>Mango</v>
      </c>
      <c r="BC270" s="15" t="str">
        <v>Amrapalli</v>
      </c>
      <c r="BD270" s="15">
        <v>44898</v>
      </c>
      <c r="BE270" s="15">
        <v>1196</v>
      </c>
      <c r="BF270" s="15">
        <v>4</v>
      </c>
      <c r="BG270" s="15">
        <v>299</v>
      </c>
      <c r="BH270" s="15" t="str">
        <v>Week-1</v>
      </c>
    </row>
    <row r="271" spans="2:60" ht="15">
      <c r="B271" s="17" t="s">
        <v>153</v>
      </c>
      <c r="C271" s="17" t="s">
        <v>68</v>
      </c>
      <c r="D271" s="19" t="s">
        <v>89</v>
      </c>
      <c r="E271" s="21">
        <v>44898</v>
      </c>
      <c r="F271" s="17">
        <v>0</v>
      </c>
      <c r="G271" s="17">
        <v>0</v>
      </c>
      <c r="H271" s="15">
        <f t="shared" si="4"/>
        <v>0</v>
      </c>
      <c r="I271" s="15" t="s">
        <v>188</v>
      </c>
      <c r="K271" s="15">
        <v>558.46</v>
      </c>
      <c r="Q271" s="15">
        <v>691.9473684210526</v>
      </c>
      <c r="U271" s="15">
        <v>191</v>
      </c>
      <c r="AR271" s="15">
        <v>299</v>
      </c>
      <c r="AS271" s="15">
        <v>279</v>
      </c>
      <c r="AT271" s="15">
        <v>279</v>
      </c>
      <c r="AU271" s="15">
        <v>201</v>
      </c>
      <c r="AV271" s="15">
        <v>191</v>
      </c>
      <c r="BA271" s="15" t="str">
        <v>ITEM7622</v>
      </c>
      <c r="BB271" s="15" t="str">
        <v>Lemon</v>
      </c>
      <c r="BC271" s="15" t="str">
        <v>Oblong</v>
      </c>
      <c r="BD271" s="15">
        <v>44898</v>
      </c>
      <c r="BE271" s="15">
        <v>6806</v>
      </c>
      <c r="BF271" s="15">
        <v>8</v>
      </c>
      <c r="BG271" s="15">
        <v>850.75</v>
      </c>
      <c r="BH271" s="15" t="str">
        <v>Week-1</v>
      </c>
    </row>
    <row r="272" spans="2:60" ht="15">
      <c r="B272" s="17" t="s">
        <v>154</v>
      </c>
      <c r="C272" s="17" t="s">
        <v>71</v>
      </c>
      <c r="D272" s="19" t="s">
        <v>84</v>
      </c>
      <c r="E272" s="21">
        <v>44898</v>
      </c>
      <c r="F272" s="17">
        <v>0</v>
      </c>
      <c r="G272" s="17">
        <v>0</v>
      </c>
      <c r="H272" s="15">
        <f t="shared" si="4"/>
        <v>0</v>
      </c>
      <c r="I272" s="15" t="s">
        <v>188</v>
      </c>
      <c r="K272" s="15">
        <v>129</v>
      </c>
      <c r="Q272" s="15">
        <v>316</v>
      </c>
      <c r="U272" s="15">
        <v>0</v>
      </c>
      <c r="AR272" s="15">
        <v>850.75</v>
      </c>
      <c r="AS272" s="15">
        <v>843.76923076923072</v>
      </c>
      <c r="AT272" s="15">
        <v>854.8</v>
      </c>
      <c r="AU272" s="15">
        <v>846.09090909090912</v>
      </c>
      <c r="AV272" s="15">
        <v>841.44444444444446</v>
      </c>
      <c r="BA272" s="15" t="str">
        <v>ITEM9161</v>
      </c>
      <c r="BB272" s="15" t="str">
        <v>Orange</v>
      </c>
      <c r="BC272" s="15" t="str">
        <v>Tangerine</v>
      </c>
      <c r="BD272" s="15">
        <v>44898</v>
      </c>
      <c r="BE272" s="15">
        <v>7629</v>
      </c>
      <c r="BF272" s="15">
        <v>12</v>
      </c>
      <c r="BG272" s="15">
        <v>635.75</v>
      </c>
      <c r="BH272" s="15" t="str">
        <v>Week-1</v>
      </c>
    </row>
    <row r="273" spans="2:60" ht="15">
      <c r="B273" s="17" t="s">
        <v>155</v>
      </c>
      <c r="C273" s="17" t="s">
        <v>75</v>
      </c>
      <c r="D273" s="19" t="s">
        <v>86</v>
      </c>
      <c r="E273" s="21">
        <v>44898</v>
      </c>
      <c r="F273" s="17">
        <v>488</v>
      </c>
      <c r="G273" s="17">
        <v>2</v>
      </c>
      <c r="H273" s="15">
        <f t="shared" si="4"/>
        <v>244</v>
      </c>
      <c r="I273" s="15" t="s">
        <v>188</v>
      </c>
      <c r="K273" s="15">
        <v>135</v>
      </c>
      <c r="Q273" s="15">
        <v>281.35294117647061</v>
      </c>
      <c r="U273" s="15">
        <v>0</v>
      </c>
      <c r="AR273" s="15">
        <v>635.75</v>
      </c>
      <c r="AS273" s="15">
        <v>511.61111111111109</v>
      </c>
      <c r="AT273" s="15">
        <v>359.74193548387098</v>
      </c>
      <c r="AU273" s="15">
        <v>359.73809523809524</v>
      </c>
      <c r="AV273" s="15">
        <v>359.72</v>
      </c>
      <c r="BA273" s="15" t="str">
        <v>ITEM3306</v>
      </c>
      <c r="BB273" s="15" t="str">
        <v>Lemon</v>
      </c>
      <c r="BC273" s="15" t="str">
        <v>Oblong</v>
      </c>
      <c r="BD273" s="15">
        <v>44898</v>
      </c>
      <c r="BE273" s="15">
        <v>0</v>
      </c>
      <c r="BF273" s="15">
        <v>0</v>
      </c>
      <c r="BG273" s="15">
        <v>0</v>
      </c>
      <c r="BH273" s="15" t="str">
        <v>Week-1</v>
      </c>
    </row>
    <row r="274" spans="2:60" ht="15">
      <c r="B274" s="17" t="s">
        <v>156</v>
      </c>
      <c r="C274" s="17" t="s">
        <v>81</v>
      </c>
      <c r="D274" s="19" t="s">
        <v>82</v>
      </c>
      <c r="E274" s="21">
        <v>44898</v>
      </c>
      <c r="F274" s="17">
        <v>2037</v>
      </c>
      <c r="G274" s="17">
        <v>3</v>
      </c>
      <c r="H274" s="15">
        <f t="shared" si="4"/>
        <v>679</v>
      </c>
      <c r="I274" s="15" t="s">
        <v>188</v>
      </c>
      <c r="K274" s="15">
        <v>649</v>
      </c>
      <c r="Q274" s="15">
        <v>316</v>
      </c>
      <c r="U274" s="15">
        <v>191</v>
      </c>
      <c r="AR274" s="15">
        <v>0</v>
      </c>
      <c r="AS274" s="15">
        <v>326</v>
      </c>
      <c r="AT274" s="15">
        <v>316</v>
      </c>
      <c r="AU274" s="15">
        <v>0</v>
      </c>
      <c r="AV274" s="15">
        <v>0</v>
      </c>
      <c r="BA274" s="15" t="str">
        <v>ITEM8789</v>
      </c>
      <c r="BB274" s="15" t="str">
        <v>Mango</v>
      </c>
      <c r="BC274" s="15" t="str">
        <v>Alphonso</v>
      </c>
      <c r="BD274" s="15">
        <v>44898</v>
      </c>
      <c r="BE274" s="15">
        <v>0</v>
      </c>
      <c r="BF274" s="15">
        <v>0</v>
      </c>
      <c r="BG274" s="15">
        <v>0</v>
      </c>
      <c r="BH274" s="15" t="str">
        <v>Week-1</v>
      </c>
    </row>
    <row r="275" spans="2:60" ht="15">
      <c r="B275" s="17" t="s">
        <v>157</v>
      </c>
      <c r="C275" s="17" t="s">
        <v>81</v>
      </c>
      <c r="D275" s="19" t="s">
        <v>121</v>
      </c>
      <c r="E275" s="21">
        <v>44898</v>
      </c>
      <c r="F275" s="17">
        <v>1083</v>
      </c>
      <c r="G275" s="17">
        <v>7</v>
      </c>
      <c r="H275" s="15">
        <f t="shared" si="4"/>
        <v>154.71428571428572</v>
      </c>
      <c r="I275" s="15" t="s">
        <v>188</v>
      </c>
      <c r="K275" s="15">
        <v>492.61702127659572</v>
      </c>
      <c r="Q275" s="15">
        <v>0</v>
      </c>
      <c r="U275" s="15">
        <v>834.28571428571433</v>
      </c>
      <c r="AR275" s="15">
        <v>0</v>
      </c>
      <c r="AS275" s="15">
        <v>0</v>
      </c>
      <c r="AT275" s="15">
        <v>0</v>
      </c>
      <c r="AU275" s="15">
        <v>269</v>
      </c>
      <c r="AV275" s="15">
        <v>269</v>
      </c>
      <c r="BA275" s="15" t="str">
        <v>ITEM2360</v>
      </c>
      <c r="BB275" s="15" t="str">
        <v>Apple</v>
      </c>
      <c r="BC275" s="15" t="str">
        <v>Golden</v>
      </c>
      <c r="BD275" s="15">
        <v>44898</v>
      </c>
      <c r="BE275" s="15">
        <v>488</v>
      </c>
      <c r="BF275" s="15">
        <v>2</v>
      </c>
      <c r="BG275" s="15">
        <v>244</v>
      </c>
      <c r="BH275" s="15" t="str">
        <v>Week-1</v>
      </c>
    </row>
    <row r="276" spans="2:60" ht="15">
      <c r="B276" s="17" t="s">
        <v>158</v>
      </c>
      <c r="C276" s="17" t="s">
        <v>68</v>
      </c>
      <c r="D276" s="19" t="s">
        <v>99</v>
      </c>
      <c r="E276" s="21">
        <v>44898</v>
      </c>
      <c r="F276" s="17">
        <v>1823</v>
      </c>
      <c r="G276" s="17">
        <v>7</v>
      </c>
      <c r="H276" s="15">
        <f t="shared" si="4"/>
        <v>260.42857142857144</v>
      </c>
      <c r="I276" s="15" t="s">
        <v>188</v>
      </c>
      <c r="K276" s="15">
        <v>417.85714285714283</v>
      </c>
      <c r="Q276" s="15">
        <v>244</v>
      </c>
      <c r="U276" s="15">
        <v>649</v>
      </c>
      <c r="AR276" s="15">
        <v>244</v>
      </c>
      <c r="AS276" s="15">
        <v>257.33333333333331</v>
      </c>
      <c r="AT276" s="15">
        <v>0</v>
      </c>
      <c r="AU276" s="15">
        <v>0</v>
      </c>
      <c r="AV276" s="15">
        <v>0</v>
      </c>
      <c r="BA276" s="15" t="str">
        <v>ITEM3301</v>
      </c>
      <c r="BB276" s="15" t="str">
        <v>Orange</v>
      </c>
      <c r="BC276" s="15" t="str">
        <v>Tangerine</v>
      </c>
      <c r="BD276" s="15">
        <v>44898</v>
      </c>
      <c r="BE276" s="15">
        <v>2037</v>
      </c>
      <c r="BF276" s="15">
        <v>3</v>
      </c>
      <c r="BG276" s="15">
        <v>679</v>
      </c>
      <c r="BH276" s="15" t="str">
        <v>Week-1</v>
      </c>
    </row>
    <row r="277" spans="2:60" ht="15">
      <c r="B277" s="17" t="s">
        <v>159</v>
      </c>
      <c r="C277" s="17" t="s">
        <v>75</v>
      </c>
      <c r="D277" s="19" t="s">
        <v>91</v>
      </c>
      <c r="E277" s="21">
        <v>44898</v>
      </c>
      <c r="F277" s="17">
        <v>844</v>
      </c>
      <c r="G277" s="17">
        <v>1</v>
      </c>
      <c r="H277" s="15">
        <f t="shared" si="4"/>
        <v>844</v>
      </c>
      <c r="I277" s="15" t="s">
        <v>188</v>
      </c>
      <c r="K277" s="15">
        <v>135</v>
      </c>
      <c r="Q277" s="15">
        <v>204</v>
      </c>
      <c r="U277" s="15">
        <v>135</v>
      </c>
      <c r="AR277" s="15">
        <v>679</v>
      </c>
      <c r="AS277" s="15">
        <v>679</v>
      </c>
      <c r="AT277" s="15">
        <v>649</v>
      </c>
      <c r="AU277" s="15">
        <v>649</v>
      </c>
      <c r="AV277" s="15">
        <v>649</v>
      </c>
      <c r="BA277" s="15" t="str">
        <v>ITEM5899</v>
      </c>
      <c r="BB277" s="15" t="str">
        <v>Orange</v>
      </c>
      <c r="BC277" s="15" t="str">
        <v>Mandarin</v>
      </c>
      <c r="BD277" s="15">
        <v>44898</v>
      </c>
      <c r="BE277" s="15">
        <v>1083</v>
      </c>
      <c r="BF277" s="15">
        <v>7</v>
      </c>
      <c r="BG277" s="15">
        <v>154.71428571428572</v>
      </c>
      <c r="BH277" s="15" t="str">
        <v>Week-1</v>
      </c>
    </row>
    <row r="278" spans="2:60" ht="15">
      <c r="B278" s="17" t="s">
        <v>160</v>
      </c>
      <c r="C278" s="17" t="s">
        <v>71</v>
      </c>
      <c r="D278" s="19" t="s">
        <v>84</v>
      </c>
      <c r="E278" s="21">
        <v>44898</v>
      </c>
      <c r="F278" s="17">
        <v>1305</v>
      </c>
      <c r="G278" s="17">
        <v>9</v>
      </c>
      <c r="H278" s="15">
        <f t="shared" si="4"/>
        <v>145</v>
      </c>
      <c r="I278" s="15" t="s">
        <v>188</v>
      </c>
      <c r="K278" s="15">
        <v>845.84615384615381</v>
      </c>
      <c r="Q278" s="15">
        <v>0</v>
      </c>
      <c r="U278" s="15">
        <v>0</v>
      </c>
      <c r="AR278" s="15">
        <v>154.71428571428572</v>
      </c>
      <c r="AS278" s="15">
        <v>159</v>
      </c>
      <c r="AT278" s="15">
        <v>173</v>
      </c>
      <c r="AU278" s="15">
        <v>215</v>
      </c>
      <c r="AV278" s="15">
        <v>204</v>
      </c>
      <c r="BA278" s="15" t="str">
        <v>ITEM5049</v>
      </c>
      <c r="BB278" s="15" t="str">
        <v>Lemon</v>
      </c>
      <c r="BC278" s="15" t="str">
        <v>Lisbon</v>
      </c>
      <c r="BD278" s="15">
        <v>44898</v>
      </c>
      <c r="BE278" s="15">
        <v>1823</v>
      </c>
      <c r="BF278" s="15">
        <v>7</v>
      </c>
      <c r="BG278" s="15">
        <v>260.42857142857144</v>
      </c>
      <c r="BH278" s="15" t="str">
        <v>Week-1</v>
      </c>
    </row>
    <row r="279" spans="2:60" ht="15">
      <c r="B279" s="17" t="s">
        <v>161</v>
      </c>
      <c r="C279" s="17" t="s">
        <v>75</v>
      </c>
      <c r="D279" s="19" t="s">
        <v>86</v>
      </c>
      <c r="E279" s="21">
        <v>44898</v>
      </c>
      <c r="F279" s="17">
        <v>928</v>
      </c>
      <c r="G279" s="17">
        <v>2</v>
      </c>
      <c r="H279" s="15">
        <f t="shared" si="4"/>
        <v>464</v>
      </c>
      <c r="I279" s="15" t="s">
        <v>188</v>
      </c>
      <c r="K279" s="15">
        <v>492.61702127659572</v>
      </c>
      <c r="Q279" s="15">
        <v>0</v>
      </c>
      <c r="U279" s="15">
        <v>0</v>
      </c>
      <c r="AR279" s="15">
        <v>260.42857142857144</v>
      </c>
      <c r="AS279" s="15">
        <v>260.42857142857144</v>
      </c>
      <c r="AT279" s="15">
        <v>249</v>
      </c>
      <c r="AU279" s="15">
        <v>0</v>
      </c>
      <c r="AV279" s="15">
        <v>0</v>
      </c>
      <c r="BA279" s="15" t="str">
        <v>ITEM8897</v>
      </c>
      <c r="BB279" s="15" t="str">
        <v>Apple</v>
      </c>
      <c r="BC279" s="15" t="str">
        <v>Red</v>
      </c>
      <c r="BD279" s="15">
        <v>44898</v>
      </c>
      <c r="BE279" s="15">
        <v>844</v>
      </c>
      <c r="BF279" s="15">
        <v>1</v>
      </c>
      <c r="BG279" s="15">
        <v>844</v>
      </c>
      <c r="BH279" s="15" t="str">
        <v>Week-1</v>
      </c>
    </row>
    <row r="280" spans="2:60" ht="15">
      <c r="B280" s="17" t="s">
        <v>162</v>
      </c>
      <c r="C280" s="17" t="s">
        <v>81</v>
      </c>
      <c r="D280" s="19" t="s">
        <v>82</v>
      </c>
      <c r="E280" s="21">
        <v>44898</v>
      </c>
      <c r="F280" s="17">
        <v>1583</v>
      </c>
      <c r="G280" s="17">
        <v>9</v>
      </c>
      <c r="H280" s="15">
        <f t="shared" si="4"/>
        <v>175.88888888888889</v>
      </c>
      <c r="I280" s="15" t="s">
        <v>188</v>
      </c>
      <c r="K280" s="15">
        <v>172</v>
      </c>
      <c r="Q280" s="15">
        <v>493.85</v>
      </c>
      <c r="U280" s="15">
        <v>0</v>
      </c>
      <c r="AR280" s="15">
        <v>844</v>
      </c>
      <c r="AS280" s="15">
        <v>843.75</v>
      </c>
      <c r="AT280" s="15">
        <v>843.8</v>
      </c>
      <c r="AU280" s="15">
        <v>834.33333333333337</v>
      </c>
      <c r="AV280" s="15">
        <v>834.4</v>
      </c>
      <c r="BA280" s="15" t="str">
        <v>ITEM7663</v>
      </c>
      <c r="BB280" s="15" t="str">
        <v>Mango</v>
      </c>
      <c r="BC280" s="15" t="str">
        <v>Alphonso</v>
      </c>
      <c r="BD280" s="15">
        <v>44898</v>
      </c>
      <c r="BE280" s="15">
        <v>1305</v>
      </c>
      <c r="BF280" s="15">
        <v>9</v>
      </c>
      <c r="BG280" s="15">
        <v>145</v>
      </c>
      <c r="BH280" s="15" t="str">
        <v>Week-1</v>
      </c>
    </row>
    <row r="281" spans="2:60" ht="15">
      <c r="B281" s="17" t="s">
        <v>163</v>
      </c>
      <c r="C281" s="17" t="s">
        <v>71</v>
      </c>
      <c r="D281" s="19" t="s">
        <v>94</v>
      </c>
      <c r="E281" s="21">
        <v>44898</v>
      </c>
      <c r="F281" s="17">
        <v>2197</v>
      </c>
      <c r="G281" s="17">
        <v>3</v>
      </c>
      <c r="H281" s="15">
        <f t="shared" si="4"/>
        <v>732.33333333333337</v>
      </c>
      <c r="I281" s="15" t="s">
        <v>188</v>
      </c>
      <c r="K281" s="15">
        <v>0</v>
      </c>
      <c r="Q281" s="15">
        <v>691.92857142857144</v>
      </c>
      <c r="U281" s="15">
        <v>0</v>
      </c>
      <c r="AR281" s="15">
        <v>145</v>
      </c>
      <c r="AS281" s="15">
        <v>145</v>
      </c>
      <c r="AT281" s="15">
        <v>145</v>
      </c>
      <c r="AU281" s="15">
        <v>145</v>
      </c>
      <c r="AV281" s="15">
        <v>145</v>
      </c>
      <c r="BA281" s="15" t="str">
        <v>ITEM4672</v>
      </c>
      <c r="BB281" s="15" t="str">
        <v>Apple</v>
      </c>
      <c r="BC281" s="15" t="str">
        <v>Golden</v>
      </c>
      <c r="BD281" s="15">
        <v>44898</v>
      </c>
      <c r="BE281" s="15">
        <v>928</v>
      </c>
      <c r="BF281" s="15">
        <v>2</v>
      </c>
      <c r="BG281" s="15">
        <v>464</v>
      </c>
      <c r="BH281" s="15" t="str">
        <v>Week-1</v>
      </c>
    </row>
    <row r="282" spans="2:60" ht="15">
      <c r="B282" s="17" t="s">
        <v>164</v>
      </c>
      <c r="C282" s="17" t="s">
        <v>75</v>
      </c>
      <c r="D282" s="19" t="s">
        <v>91</v>
      </c>
      <c r="E282" s="21">
        <v>44898</v>
      </c>
      <c r="F282" s="17">
        <v>1783</v>
      </c>
      <c r="G282" s="17">
        <v>2</v>
      </c>
      <c r="H282" s="15">
        <f t="shared" si="4"/>
        <v>891.5</v>
      </c>
      <c r="I282" s="15" t="s">
        <v>188</v>
      </c>
      <c r="K282" s="15">
        <v>649</v>
      </c>
      <c r="Q282" s="15">
        <v>336</v>
      </c>
      <c r="U282" s="15">
        <v>0</v>
      </c>
      <c r="AR282" s="15">
        <v>464</v>
      </c>
      <c r="AS282" s="15">
        <v>464.2</v>
      </c>
      <c r="AT282" s="15">
        <v>464</v>
      </c>
      <c r="AU282" s="15">
        <v>455</v>
      </c>
      <c r="AV282" s="15">
        <v>0</v>
      </c>
      <c r="BA282" s="15" t="str">
        <v>ITEM8886</v>
      </c>
      <c r="BB282" s="15" t="str">
        <v>Orange</v>
      </c>
      <c r="BC282" s="15" t="str">
        <v>Tangerine</v>
      </c>
      <c r="BD282" s="15">
        <v>44898</v>
      </c>
      <c r="BE282" s="15">
        <v>1583</v>
      </c>
      <c r="BF282" s="15">
        <v>9</v>
      </c>
      <c r="BG282" s="15">
        <v>175.88888888888889</v>
      </c>
      <c r="BH282" s="15" t="str">
        <v>Week-1</v>
      </c>
    </row>
    <row r="283" spans="2:60" ht="15">
      <c r="B283" s="17" t="s">
        <v>165</v>
      </c>
      <c r="C283" s="17" t="s">
        <v>75</v>
      </c>
      <c r="D283" s="19" t="s">
        <v>86</v>
      </c>
      <c r="E283" s="21">
        <v>44898</v>
      </c>
      <c r="F283" s="17">
        <v>2697</v>
      </c>
      <c r="G283" s="17">
        <v>3</v>
      </c>
      <c r="H283" s="15">
        <f t="shared" si="4"/>
        <v>899</v>
      </c>
      <c r="I283" s="15" t="s">
        <v>188</v>
      </c>
      <c r="K283" s="15">
        <v>845.84615384615381</v>
      </c>
      <c r="Q283" s="15">
        <v>286.22222222222223</v>
      </c>
      <c r="U283" s="15">
        <v>201</v>
      </c>
      <c r="AR283" s="15">
        <v>175.88888888888889</v>
      </c>
      <c r="AS283" s="15">
        <v>167</v>
      </c>
      <c r="AT283" s="15">
        <v>167</v>
      </c>
      <c r="AU283" s="15">
        <v>183</v>
      </c>
      <c r="AV283" s="15">
        <v>186.88888888888889</v>
      </c>
      <c r="BA283" s="15" t="str">
        <v>ITEM2329</v>
      </c>
      <c r="BB283" s="15" t="str">
        <v>Mango</v>
      </c>
      <c r="BC283" s="15" t="str">
        <v>Amrapalli</v>
      </c>
      <c r="BD283" s="15">
        <v>44898</v>
      </c>
      <c r="BE283" s="15">
        <v>2197</v>
      </c>
      <c r="BF283" s="15">
        <v>3</v>
      </c>
      <c r="BG283" s="15">
        <v>732.33333333333337</v>
      </c>
      <c r="BH283" s="15" t="str">
        <v>Week-1</v>
      </c>
    </row>
    <row r="284" spans="2:60" ht="15">
      <c r="B284" s="17" t="s">
        <v>166</v>
      </c>
      <c r="C284" s="17" t="s">
        <v>81</v>
      </c>
      <c r="D284" s="19" t="s">
        <v>121</v>
      </c>
      <c r="E284" s="21">
        <v>44898</v>
      </c>
      <c r="F284" s="17">
        <v>5870</v>
      </c>
      <c r="G284" s="17">
        <v>30</v>
      </c>
      <c r="H284" s="15">
        <f t="shared" si="4"/>
        <v>195.66666666666666</v>
      </c>
      <c r="I284" s="15" t="s">
        <v>188</v>
      </c>
      <c r="K284" s="15">
        <v>649</v>
      </c>
      <c r="Q284" s="15">
        <v>336</v>
      </c>
      <c r="U284" s="15">
        <v>0</v>
      </c>
      <c r="AR284" s="15">
        <v>732.33333333333337</v>
      </c>
      <c r="AS284" s="15">
        <v>499</v>
      </c>
      <c r="AT284" s="15">
        <v>399</v>
      </c>
      <c r="AU284" s="15">
        <v>399</v>
      </c>
      <c r="AV284" s="15">
        <v>399</v>
      </c>
      <c r="BA284" s="15" t="str">
        <v>ITEM8933</v>
      </c>
      <c r="BB284" s="15" t="str">
        <v>Apple</v>
      </c>
      <c r="BC284" s="15" t="str">
        <v>Red</v>
      </c>
      <c r="BD284" s="15">
        <v>44898</v>
      </c>
      <c r="BE284" s="15">
        <v>1783</v>
      </c>
      <c r="BF284" s="15">
        <v>2</v>
      </c>
      <c r="BG284" s="15">
        <v>891.5</v>
      </c>
      <c r="BH284" s="15" t="str">
        <v>Week-1</v>
      </c>
    </row>
    <row r="285" spans="2:60" ht="15">
      <c r="B285" s="17" t="s">
        <v>167</v>
      </c>
      <c r="C285" s="17" t="s">
        <v>68</v>
      </c>
      <c r="D285" s="19" t="s">
        <v>89</v>
      </c>
      <c r="E285" s="21">
        <v>44898</v>
      </c>
      <c r="F285" s="17">
        <v>4505</v>
      </c>
      <c r="G285" s="17">
        <v>15</v>
      </c>
      <c r="H285" s="15">
        <f t="shared" si="4"/>
        <v>300.33333333333331</v>
      </c>
      <c r="I285" s="15" t="s">
        <v>188</v>
      </c>
      <c r="K285" s="15">
        <v>558.85185185185185</v>
      </c>
      <c r="Q285" s="15">
        <v>0</v>
      </c>
      <c r="U285" s="15">
        <v>0</v>
      </c>
      <c r="AR285" s="15">
        <v>891.5</v>
      </c>
      <c r="AS285" s="15">
        <v>891.5</v>
      </c>
      <c r="AT285" s="15">
        <v>845.5</v>
      </c>
      <c r="AU285" s="15">
        <v>900.5</v>
      </c>
      <c r="AV285" s="15">
        <v>901</v>
      </c>
      <c r="BA285" s="15" t="str">
        <v>ITEM6354</v>
      </c>
      <c r="BB285" s="15" t="str">
        <v>Apple</v>
      </c>
      <c r="BC285" s="15" t="str">
        <v>Golden</v>
      </c>
      <c r="BD285" s="15">
        <v>44898</v>
      </c>
      <c r="BE285" s="15">
        <v>2697</v>
      </c>
      <c r="BF285" s="15">
        <v>3</v>
      </c>
      <c r="BG285" s="15">
        <v>899</v>
      </c>
      <c r="BH285" s="15" t="str">
        <v>Week-1</v>
      </c>
    </row>
    <row r="286" spans="2:60" ht="15">
      <c r="B286" s="17" t="s">
        <v>168</v>
      </c>
      <c r="C286" s="17" t="s">
        <v>68</v>
      </c>
      <c r="D286" s="19" t="s">
        <v>99</v>
      </c>
      <c r="E286" s="21">
        <v>44898</v>
      </c>
      <c r="F286" s="17">
        <v>0</v>
      </c>
      <c r="G286" s="17">
        <v>0</v>
      </c>
      <c r="H286" s="15">
        <f t="shared" si="4"/>
        <v>0</v>
      </c>
      <c r="I286" s="15" t="s">
        <v>188</v>
      </c>
      <c r="K286" s="15">
        <v>129</v>
      </c>
      <c r="Q286" s="15">
        <v>244</v>
      </c>
      <c r="U286" s="15">
        <v>201</v>
      </c>
      <c r="AR286" s="15">
        <v>899</v>
      </c>
      <c r="AS286" s="15">
        <v>843.85714285714289</v>
      </c>
      <c r="AT286" s="15">
        <v>843.66666666666663</v>
      </c>
      <c r="AU286" s="15">
        <v>834.28571428571433</v>
      </c>
      <c r="AV286" s="15">
        <v>834.30769230769226</v>
      </c>
      <c r="BA286" s="15" t="str">
        <v>ITEM7861</v>
      </c>
      <c r="BB286" s="15" t="str">
        <v>Orange</v>
      </c>
      <c r="BC286" s="15" t="str">
        <v>Mandarin</v>
      </c>
      <c r="BD286" s="15">
        <v>44898</v>
      </c>
      <c r="BE286" s="15">
        <v>5870</v>
      </c>
      <c r="BF286" s="15">
        <v>30</v>
      </c>
      <c r="BG286" s="15">
        <v>195.66666666666666</v>
      </c>
      <c r="BH286" s="15" t="str">
        <v>Week-1</v>
      </c>
    </row>
    <row r="287" spans="2:60" ht="15">
      <c r="B287" s="17" t="s">
        <v>169</v>
      </c>
      <c r="C287" s="17" t="s">
        <v>81</v>
      </c>
      <c r="D287" s="19" t="s">
        <v>82</v>
      </c>
      <c r="E287" s="21">
        <v>44898</v>
      </c>
      <c r="F287" s="17">
        <v>19212</v>
      </c>
      <c r="G287" s="17">
        <v>39</v>
      </c>
      <c r="H287" s="15">
        <f t="shared" si="4"/>
        <v>492.61538461538464</v>
      </c>
      <c r="I287" s="15" t="s">
        <v>188</v>
      </c>
      <c r="K287" s="15">
        <v>135.07909604519773</v>
      </c>
      <c r="Q287" s="15">
        <v>223</v>
      </c>
      <c r="U287" s="15">
        <v>834.25</v>
      </c>
      <c r="AR287" s="15">
        <v>195.66666666666666</v>
      </c>
      <c r="AS287" s="15">
        <v>195.25</v>
      </c>
      <c r="AT287" s="15">
        <v>192.55555555555554</v>
      </c>
      <c r="AU287" s="15">
        <v>215.4</v>
      </c>
      <c r="AV287" s="15">
        <v>217</v>
      </c>
      <c r="BA287" s="15" t="str">
        <v>ITEM2852</v>
      </c>
      <c r="BB287" s="15" t="str">
        <v>Lemon</v>
      </c>
      <c r="BC287" s="15" t="str">
        <v>Oblong</v>
      </c>
      <c r="BD287" s="15">
        <v>44898</v>
      </c>
      <c r="BE287" s="15">
        <v>4505</v>
      </c>
      <c r="BF287" s="15">
        <v>15</v>
      </c>
      <c r="BG287" s="15">
        <v>300.33333333333331</v>
      </c>
      <c r="BH287" s="15" t="str">
        <v>Week-1</v>
      </c>
    </row>
    <row r="288" spans="2:60" ht="15">
      <c r="B288" s="17" t="s">
        <v>170</v>
      </c>
      <c r="C288" s="17" t="s">
        <v>81</v>
      </c>
      <c r="D288" s="19" t="s">
        <v>82</v>
      </c>
      <c r="E288" s="21">
        <v>44898</v>
      </c>
      <c r="F288" s="17">
        <v>11979</v>
      </c>
      <c r="G288" s="17">
        <v>14</v>
      </c>
      <c r="H288" s="15">
        <f t="shared" si="4"/>
        <v>855.64285714285711</v>
      </c>
      <c r="I288" s="15" t="s">
        <v>188</v>
      </c>
      <c r="K288" s="15">
        <v>649</v>
      </c>
      <c r="Q288" s="15">
        <v>0</v>
      </c>
      <c r="U288" s="15">
        <v>649</v>
      </c>
      <c r="AR288" s="15">
        <v>300.33333333333331</v>
      </c>
      <c r="AS288" s="15">
        <v>295</v>
      </c>
      <c r="AT288" s="15">
        <v>307.30769230769232</v>
      </c>
      <c r="AU288" s="15">
        <v>0</v>
      </c>
      <c r="AV288" s="15">
        <v>0</v>
      </c>
      <c r="BA288" s="15" t="str">
        <v>ITEM4931</v>
      </c>
      <c r="BB288" s="15" t="str">
        <v>Lemon</v>
      </c>
      <c r="BC288" s="15" t="str">
        <v>Lisbon</v>
      </c>
      <c r="BD288" s="15">
        <v>44898</v>
      </c>
      <c r="BE288" s="15">
        <v>0</v>
      </c>
      <c r="BF288" s="15">
        <v>0</v>
      </c>
      <c r="BG288" s="15">
        <v>0</v>
      </c>
      <c r="BH288" s="15" t="str">
        <v>Week-1</v>
      </c>
    </row>
    <row r="289" spans="2:60" ht="15">
      <c r="B289" s="17" t="s">
        <v>171</v>
      </c>
      <c r="C289" s="17" t="s">
        <v>68</v>
      </c>
      <c r="D289" s="19" t="s">
        <v>69</v>
      </c>
      <c r="E289" s="21">
        <v>44898</v>
      </c>
      <c r="F289" s="17">
        <v>6990</v>
      </c>
      <c r="G289" s="17">
        <v>10</v>
      </c>
      <c r="H289" s="15">
        <f t="shared" si="4"/>
        <v>699</v>
      </c>
      <c r="I289" s="15" t="s">
        <v>188</v>
      </c>
      <c r="K289" s="15">
        <v>492.61818181818182</v>
      </c>
      <c r="Q289" s="15">
        <v>0</v>
      </c>
      <c r="U289" s="15">
        <v>135</v>
      </c>
      <c r="AR289" s="15">
        <v>0</v>
      </c>
      <c r="AS289" s="15">
        <v>0</v>
      </c>
      <c r="AT289" s="15">
        <v>0</v>
      </c>
      <c r="AU289" s="15">
        <v>0</v>
      </c>
      <c r="AV289" s="15">
        <v>0</v>
      </c>
      <c r="BA289" s="15" t="str">
        <v>ITEM3252</v>
      </c>
      <c r="BB289" s="15" t="str">
        <v>Orange</v>
      </c>
      <c r="BC289" s="15" t="str">
        <v>Tangerine</v>
      </c>
      <c r="BD289" s="15">
        <v>44898</v>
      </c>
      <c r="BE289" s="15">
        <v>19212</v>
      </c>
      <c r="BF289" s="15">
        <v>39</v>
      </c>
      <c r="BG289" s="15">
        <v>492.61538461538464</v>
      </c>
      <c r="BH289" s="15" t="str">
        <v>Week-1</v>
      </c>
    </row>
    <row r="290" spans="2:60" ht="15">
      <c r="B290" s="17" t="s">
        <v>172</v>
      </c>
      <c r="C290" s="17" t="s">
        <v>75</v>
      </c>
      <c r="D290" s="19" t="s">
        <v>91</v>
      </c>
      <c r="E290" s="21">
        <v>44898</v>
      </c>
      <c r="F290" s="17">
        <v>30086</v>
      </c>
      <c r="G290" s="17">
        <v>72</v>
      </c>
      <c r="H290" s="15">
        <f t="shared" si="4"/>
        <v>417.86111111111109</v>
      </c>
      <c r="I290" s="15" t="s">
        <v>188</v>
      </c>
      <c r="K290" s="15">
        <v>417.86486486486484</v>
      </c>
      <c r="Q290" s="15">
        <v>492.60714285714283</v>
      </c>
      <c r="U290" s="15">
        <v>0</v>
      </c>
      <c r="AR290" s="15">
        <v>492.61538461538464</v>
      </c>
      <c r="AS290" s="15">
        <v>492.61224489795916</v>
      </c>
      <c r="AT290" s="15">
        <v>492.62</v>
      </c>
      <c r="AU290" s="15">
        <v>483.125</v>
      </c>
      <c r="AV290" s="15">
        <v>483.12087912087912</v>
      </c>
      <c r="BA290" s="15" t="str">
        <v>ITEM8353</v>
      </c>
      <c r="BB290" s="15" t="str">
        <v>Orange</v>
      </c>
      <c r="BC290" s="15" t="str">
        <v>Tangerine</v>
      </c>
      <c r="BD290" s="15">
        <v>44898</v>
      </c>
      <c r="BE290" s="15">
        <v>11979</v>
      </c>
      <c r="BF290" s="15">
        <v>14</v>
      </c>
      <c r="BG290" s="15">
        <v>855.64285714285711</v>
      </c>
      <c r="BH290" s="15" t="str">
        <v>Week-1</v>
      </c>
    </row>
    <row r="291" spans="2:60" ht="15">
      <c r="B291" s="17" t="s">
        <v>173</v>
      </c>
      <c r="C291" s="17" t="s">
        <v>68</v>
      </c>
      <c r="D291" s="19" t="s">
        <v>69</v>
      </c>
      <c r="E291" s="21">
        <v>44898</v>
      </c>
      <c r="F291" s="17">
        <v>359</v>
      </c>
      <c r="G291" s="17">
        <v>2</v>
      </c>
      <c r="H291" s="15">
        <f t="shared" si="4"/>
        <v>179.5</v>
      </c>
      <c r="I291" s="15" t="s">
        <v>188</v>
      </c>
      <c r="K291" s="15">
        <v>135.07909604519773</v>
      </c>
      <c r="Q291" s="15">
        <v>691.9473684210526</v>
      </c>
      <c r="U291" s="15">
        <v>0</v>
      </c>
      <c r="AR291" s="15">
        <v>855.64285714285711</v>
      </c>
      <c r="AS291" s="15">
        <v>864.5</v>
      </c>
      <c r="AT291" s="15">
        <v>843.85714285714289</v>
      </c>
      <c r="AU291" s="15">
        <v>834.25</v>
      </c>
      <c r="AV291" s="15">
        <v>834.28571428571433</v>
      </c>
      <c r="BA291" s="15" t="str">
        <v>ITEM3405</v>
      </c>
      <c r="BB291" s="15" t="str">
        <v>Lemon</v>
      </c>
      <c r="BC291" s="15" t="str">
        <v>Nimbu</v>
      </c>
      <c r="BD291" s="15">
        <v>44898</v>
      </c>
      <c r="BE291" s="15">
        <v>6990</v>
      </c>
      <c r="BF291" s="15">
        <v>10</v>
      </c>
      <c r="BG291" s="15">
        <v>699</v>
      </c>
      <c r="BH291" s="15" t="str">
        <v>Week-1</v>
      </c>
    </row>
    <row r="292" spans="2:60" ht="15">
      <c r="B292" s="17" t="s">
        <v>174</v>
      </c>
      <c r="C292" s="17" t="s">
        <v>71</v>
      </c>
      <c r="D292" s="19" t="s">
        <v>94</v>
      </c>
      <c r="E292" s="21">
        <v>44898</v>
      </c>
      <c r="F292" s="17">
        <v>18495</v>
      </c>
      <c r="G292" s="17">
        <v>137</v>
      </c>
      <c r="H292" s="15">
        <f t="shared" si="4"/>
        <v>135</v>
      </c>
      <c r="I292" s="15" t="s">
        <v>188</v>
      </c>
      <c r="K292" s="15">
        <v>840.4</v>
      </c>
      <c r="Q292" s="15">
        <v>316</v>
      </c>
      <c r="U292" s="15">
        <v>0</v>
      </c>
      <c r="AR292" s="15">
        <v>699</v>
      </c>
      <c r="AS292" s="15">
        <v>699</v>
      </c>
      <c r="AT292" s="15">
        <v>649</v>
      </c>
      <c r="AU292" s="15">
        <v>649</v>
      </c>
      <c r="AV292" s="15">
        <v>649</v>
      </c>
      <c r="BA292" s="15" t="str">
        <v>ITEM2248</v>
      </c>
      <c r="BB292" s="15" t="str">
        <v>Apple</v>
      </c>
      <c r="BC292" s="15" t="str">
        <v>Red</v>
      </c>
      <c r="BD292" s="15">
        <v>44898</v>
      </c>
      <c r="BE292" s="15">
        <v>30086</v>
      </c>
      <c r="BF292" s="15">
        <v>72</v>
      </c>
      <c r="BG292" s="15">
        <v>417.86111111111109</v>
      </c>
      <c r="BH292" s="15" t="str">
        <v>Week-1</v>
      </c>
    </row>
    <row r="293" spans="2:60" ht="15">
      <c r="B293" s="17" t="s">
        <v>175</v>
      </c>
      <c r="C293" s="17" t="s">
        <v>81</v>
      </c>
      <c r="D293" s="19" t="s">
        <v>123</v>
      </c>
      <c r="E293" s="21">
        <v>44898</v>
      </c>
      <c r="F293" s="17">
        <v>0</v>
      </c>
      <c r="G293" s="17">
        <v>0</v>
      </c>
      <c r="H293" s="15">
        <f t="shared" si="4"/>
        <v>0</v>
      </c>
      <c r="I293" s="15" t="s">
        <v>188</v>
      </c>
      <c r="K293" s="15">
        <v>492.61818181818182</v>
      </c>
      <c r="Q293" s="15">
        <v>283</v>
      </c>
      <c r="U293" s="15">
        <v>0</v>
      </c>
      <c r="AR293" s="15">
        <v>417.86111111111109</v>
      </c>
      <c r="AS293" s="15">
        <v>417.86206896551727</v>
      </c>
      <c r="AT293" s="15">
        <v>417.85185185185185</v>
      </c>
      <c r="AU293" s="15">
        <v>417.87179487179486</v>
      </c>
      <c r="AV293" s="15">
        <v>417.85714285714283</v>
      </c>
      <c r="BA293" s="15" t="str">
        <v>ITEM6460</v>
      </c>
      <c r="BB293" s="15" t="str">
        <v>Lemon</v>
      </c>
      <c r="BC293" s="15" t="str">
        <v>Nimbu</v>
      </c>
      <c r="BD293" s="15">
        <v>44898</v>
      </c>
      <c r="BE293" s="15">
        <v>359</v>
      </c>
      <c r="BF293" s="15">
        <v>2</v>
      </c>
      <c r="BG293" s="15">
        <v>179.5</v>
      </c>
      <c r="BH293" s="15" t="str">
        <v>Week-1</v>
      </c>
    </row>
    <row r="294" spans="2:60" ht="15">
      <c r="B294" s="17" t="s">
        <v>176</v>
      </c>
      <c r="C294" s="17" t="s">
        <v>68</v>
      </c>
      <c r="D294" s="19" t="s">
        <v>99</v>
      </c>
      <c r="E294" s="21">
        <v>44898</v>
      </c>
      <c r="F294" s="17">
        <v>0</v>
      </c>
      <c r="G294" s="17">
        <v>0</v>
      </c>
      <c r="H294" s="15">
        <f t="shared" si="4"/>
        <v>0</v>
      </c>
      <c r="I294" s="15" t="s">
        <v>188</v>
      </c>
      <c r="K294" s="15">
        <v>0</v>
      </c>
      <c r="Q294" s="15">
        <v>316</v>
      </c>
      <c r="U294" s="15">
        <v>0</v>
      </c>
      <c r="AR294" s="15">
        <v>179.5</v>
      </c>
      <c r="AS294" s="15">
        <v>179</v>
      </c>
      <c r="AT294" s="15">
        <v>0</v>
      </c>
      <c r="AU294" s="15">
        <v>170</v>
      </c>
      <c r="AV294" s="15">
        <v>170</v>
      </c>
      <c r="BA294" s="15" t="str">
        <v>ITEM5159</v>
      </c>
      <c r="BB294" s="15" t="str">
        <v>Mango</v>
      </c>
      <c r="BC294" s="15" t="str">
        <v>Amrapalli</v>
      </c>
      <c r="BD294" s="15">
        <v>44898</v>
      </c>
      <c r="BE294" s="15">
        <v>18495</v>
      </c>
      <c r="BF294" s="15">
        <v>137</v>
      </c>
      <c r="BG294" s="15">
        <v>135</v>
      </c>
      <c r="BH294" s="15" t="str">
        <v>Week-1</v>
      </c>
    </row>
    <row r="295" spans="2:60" ht="15">
      <c r="B295" s="17" t="s">
        <v>177</v>
      </c>
      <c r="C295" s="17" t="s">
        <v>71</v>
      </c>
      <c r="D295" s="19" t="s">
        <v>94</v>
      </c>
      <c r="E295" s="21">
        <v>44898</v>
      </c>
      <c r="F295" s="17">
        <v>1196</v>
      </c>
      <c r="G295" s="17">
        <v>4</v>
      </c>
      <c r="H295" s="15">
        <f t="shared" si="4"/>
        <v>299</v>
      </c>
      <c r="I295" s="15" t="s">
        <v>188</v>
      </c>
      <c r="K295" s="15">
        <v>0</v>
      </c>
      <c r="Q295" s="15">
        <v>0</v>
      </c>
      <c r="U295" s="15">
        <v>204.33333333333334</v>
      </c>
      <c r="AR295" s="15">
        <v>135</v>
      </c>
      <c r="AS295" s="15">
        <v>135</v>
      </c>
      <c r="AT295" s="15">
        <v>135</v>
      </c>
      <c r="AU295" s="15">
        <v>135</v>
      </c>
      <c r="AV295" s="15">
        <v>135</v>
      </c>
      <c r="BA295" s="15" t="str">
        <v>ITEM7691</v>
      </c>
      <c r="BB295" s="15" t="str">
        <v>Orange</v>
      </c>
      <c r="BC295" s="15" t="str">
        <v>Indie</v>
      </c>
      <c r="BD295" s="15">
        <v>44898</v>
      </c>
      <c r="BE295" s="15">
        <v>0</v>
      </c>
      <c r="BF295" s="15">
        <v>0</v>
      </c>
      <c r="BG295" s="15">
        <v>0</v>
      </c>
      <c r="BH295" s="15" t="str">
        <v>Week-1</v>
      </c>
    </row>
    <row r="296" spans="2:60" ht="15">
      <c r="B296" s="17" t="s">
        <v>178</v>
      </c>
      <c r="C296" s="17" t="s">
        <v>71</v>
      </c>
      <c r="D296" s="19" t="s">
        <v>72</v>
      </c>
      <c r="E296" s="21">
        <v>44898</v>
      </c>
      <c r="F296" s="17">
        <v>6806</v>
      </c>
      <c r="G296" s="17">
        <v>8</v>
      </c>
      <c r="H296" s="15">
        <f t="shared" si="4"/>
        <v>850.75</v>
      </c>
      <c r="I296" s="15" t="s">
        <v>188</v>
      </c>
      <c r="K296" s="15">
        <v>649</v>
      </c>
      <c r="Q296" s="15">
        <v>0</v>
      </c>
      <c r="U296" s="15">
        <v>0</v>
      </c>
      <c r="AR296" s="15">
        <v>0</v>
      </c>
      <c r="AS296" s="15">
        <v>0</v>
      </c>
      <c r="AT296" s="15">
        <v>0</v>
      </c>
      <c r="AU296" s="15">
        <v>0</v>
      </c>
      <c r="AV296" s="15">
        <v>0</v>
      </c>
      <c r="BA296" s="15" t="str">
        <v>ITEM8733</v>
      </c>
      <c r="BB296" s="15" t="str">
        <v>Lemon</v>
      </c>
      <c r="BC296" s="15" t="str">
        <v>Lisbon</v>
      </c>
      <c r="BD296" s="15">
        <v>44898</v>
      </c>
      <c r="BE296" s="15">
        <v>0</v>
      </c>
      <c r="BF296" s="15">
        <v>0</v>
      </c>
      <c r="BG296" s="15">
        <v>0</v>
      </c>
      <c r="BH296" s="15" t="str">
        <v>Week-1</v>
      </c>
    </row>
    <row r="297" spans="2:60" ht="15">
      <c r="B297" s="17" t="s">
        <v>179</v>
      </c>
      <c r="C297" s="17" t="s">
        <v>68</v>
      </c>
      <c r="D297" s="19" t="s">
        <v>69</v>
      </c>
      <c r="E297" s="21">
        <v>44898</v>
      </c>
      <c r="F297" s="17">
        <v>7629</v>
      </c>
      <c r="G297" s="17">
        <v>12</v>
      </c>
      <c r="H297" s="15">
        <f t="shared" si="4"/>
        <v>635.75</v>
      </c>
      <c r="I297" s="15" t="s">
        <v>188</v>
      </c>
      <c r="K297" s="15">
        <v>840.4</v>
      </c>
      <c r="Q297" s="15">
        <v>215</v>
      </c>
      <c r="U297" s="15">
        <v>0</v>
      </c>
      <c r="AR297" s="15">
        <v>0</v>
      </c>
      <c r="AS297" s="15">
        <v>0</v>
      </c>
      <c r="AT297" s="15">
        <v>0</v>
      </c>
      <c r="AU297" s="15">
        <v>0</v>
      </c>
      <c r="AV297" s="15">
        <v>0</v>
      </c>
      <c r="BA297" s="15" t="str">
        <v>ITEM5211</v>
      </c>
      <c r="BB297" s="15" t="str">
        <v>Mango</v>
      </c>
      <c r="BC297" s="15" t="str">
        <v>Amrapalli</v>
      </c>
      <c r="BD297" s="15">
        <v>44898</v>
      </c>
      <c r="BE297" s="15">
        <v>1196</v>
      </c>
      <c r="BF297" s="15">
        <v>4</v>
      </c>
      <c r="BG297" s="15">
        <v>299</v>
      </c>
      <c r="BH297" s="15" t="str">
        <v>Week-1</v>
      </c>
    </row>
    <row r="298" spans="2:60" ht="15">
      <c r="B298" s="17" t="s">
        <v>180</v>
      </c>
      <c r="C298" s="17" t="s">
        <v>68</v>
      </c>
      <c r="D298" s="19" t="s">
        <v>89</v>
      </c>
      <c r="E298" s="21">
        <v>44898</v>
      </c>
      <c r="F298" s="17">
        <v>0</v>
      </c>
      <c r="G298" s="17">
        <v>0</v>
      </c>
      <c r="H298" s="15">
        <f t="shared" si="4"/>
        <v>0</v>
      </c>
      <c r="I298" s="15" t="s">
        <v>188</v>
      </c>
      <c r="K298" s="15">
        <v>649</v>
      </c>
      <c r="Q298" s="15">
        <v>0</v>
      </c>
      <c r="U298" s="15">
        <v>204.33333333333334</v>
      </c>
      <c r="AR298" s="15">
        <v>299</v>
      </c>
      <c r="AS298" s="15">
        <v>279</v>
      </c>
      <c r="AT298" s="15">
        <v>279</v>
      </c>
      <c r="AU298" s="15">
        <v>201</v>
      </c>
      <c r="AV298" s="15">
        <v>191</v>
      </c>
      <c r="BA298" s="15" t="str">
        <v>ITEM1965</v>
      </c>
      <c r="BB298" s="15" t="str">
        <v>Mango</v>
      </c>
      <c r="BC298" s="15" t="str">
        <v>Green</v>
      </c>
      <c r="BD298" s="15">
        <v>44898</v>
      </c>
      <c r="BE298" s="15">
        <v>6806</v>
      </c>
      <c r="BF298" s="15">
        <v>8</v>
      </c>
      <c r="BG298" s="15">
        <v>850.75</v>
      </c>
      <c r="BH298" s="15" t="str">
        <v>Week-1</v>
      </c>
    </row>
    <row r="299" spans="2:60" ht="15">
      <c r="B299" s="17" t="s">
        <v>181</v>
      </c>
      <c r="C299" s="17" t="s">
        <v>68</v>
      </c>
      <c r="D299" s="19" t="s">
        <v>69</v>
      </c>
      <c r="E299" s="21">
        <v>44898</v>
      </c>
      <c r="F299" s="17">
        <v>0</v>
      </c>
      <c r="G299" s="17">
        <v>0</v>
      </c>
      <c r="H299" s="15">
        <f t="shared" si="4"/>
        <v>0</v>
      </c>
      <c r="I299" s="15" t="s">
        <v>188</v>
      </c>
      <c r="K299" s="15">
        <v>558.0344827586207</v>
      </c>
      <c r="Q299" s="15">
        <v>0</v>
      </c>
      <c r="U299" s="15">
        <v>834.33333333333337</v>
      </c>
      <c r="AR299" s="15">
        <v>850.75</v>
      </c>
      <c r="AS299" s="15">
        <v>843.76923076923072</v>
      </c>
      <c r="AT299" s="15">
        <v>854.8</v>
      </c>
      <c r="AU299" s="15">
        <v>846.09090909090912</v>
      </c>
      <c r="AV299" s="15">
        <v>841.44444444444446</v>
      </c>
      <c r="BA299" s="15" t="str">
        <v>ITEM2083</v>
      </c>
      <c r="BB299" s="15" t="str">
        <v>Lemon</v>
      </c>
      <c r="BC299" s="15" t="str">
        <v>Nimbu</v>
      </c>
      <c r="BD299" s="15">
        <v>44898</v>
      </c>
      <c r="BE299" s="15">
        <v>7629</v>
      </c>
      <c r="BF299" s="15">
        <v>12</v>
      </c>
      <c r="BG299" s="15">
        <v>635.75</v>
      </c>
      <c r="BH299" s="15" t="str">
        <v>Week-1</v>
      </c>
    </row>
    <row r="300" spans="2:60" ht="15">
      <c r="B300" s="17" t="s">
        <v>182</v>
      </c>
      <c r="C300" s="17" t="s">
        <v>75</v>
      </c>
      <c r="D300" s="19" t="s">
        <v>91</v>
      </c>
      <c r="E300" s="21">
        <v>44898</v>
      </c>
      <c r="F300" s="17">
        <v>488</v>
      </c>
      <c r="G300" s="17">
        <v>2</v>
      </c>
      <c r="H300" s="15">
        <f t="shared" si="4"/>
        <v>244</v>
      </c>
      <c r="I300" s="15" t="s">
        <v>188</v>
      </c>
      <c r="K300" s="15">
        <v>129</v>
      </c>
      <c r="Q300" s="15">
        <v>492.60465116279067</v>
      </c>
      <c r="U300" s="15">
        <v>649</v>
      </c>
      <c r="AR300" s="15">
        <v>635.75</v>
      </c>
      <c r="AS300" s="15">
        <v>511.61111111111109</v>
      </c>
      <c r="AT300" s="15">
        <v>359.74193548387098</v>
      </c>
      <c r="AU300" s="15">
        <v>359.73809523809524</v>
      </c>
      <c r="AV300" s="15">
        <v>359.72</v>
      </c>
      <c r="BA300" s="15" t="str">
        <v>ITEM9903</v>
      </c>
      <c r="BB300" s="15" t="str">
        <v>Lemon</v>
      </c>
      <c r="BC300" s="15" t="str">
        <v>Oblong</v>
      </c>
      <c r="BD300" s="15">
        <v>44898</v>
      </c>
      <c r="BE300" s="15">
        <v>0</v>
      </c>
      <c r="BF300" s="15">
        <v>0</v>
      </c>
      <c r="BG300" s="15">
        <v>0</v>
      </c>
      <c r="BH300" s="15" t="str">
        <v>Week-1</v>
      </c>
    </row>
    <row r="301" spans="2:60" ht="15">
      <c r="B301" s="17" t="s">
        <v>183</v>
      </c>
      <c r="C301" s="17" t="s">
        <v>71</v>
      </c>
      <c r="D301" s="19" t="s">
        <v>72</v>
      </c>
      <c r="E301" s="21">
        <v>44898</v>
      </c>
      <c r="F301" s="17">
        <v>2037</v>
      </c>
      <c r="G301" s="17">
        <v>3</v>
      </c>
      <c r="H301" s="15">
        <f t="shared" si="4"/>
        <v>679</v>
      </c>
      <c r="I301" s="15" t="s">
        <v>188</v>
      </c>
      <c r="K301" s="15">
        <v>135</v>
      </c>
      <c r="Q301" s="15">
        <v>691.9375</v>
      </c>
      <c r="U301" s="15">
        <v>135</v>
      </c>
      <c r="AR301" s="15">
        <v>0</v>
      </c>
      <c r="AS301" s="15">
        <v>326</v>
      </c>
      <c r="AT301" s="15">
        <v>316</v>
      </c>
      <c r="AU301" s="15">
        <v>0</v>
      </c>
      <c r="AV301" s="15">
        <v>0</v>
      </c>
      <c r="BA301" s="15" t="str">
        <v>ITEM2624</v>
      </c>
      <c r="BB301" s="15" t="str">
        <v>Lemon</v>
      </c>
      <c r="BC301" s="15" t="str">
        <v>Nimbu</v>
      </c>
      <c r="BD301" s="15">
        <v>44898</v>
      </c>
      <c r="BE301" s="15">
        <v>0</v>
      </c>
      <c r="BF301" s="15">
        <v>0</v>
      </c>
      <c r="BG301" s="15">
        <v>0</v>
      </c>
      <c r="BH301" s="15" t="str">
        <v>Week-1</v>
      </c>
    </row>
    <row r="302" spans="2:60" ht="15">
      <c r="B302" s="17" t="s">
        <v>67</v>
      </c>
      <c r="C302" s="17" t="s">
        <v>68</v>
      </c>
      <c r="D302" s="19" t="s">
        <v>69</v>
      </c>
      <c r="E302" s="21">
        <v>44899</v>
      </c>
      <c r="F302" s="17">
        <v>0</v>
      </c>
      <c r="G302" s="17">
        <v>0</v>
      </c>
      <c r="H302" s="15">
        <f t="shared" si="4"/>
        <v>0</v>
      </c>
      <c r="I302" s="15" t="s">
        <v>188</v>
      </c>
      <c r="K302" s="15">
        <v>649</v>
      </c>
      <c r="Q302" s="15">
        <v>326</v>
      </c>
      <c r="U302" s="15">
        <v>0</v>
      </c>
      <c r="AR302" s="15">
        <v>0</v>
      </c>
      <c r="AS302" s="15">
        <v>0</v>
      </c>
      <c r="AT302" s="15">
        <v>0</v>
      </c>
      <c r="AU302" s="15">
        <v>269</v>
      </c>
      <c r="AV302" s="15">
        <v>269</v>
      </c>
      <c r="BA302" s="15" t="str">
        <v>ITEM6480</v>
      </c>
      <c r="BB302" s="15" t="str">
        <v>Apple</v>
      </c>
      <c r="BC302" s="15" t="str">
        <v>Red</v>
      </c>
      <c r="BD302" s="15">
        <v>44898</v>
      </c>
      <c r="BE302" s="15">
        <v>488</v>
      </c>
      <c r="BF302" s="15">
        <v>2</v>
      </c>
      <c r="BG302" s="15">
        <v>244</v>
      </c>
      <c r="BH302" s="15" t="str">
        <v>Week-1</v>
      </c>
    </row>
    <row r="303" spans="2:60" ht="15">
      <c r="B303" s="17" t="s">
        <v>70</v>
      </c>
      <c r="C303" s="17" t="s">
        <v>71</v>
      </c>
      <c r="D303" s="19" t="s">
        <v>72</v>
      </c>
      <c r="E303" s="21">
        <v>44899</v>
      </c>
      <c r="F303" s="17">
        <v>14264</v>
      </c>
      <c r="G303" s="17">
        <v>25</v>
      </c>
      <c r="H303" s="15">
        <f t="shared" si="4"/>
        <v>570.55999999999995</v>
      </c>
      <c r="I303" s="15" t="s">
        <v>188</v>
      </c>
      <c r="K303" s="15">
        <v>492.83333333333331</v>
      </c>
      <c r="Q303" s="15">
        <v>291.5</v>
      </c>
      <c r="U303" s="15">
        <v>0</v>
      </c>
      <c r="AR303" s="15">
        <v>244</v>
      </c>
      <c r="AS303" s="15">
        <v>257.33333333333331</v>
      </c>
      <c r="AT303" s="15">
        <v>0</v>
      </c>
      <c r="AU303" s="15">
        <v>0</v>
      </c>
      <c r="AV303" s="15">
        <v>0</v>
      </c>
      <c r="BA303" s="15" t="str">
        <v>ITEM5846</v>
      </c>
      <c r="BB303" s="15" t="str">
        <v>Mango</v>
      </c>
      <c r="BC303" s="15" t="str">
        <v>Green</v>
      </c>
      <c r="BD303" s="15">
        <v>44898</v>
      </c>
      <c r="BE303" s="15">
        <v>2037</v>
      </c>
      <c r="BF303" s="15">
        <v>3</v>
      </c>
      <c r="BG303" s="15">
        <v>679</v>
      </c>
      <c r="BH303" s="15" t="str">
        <v>Week-1</v>
      </c>
    </row>
    <row r="304" spans="2:60" ht="15">
      <c r="B304" s="17" t="s">
        <v>73</v>
      </c>
      <c r="C304" s="17" t="s">
        <v>71</v>
      </c>
      <c r="D304" s="19" t="s">
        <v>72</v>
      </c>
      <c r="E304" s="21">
        <v>44899</v>
      </c>
      <c r="F304" s="17">
        <v>1032</v>
      </c>
      <c r="G304" s="17">
        <v>8</v>
      </c>
      <c r="H304" s="15">
        <f t="shared" si="4"/>
        <v>129</v>
      </c>
      <c r="I304" s="15" t="s">
        <v>188</v>
      </c>
      <c r="K304" s="15">
        <v>417.86842105263156</v>
      </c>
      <c r="Q304" s="15">
        <v>326</v>
      </c>
      <c r="U304" s="15">
        <v>0</v>
      </c>
      <c r="AR304" s="15">
        <v>679</v>
      </c>
      <c r="AS304" s="15">
        <v>679</v>
      </c>
      <c r="AT304" s="15">
        <v>649</v>
      </c>
      <c r="AU304" s="15">
        <v>649</v>
      </c>
      <c r="AV304" s="15">
        <v>649</v>
      </c>
      <c r="BA304" s="15" t="str">
        <v>ITEM5047</v>
      </c>
      <c r="BB304" s="15" t="str">
        <v>Lemon</v>
      </c>
      <c r="BC304" s="15" t="str">
        <v>Nimbu</v>
      </c>
      <c r="BD304" s="15">
        <v>44899</v>
      </c>
      <c r="BE304" s="15">
        <v>0</v>
      </c>
      <c r="BF304" s="15">
        <v>0</v>
      </c>
      <c r="BG304" s="15">
        <v>0</v>
      </c>
      <c r="BH304" s="15" t="str">
        <v>Week-1</v>
      </c>
    </row>
    <row r="305" spans="2:60" ht="15">
      <c r="B305" s="17" t="s">
        <v>74</v>
      </c>
      <c r="C305" s="17" t="s">
        <v>75</v>
      </c>
      <c r="D305" s="19" t="s">
        <v>76</v>
      </c>
      <c r="E305" s="21">
        <v>44899</v>
      </c>
      <c r="F305" s="17">
        <v>16191</v>
      </c>
      <c r="G305" s="17">
        <v>9</v>
      </c>
      <c r="H305" s="15">
        <f t="shared" si="4"/>
        <v>1799</v>
      </c>
      <c r="I305" s="15" t="s">
        <v>188</v>
      </c>
      <c r="K305" s="15">
        <v>135</v>
      </c>
      <c r="Q305" s="15">
        <v>0</v>
      </c>
      <c r="U305" s="15">
        <v>0</v>
      </c>
      <c r="AR305" s="15">
        <v>0</v>
      </c>
      <c r="AS305" s="15">
        <v>0</v>
      </c>
      <c r="AT305" s="15">
        <v>0</v>
      </c>
      <c r="AU305" s="15">
        <v>209.14285714285714</v>
      </c>
      <c r="BA305" s="15" t="str">
        <v>ITEM3062</v>
      </c>
      <c r="BB305" s="15" t="str">
        <v>Mango</v>
      </c>
      <c r="BC305" s="15" t="str">
        <v>Green</v>
      </c>
      <c r="BD305" s="15">
        <v>44899</v>
      </c>
      <c r="BE305" s="15">
        <v>14264</v>
      </c>
      <c r="BF305" s="15">
        <v>25</v>
      </c>
      <c r="BG305" s="15">
        <v>570.55999999999995</v>
      </c>
      <c r="BH305" s="15" t="str">
        <v>Week-1</v>
      </c>
    </row>
    <row r="306" spans="2:60" ht="15">
      <c r="B306" s="17" t="s">
        <v>77</v>
      </c>
      <c r="C306" s="17" t="s">
        <v>78</v>
      </c>
      <c r="D306" s="19" t="s">
        <v>79</v>
      </c>
      <c r="E306" s="21">
        <v>44899</v>
      </c>
      <c r="F306" s="17">
        <v>0</v>
      </c>
      <c r="G306" s="17">
        <v>0</v>
      </c>
      <c r="H306" s="15">
        <f t="shared" si="4"/>
        <v>0</v>
      </c>
      <c r="I306" s="15" t="s">
        <v>188</v>
      </c>
      <c r="K306" s="15">
        <v>850.69230769230774</v>
      </c>
      <c r="Q306" s="15">
        <v>0</v>
      </c>
      <c r="U306" s="15">
        <v>0</v>
      </c>
      <c r="AR306" s="15">
        <v>570.55999999999995</v>
      </c>
      <c r="AS306" s="15">
        <v>570.52380952380952</v>
      </c>
      <c r="AT306" s="15">
        <v>558.030303030303</v>
      </c>
      <c r="AU306" s="15">
        <v>558.04109589041093</v>
      </c>
      <c r="BA306" s="15" t="str">
        <v>ITEM8095</v>
      </c>
      <c r="BB306" s="15" t="str">
        <v>Mango</v>
      </c>
      <c r="BC306" s="15" t="str">
        <v>Green</v>
      </c>
      <c r="BD306" s="15">
        <v>44899</v>
      </c>
      <c r="BE306" s="15">
        <v>1032</v>
      </c>
      <c r="BF306" s="15">
        <v>8</v>
      </c>
      <c r="BG306" s="15">
        <v>129</v>
      </c>
      <c r="BH306" s="15" t="str">
        <v>Week-1</v>
      </c>
    </row>
    <row r="307" spans="2:60" ht="15">
      <c r="B307" s="17" t="s">
        <v>80</v>
      </c>
      <c r="C307" s="17" t="s">
        <v>81</v>
      </c>
      <c r="D307" s="19" t="s">
        <v>82</v>
      </c>
      <c r="E307" s="21">
        <v>44899</v>
      </c>
      <c r="F307" s="17">
        <v>0</v>
      </c>
      <c r="G307" s="17">
        <v>0</v>
      </c>
      <c r="H307" s="15">
        <f t="shared" si="4"/>
        <v>0</v>
      </c>
      <c r="I307" s="15" t="s">
        <v>188</v>
      </c>
      <c r="K307" s="15">
        <v>492.83333333333331</v>
      </c>
      <c r="Q307" s="15">
        <v>204</v>
      </c>
      <c r="U307" s="15">
        <v>195</v>
      </c>
      <c r="AR307" s="15">
        <v>129</v>
      </c>
      <c r="AS307" s="15">
        <v>129</v>
      </c>
      <c r="AT307" s="15">
        <v>129</v>
      </c>
      <c r="AU307" s="15">
        <v>129</v>
      </c>
      <c r="BA307" s="15" t="str">
        <v>ITEM8265</v>
      </c>
      <c r="BB307" s="15" t="str">
        <v>Apple</v>
      </c>
      <c r="BC307" s="15" t="str">
        <v>Robin</v>
      </c>
      <c r="BD307" s="15">
        <v>44899</v>
      </c>
      <c r="BE307" s="15">
        <v>16191</v>
      </c>
      <c r="BF307" s="15">
        <v>9</v>
      </c>
      <c r="BG307" s="15">
        <v>1799</v>
      </c>
      <c r="BH307" s="15" t="str">
        <v>Week-1</v>
      </c>
    </row>
    <row r="308" spans="2:60" ht="15">
      <c r="B308" s="17" t="s">
        <v>83</v>
      </c>
      <c r="C308" s="17" t="s">
        <v>71</v>
      </c>
      <c r="D308" s="19" t="s">
        <v>84</v>
      </c>
      <c r="E308" s="21">
        <v>44899</v>
      </c>
      <c r="F308" s="17">
        <v>19350</v>
      </c>
      <c r="G308" s="17">
        <v>150</v>
      </c>
      <c r="H308" s="15">
        <f t="shared" si="4"/>
        <v>129</v>
      </c>
      <c r="I308" s="15" t="s">
        <v>188</v>
      </c>
      <c r="K308" s="15">
        <v>172</v>
      </c>
      <c r="Q308" s="15">
        <v>0</v>
      </c>
      <c r="U308" s="15">
        <v>316</v>
      </c>
      <c r="AR308" s="15">
        <v>1799</v>
      </c>
      <c r="AS308" s="15">
        <v>1709</v>
      </c>
      <c r="AT308" s="15">
        <v>1710.6666666666667</v>
      </c>
      <c r="AU308" s="15">
        <v>1676.5</v>
      </c>
      <c r="BA308" s="15" t="str">
        <v>ITEM8226</v>
      </c>
      <c r="BB308" s="15" t="str">
        <v>Guava</v>
      </c>
      <c r="BC308" s="15" t="str">
        <v>Sour</v>
      </c>
      <c r="BD308" s="15">
        <v>44899</v>
      </c>
      <c r="BE308" s="15">
        <v>0</v>
      </c>
      <c r="BF308" s="15">
        <v>0</v>
      </c>
      <c r="BG308" s="15">
        <v>0</v>
      </c>
      <c r="BH308" s="15" t="str">
        <v>Week-1</v>
      </c>
    </row>
    <row r="309" spans="2:60" ht="15">
      <c r="B309" s="17" t="s">
        <v>85</v>
      </c>
      <c r="C309" s="17" t="s">
        <v>75</v>
      </c>
      <c r="D309" s="19" t="s">
        <v>86</v>
      </c>
      <c r="E309" s="21">
        <v>44899</v>
      </c>
      <c r="F309" s="17">
        <v>2838</v>
      </c>
      <c r="G309" s="17">
        <v>10</v>
      </c>
      <c r="H309" s="15">
        <f t="shared" si="4"/>
        <v>283.8</v>
      </c>
      <c r="I309" s="15" t="s">
        <v>188</v>
      </c>
      <c r="K309" s="15">
        <v>0</v>
      </c>
      <c r="Q309" s="15">
        <v>269</v>
      </c>
      <c r="U309" s="15">
        <v>0</v>
      </c>
      <c r="AR309" s="15">
        <v>0</v>
      </c>
      <c r="AS309" s="15">
        <v>0</v>
      </c>
      <c r="AT309" s="15">
        <v>0</v>
      </c>
      <c r="AU309" s="15">
        <v>0</v>
      </c>
      <c r="BA309" s="15" t="str">
        <v>ITEM3567</v>
      </c>
      <c r="BB309" s="15" t="str">
        <v>Orange</v>
      </c>
      <c r="BC309" s="15" t="str">
        <v>Tangerine</v>
      </c>
      <c r="BD309" s="15">
        <v>44899</v>
      </c>
      <c r="BE309" s="15">
        <v>0</v>
      </c>
      <c r="BF309" s="15">
        <v>0</v>
      </c>
      <c r="BG309" s="15">
        <v>0</v>
      </c>
      <c r="BH309" s="15" t="str">
        <v>Week-1</v>
      </c>
    </row>
    <row r="310" spans="2:60" ht="15">
      <c r="B310" s="17" t="s">
        <v>87</v>
      </c>
      <c r="C310" s="17" t="s">
        <v>71</v>
      </c>
      <c r="D310" s="19" t="s">
        <v>84</v>
      </c>
      <c r="E310" s="21">
        <v>44899</v>
      </c>
      <c r="F310" s="17">
        <v>1990</v>
      </c>
      <c r="G310" s="17">
        <v>10</v>
      </c>
      <c r="H310" s="15">
        <f t="shared" si="4"/>
        <v>199</v>
      </c>
      <c r="I310" s="15" t="s">
        <v>188</v>
      </c>
      <c r="K310" s="15">
        <v>649</v>
      </c>
      <c r="Q310" s="15">
        <v>483.12087912087912</v>
      </c>
      <c r="U310" s="15">
        <v>195</v>
      </c>
      <c r="AR310" s="15">
        <v>0</v>
      </c>
      <c r="AS310" s="15">
        <v>0</v>
      </c>
      <c r="AT310" s="15">
        <v>249</v>
      </c>
      <c r="AU310" s="15">
        <v>257</v>
      </c>
      <c r="BA310" s="15" t="str">
        <v>ITEM5418</v>
      </c>
      <c r="BB310" s="15" t="str">
        <v>Mango</v>
      </c>
      <c r="BC310" s="15" t="str">
        <v>Alphonso</v>
      </c>
      <c r="BD310" s="15">
        <v>44899</v>
      </c>
      <c r="BE310" s="15">
        <v>19350</v>
      </c>
      <c r="BF310" s="15">
        <v>150</v>
      </c>
      <c r="BG310" s="15">
        <v>129</v>
      </c>
      <c r="BH310" s="15" t="str">
        <v>Week-1</v>
      </c>
    </row>
    <row r="311" spans="2:60" ht="15">
      <c r="B311" s="17" t="s">
        <v>88</v>
      </c>
      <c r="C311" s="17" t="s">
        <v>68</v>
      </c>
      <c r="D311" s="19" t="s">
        <v>89</v>
      </c>
      <c r="E311" s="21">
        <v>44899</v>
      </c>
      <c r="F311" s="17">
        <v>0</v>
      </c>
      <c r="G311" s="17">
        <v>0</v>
      </c>
      <c r="H311" s="15">
        <f t="shared" si="4"/>
        <v>0</v>
      </c>
      <c r="I311" s="15" t="s">
        <v>188</v>
      </c>
      <c r="K311" s="15">
        <v>850.69230769230774</v>
      </c>
      <c r="Q311" s="15">
        <v>841.44444444444446</v>
      </c>
      <c r="U311" s="15">
        <v>834.30769230769226</v>
      </c>
      <c r="AR311" s="15">
        <v>129</v>
      </c>
      <c r="AS311" s="15">
        <v>129</v>
      </c>
      <c r="AT311" s="15">
        <v>129</v>
      </c>
      <c r="AU311" s="15">
        <v>129</v>
      </c>
      <c r="BA311" s="15" t="str">
        <v>ITEM1785</v>
      </c>
      <c r="BB311" s="15" t="str">
        <v>Apple</v>
      </c>
      <c r="BC311" s="15" t="str">
        <v>Golden</v>
      </c>
      <c r="BD311" s="15">
        <v>44899</v>
      </c>
      <c r="BE311" s="15">
        <v>2838</v>
      </c>
      <c r="BF311" s="15">
        <v>10</v>
      </c>
      <c r="BG311" s="15">
        <v>283.8</v>
      </c>
      <c r="BH311" s="15" t="str">
        <v>Week-1</v>
      </c>
    </row>
    <row r="312" spans="2:60" ht="15">
      <c r="B312" s="17" t="s">
        <v>90</v>
      </c>
      <c r="C312" s="17" t="s">
        <v>75</v>
      </c>
      <c r="D312" s="19" t="s">
        <v>91</v>
      </c>
      <c r="E312" s="21">
        <v>44899</v>
      </c>
      <c r="F312" s="17">
        <v>24138</v>
      </c>
      <c r="G312" s="17">
        <v>49</v>
      </c>
      <c r="H312" s="15">
        <f t="shared" si="4"/>
        <v>492.61224489795916</v>
      </c>
      <c r="I312" s="15" t="s">
        <v>188</v>
      </c>
      <c r="K312" s="15">
        <v>649</v>
      </c>
      <c r="Q312" s="15">
        <v>0</v>
      </c>
      <c r="U312" s="15">
        <v>649</v>
      </c>
      <c r="AR312" s="15">
        <v>283.8</v>
      </c>
      <c r="AS312" s="15">
        <v>283.77777777777777</v>
      </c>
      <c r="AT312" s="15">
        <v>283.8</v>
      </c>
      <c r="AU312" s="15">
        <v>283.76923076923077</v>
      </c>
      <c r="BA312" s="15" t="str">
        <v>ITEM7423</v>
      </c>
      <c r="BB312" s="15" t="str">
        <v>Mango</v>
      </c>
      <c r="BC312" s="15" t="str">
        <v>Alphonso</v>
      </c>
      <c r="BD312" s="15">
        <v>44899</v>
      </c>
      <c r="BE312" s="15">
        <v>1990</v>
      </c>
      <c r="BF312" s="15">
        <v>10</v>
      </c>
      <c r="BG312" s="15">
        <v>199</v>
      </c>
      <c r="BH312" s="15" t="str">
        <v>Week-1</v>
      </c>
    </row>
    <row r="313" spans="2:60" ht="15">
      <c r="B313" s="17" t="s">
        <v>92</v>
      </c>
      <c r="C313" s="17" t="s">
        <v>75</v>
      </c>
      <c r="D313" s="19" t="s">
        <v>86</v>
      </c>
      <c r="E313" s="21">
        <v>44899</v>
      </c>
      <c r="F313" s="17">
        <v>9447</v>
      </c>
      <c r="G313" s="17">
        <v>11</v>
      </c>
      <c r="H313" s="15">
        <f t="shared" si="4"/>
        <v>858.81818181818187</v>
      </c>
      <c r="I313" s="15" t="s">
        <v>188</v>
      </c>
      <c r="K313" s="15">
        <v>558.04615384615386</v>
      </c>
      <c r="Q313" s="15">
        <v>0</v>
      </c>
      <c r="U313" s="15">
        <v>135</v>
      </c>
      <c r="AR313" s="15">
        <v>199</v>
      </c>
      <c r="AS313" s="15">
        <v>199</v>
      </c>
      <c r="AT313" s="15">
        <v>199</v>
      </c>
      <c r="AU313" s="15">
        <v>204.1</v>
      </c>
      <c r="BA313" s="15" t="str">
        <v>ITEM8923</v>
      </c>
      <c r="BB313" s="15" t="str">
        <v>Lemon</v>
      </c>
      <c r="BC313" s="15" t="str">
        <v>Oblong</v>
      </c>
      <c r="BD313" s="15">
        <v>44899</v>
      </c>
      <c r="BE313" s="15">
        <v>0</v>
      </c>
      <c r="BF313" s="15">
        <v>0</v>
      </c>
      <c r="BG313" s="15">
        <v>0</v>
      </c>
      <c r="BH313" s="15" t="str">
        <v>Week-1</v>
      </c>
    </row>
    <row r="314" spans="2:60" ht="15">
      <c r="B314" s="17" t="s">
        <v>93</v>
      </c>
      <c r="C314" s="17" t="s">
        <v>71</v>
      </c>
      <c r="D314" s="19" t="s">
        <v>94</v>
      </c>
      <c r="E314" s="21">
        <v>44899</v>
      </c>
      <c r="F314" s="17">
        <v>8388</v>
      </c>
      <c r="G314" s="17">
        <v>12</v>
      </c>
      <c r="H314" s="15">
        <f t="shared" si="4"/>
        <v>699</v>
      </c>
      <c r="I314" s="15" t="s">
        <v>188</v>
      </c>
      <c r="K314" s="15">
        <v>131.21052631578948</v>
      </c>
      <c r="Q314" s="15">
        <v>0</v>
      </c>
      <c r="U314" s="15">
        <v>527</v>
      </c>
      <c r="AR314" s="15">
        <v>0</v>
      </c>
      <c r="AS314" s="15">
        <v>0</v>
      </c>
      <c r="AT314" s="15">
        <v>0</v>
      </c>
      <c r="AU314" s="15">
        <v>0</v>
      </c>
      <c r="BA314" s="15" t="str">
        <v>ITEM3032</v>
      </c>
      <c r="BB314" s="15" t="str">
        <v>Apple</v>
      </c>
      <c r="BC314" s="15" t="str">
        <v>Red</v>
      </c>
      <c r="BD314" s="15">
        <v>44899</v>
      </c>
      <c r="BE314" s="15">
        <v>24138</v>
      </c>
      <c r="BF314" s="15">
        <v>49</v>
      </c>
      <c r="BG314" s="15">
        <v>492.61224489795916</v>
      </c>
      <c r="BH314" s="15" t="str">
        <v>Week-1</v>
      </c>
    </row>
    <row r="315" spans="2:60" ht="15">
      <c r="B315" s="17" t="s">
        <v>95</v>
      </c>
      <c r="C315" s="17" t="s">
        <v>71</v>
      </c>
      <c r="D315" s="19" t="s">
        <v>94</v>
      </c>
      <c r="E315" s="21">
        <v>44899</v>
      </c>
      <c r="F315" s="17">
        <v>17132</v>
      </c>
      <c r="G315" s="17">
        <v>41</v>
      </c>
      <c r="H315" s="15">
        <f t="shared" si="4"/>
        <v>417.85365853658539</v>
      </c>
      <c r="I315" s="15" t="s">
        <v>188</v>
      </c>
      <c r="K315" s="15">
        <v>135</v>
      </c>
      <c r="U315" s="15">
        <v>0</v>
      </c>
      <c r="AR315" s="15">
        <v>492.61224489795916</v>
      </c>
      <c r="AS315" s="15">
        <v>492.62</v>
      </c>
      <c r="AT315" s="15">
        <v>492.60869565217394</v>
      </c>
      <c r="AU315" s="15">
        <v>483.12307692307695</v>
      </c>
      <c r="BA315" s="15" t="str">
        <v>ITEM3313</v>
      </c>
      <c r="BB315" s="15" t="str">
        <v>Apple</v>
      </c>
      <c r="BC315" s="15" t="str">
        <v>Golden</v>
      </c>
      <c r="BD315" s="15">
        <v>44899</v>
      </c>
      <c r="BE315" s="15">
        <v>9447</v>
      </c>
      <c r="BF315" s="15">
        <v>11</v>
      </c>
      <c r="BG315" s="15">
        <v>858.81818181818187</v>
      </c>
      <c r="BH315" s="15" t="str">
        <v>Week-1</v>
      </c>
    </row>
    <row r="316" spans="2:60" ht="15">
      <c r="B316" s="17" t="s">
        <v>96</v>
      </c>
      <c r="C316" s="17" t="s">
        <v>75</v>
      </c>
      <c r="D316" s="19" t="s">
        <v>76</v>
      </c>
      <c r="E316" s="21">
        <v>44899</v>
      </c>
      <c r="F316" s="17">
        <v>0</v>
      </c>
      <c r="G316" s="17">
        <v>0</v>
      </c>
      <c r="H316" s="15">
        <f t="shared" si="4"/>
        <v>0</v>
      </c>
      <c r="I316" s="15" t="s">
        <v>188</v>
      </c>
      <c r="K316" s="15">
        <v>649</v>
      </c>
      <c r="U316" s="15">
        <v>0</v>
      </c>
      <c r="AR316" s="15">
        <v>858.81818181818187</v>
      </c>
      <c r="AS316" s="15">
        <v>858.5333333333333</v>
      </c>
      <c r="AT316" s="15">
        <v>843.83333333333337</v>
      </c>
      <c r="AU316" s="15">
        <v>834.33333333333337</v>
      </c>
      <c r="BA316" s="15" t="str">
        <v>ITEM8108</v>
      </c>
      <c r="BB316" s="15" t="str">
        <v>Mango</v>
      </c>
      <c r="BC316" s="15" t="str">
        <v>Amrapalli</v>
      </c>
      <c r="BD316" s="15">
        <v>44899</v>
      </c>
      <c r="BE316" s="15">
        <v>8388</v>
      </c>
      <c r="BF316" s="15">
        <v>12</v>
      </c>
      <c r="BG316" s="15">
        <v>699</v>
      </c>
      <c r="BH316" s="15" t="str">
        <v>Week-1</v>
      </c>
    </row>
    <row r="317" spans="2:60" ht="15">
      <c r="B317" s="17" t="s">
        <v>97</v>
      </c>
      <c r="C317" s="17" t="s">
        <v>71</v>
      </c>
      <c r="D317" s="19" t="s">
        <v>72</v>
      </c>
      <c r="E317" s="21">
        <v>44899</v>
      </c>
      <c r="F317" s="17">
        <v>19170</v>
      </c>
      <c r="G317" s="17">
        <v>142</v>
      </c>
      <c r="H317" s="15">
        <f t="shared" si="4"/>
        <v>135</v>
      </c>
      <c r="I317" s="15" t="s">
        <v>188</v>
      </c>
      <c r="K317" s="15">
        <v>483.12087912087912</v>
      </c>
      <c r="U317" s="15">
        <v>0</v>
      </c>
      <c r="AR317" s="15">
        <v>699</v>
      </c>
      <c r="AS317" s="15">
        <v>699</v>
      </c>
      <c r="AT317" s="15">
        <v>649</v>
      </c>
      <c r="AU317" s="15">
        <v>649</v>
      </c>
      <c r="BA317" s="15" t="str">
        <v>ITEM3659</v>
      </c>
      <c r="BB317" s="15" t="str">
        <v>Mango</v>
      </c>
      <c r="BC317" s="15" t="str">
        <v>Amrapalli</v>
      </c>
      <c r="BD317" s="15">
        <v>44899</v>
      </c>
      <c r="BE317" s="15">
        <v>17132</v>
      </c>
      <c r="BF317" s="15">
        <v>41</v>
      </c>
      <c r="BG317" s="15">
        <v>417.85365853658539</v>
      </c>
      <c r="BH317" s="15" t="str">
        <v>Week-1</v>
      </c>
    </row>
    <row r="318" spans="2:60" ht="15">
      <c r="B318" s="17" t="s">
        <v>98</v>
      </c>
      <c r="C318" s="17" t="s">
        <v>68</v>
      </c>
      <c r="D318" s="19" t="s">
        <v>99</v>
      </c>
      <c r="E318" s="21">
        <v>44899</v>
      </c>
      <c r="F318" s="17">
        <v>0</v>
      </c>
      <c r="G318" s="17">
        <v>0</v>
      </c>
      <c r="H318" s="15">
        <f t="shared" si="4"/>
        <v>0</v>
      </c>
      <c r="I318" s="15" t="s">
        <v>188</v>
      </c>
      <c r="K318" s="15">
        <v>417.85714285714283</v>
      </c>
      <c r="U318" s="15">
        <v>0</v>
      </c>
      <c r="AR318" s="15">
        <v>417.85365853658539</v>
      </c>
      <c r="AS318" s="15">
        <v>417.86274509803923</v>
      </c>
      <c r="AT318" s="15">
        <v>417.84848484848487</v>
      </c>
      <c r="AU318" s="15">
        <v>417.85</v>
      </c>
      <c r="BA318" s="15" t="str">
        <v>ITEM2978</v>
      </c>
      <c r="BB318" s="15" t="str">
        <v>Apple</v>
      </c>
      <c r="BC318" s="15" t="str">
        <v>Robin</v>
      </c>
      <c r="BD318" s="15">
        <v>44899</v>
      </c>
      <c r="BE318" s="15">
        <v>0</v>
      </c>
      <c r="BF318" s="15">
        <v>0</v>
      </c>
      <c r="BG318" s="15">
        <v>0</v>
      </c>
      <c r="BH318" s="15" t="str">
        <v>Week-1</v>
      </c>
    </row>
    <row r="319" spans="2:60" ht="15">
      <c r="B319" s="17" t="s">
        <v>100</v>
      </c>
      <c r="C319" s="17" t="s">
        <v>68</v>
      </c>
      <c r="D319" s="19" t="s">
        <v>99</v>
      </c>
      <c r="E319" s="21">
        <v>44899</v>
      </c>
      <c r="F319" s="17">
        <v>0</v>
      </c>
      <c r="G319" s="17">
        <v>0</v>
      </c>
      <c r="H319" s="15">
        <f t="shared" si="4"/>
        <v>0</v>
      </c>
      <c r="I319" s="15" t="s">
        <v>188</v>
      </c>
      <c r="K319" s="15">
        <v>135</v>
      </c>
      <c r="U319" s="15">
        <v>185</v>
      </c>
      <c r="AR319" s="15">
        <v>0</v>
      </c>
      <c r="AS319" s="15">
        <v>0</v>
      </c>
      <c r="AT319" s="15">
        <v>179.33333333333334</v>
      </c>
      <c r="AU319" s="15">
        <v>170</v>
      </c>
      <c r="BA319" s="15" t="str">
        <v>ITEM9485</v>
      </c>
      <c r="BB319" s="15" t="str">
        <v>Mango</v>
      </c>
      <c r="BC319" s="15" t="str">
        <v>Green</v>
      </c>
      <c r="BD319" s="15">
        <v>44899</v>
      </c>
      <c r="BE319" s="15">
        <v>19170</v>
      </c>
      <c r="BF319" s="15">
        <v>142</v>
      </c>
      <c r="BG319" s="15">
        <v>135</v>
      </c>
      <c r="BH319" s="15" t="str">
        <v>Week-1</v>
      </c>
    </row>
    <row r="320" spans="2:60" ht="15">
      <c r="B320" s="17" t="s">
        <v>101</v>
      </c>
      <c r="C320" s="17" t="s">
        <v>68</v>
      </c>
      <c r="D320" s="19" t="s">
        <v>99</v>
      </c>
      <c r="E320" s="21">
        <v>44899</v>
      </c>
      <c r="F320" s="17">
        <v>837</v>
      </c>
      <c r="G320" s="17">
        <v>3</v>
      </c>
      <c r="H320" s="15">
        <f t="shared" si="4"/>
        <v>279</v>
      </c>
      <c r="I320" s="15" t="s">
        <v>188</v>
      </c>
      <c r="K320" s="15">
        <v>841.44444444444446</v>
      </c>
      <c r="U320" s="15">
        <v>316</v>
      </c>
      <c r="AR320" s="15">
        <v>135</v>
      </c>
      <c r="AS320" s="15">
        <v>135</v>
      </c>
      <c r="AT320" s="15">
        <v>135</v>
      </c>
      <c r="AU320" s="15">
        <v>135</v>
      </c>
      <c r="BA320" s="15" t="str">
        <v>ITEM5498</v>
      </c>
      <c r="BB320" s="15" t="str">
        <v>Lemon</v>
      </c>
      <c r="BC320" s="15" t="str">
        <v>Lisbon</v>
      </c>
      <c r="BD320" s="15">
        <v>44899</v>
      </c>
      <c r="BE320" s="15">
        <v>0</v>
      </c>
      <c r="BF320" s="15">
        <v>0</v>
      </c>
      <c r="BG320" s="15">
        <v>0</v>
      </c>
      <c r="BH320" s="15" t="str">
        <v>Week-1</v>
      </c>
    </row>
    <row r="321" spans="2:60" ht="15">
      <c r="B321" s="17" t="s">
        <v>102</v>
      </c>
      <c r="C321" s="17" t="s">
        <v>75</v>
      </c>
      <c r="D321" s="19" t="s">
        <v>76</v>
      </c>
      <c r="E321" s="21">
        <v>44899</v>
      </c>
      <c r="F321" s="17">
        <v>8548</v>
      </c>
      <c r="G321" s="17">
        <v>10</v>
      </c>
      <c r="H321" s="15">
        <f t="shared" si="4"/>
        <v>854.8</v>
      </c>
      <c r="I321" s="15" t="s">
        <v>188</v>
      </c>
      <c r="K321" s="15">
        <v>483.12087912087912</v>
      </c>
      <c r="U321" s="15">
        <v>0</v>
      </c>
      <c r="AR321" s="15">
        <v>0</v>
      </c>
      <c r="AS321" s="15">
        <v>0</v>
      </c>
      <c r="AT321" s="15">
        <v>0</v>
      </c>
      <c r="AU321" s="15">
        <v>0</v>
      </c>
      <c r="BA321" s="15" t="str">
        <v>ITEM1945</v>
      </c>
      <c r="BB321" s="15" t="str">
        <v>Lemon</v>
      </c>
      <c r="BC321" s="15" t="str">
        <v>Lisbon</v>
      </c>
      <c r="BD321" s="15">
        <v>44899</v>
      </c>
      <c r="BE321" s="15">
        <v>0</v>
      </c>
      <c r="BF321" s="15">
        <v>0</v>
      </c>
      <c r="BG321" s="15">
        <v>0</v>
      </c>
      <c r="BH321" s="15" t="str">
        <v>Week-1</v>
      </c>
    </row>
    <row r="322" spans="2:60" ht="15">
      <c r="B322" s="17" t="s">
        <v>103</v>
      </c>
      <c r="C322" s="17" t="s">
        <v>75</v>
      </c>
      <c r="D322" s="19" t="s">
        <v>86</v>
      </c>
      <c r="E322" s="21">
        <v>44899</v>
      </c>
      <c r="F322" s="17">
        <v>7392</v>
      </c>
      <c r="G322" s="17">
        <v>12</v>
      </c>
      <c r="H322" s="15">
        <f t="shared" si="4"/>
        <v>616</v>
      </c>
      <c r="I322" s="15" t="s">
        <v>188</v>
      </c>
      <c r="K322" s="15">
        <v>170</v>
      </c>
      <c r="U322" s="15">
        <v>185</v>
      </c>
      <c r="AR322" s="15">
        <v>0</v>
      </c>
      <c r="AS322" s="15">
        <v>0</v>
      </c>
      <c r="AT322" s="15">
        <v>479</v>
      </c>
      <c r="AU322" s="15">
        <v>0</v>
      </c>
      <c r="BA322" s="15" t="str">
        <v>ITEM5204</v>
      </c>
      <c r="BB322" s="15" t="str">
        <v>Lemon</v>
      </c>
      <c r="BC322" s="15" t="str">
        <v>Lisbon</v>
      </c>
      <c r="BD322" s="15">
        <v>44899</v>
      </c>
      <c r="BE322" s="15">
        <v>837</v>
      </c>
      <c r="BF322" s="15">
        <v>3</v>
      </c>
      <c r="BG322" s="15">
        <v>279</v>
      </c>
      <c r="BH322" s="15" t="str">
        <v>Week-1</v>
      </c>
    </row>
    <row r="323" spans="2:60" ht="15">
      <c r="B323" s="17" t="s">
        <v>104</v>
      </c>
      <c r="C323" s="17" t="s">
        <v>68</v>
      </c>
      <c r="D323" s="19" t="s">
        <v>99</v>
      </c>
      <c r="E323" s="21">
        <v>44899</v>
      </c>
      <c r="F323" s="17">
        <v>0</v>
      </c>
      <c r="G323" s="17">
        <v>0</v>
      </c>
      <c r="H323" s="15">
        <f t="shared" ref="H323:H386" si="5">IF(F323&gt;0,F323/G323,0)</f>
        <v>0</v>
      </c>
      <c r="I323" s="15" t="s">
        <v>188</v>
      </c>
      <c r="K323" s="15">
        <v>0</v>
      </c>
      <c r="U323" s="15">
        <v>834.28571428571433</v>
      </c>
      <c r="AR323" s="15">
        <v>279</v>
      </c>
      <c r="AS323" s="15">
        <v>279</v>
      </c>
      <c r="AT323" s="15">
        <v>279</v>
      </c>
      <c r="AU323" s="15">
        <v>204.33333333333334</v>
      </c>
      <c r="BA323" s="15" t="str">
        <v>ITEM2513</v>
      </c>
      <c r="BB323" s="15" t="str">
        <v>Apple</v>
      </c>
      <c r="BC323" s="15" t="str">
        <v>Robin</v>
      </c>
      <c r="BD323" s="15">
        <v>44899</v>
      </c>
      <c r="BE323" s="15">
        <v>8548</v>
      </c>
      <c r="BF323" s="15">
        <v>10</v>
      </c>
      <c r="BG323" s="15">
        <v>854.8</v>
      </c>
      <c r="BH323" s="15" t="str">
        <v>Week-1</v>
      </c>
    </row>
    <row r="324" spans="2:60" ht="15">
      <c r="B324" s="17" t="s">
        <v>105</v>
      </c>
      <c r="C324" s="17" t="s">
        <v>81</v>
      </c>
      <c r="D324" s="19" t="s">
        <v>82</v>
      </c>
      <c r="E324" s="21">
        <v>44899</v>
      </c>
      <c r="F324" s="17">
        <v>538</v>
      </c>
      <c r="G324" s="17">
        <v>2</v>
      </c>
      <c r="H324" s="15">
        <f t="shared" si="5"/>
        <v>269</v>
      </c>
      <c r="I324" s="15" t="s">
        <v>188</v>
      </c>
      <c r="K324" s="15">
        <v>649</v>
      </c>
      <c r="U324" s="15">
        <v>649</v>
      </c>
      <c r="AR324" s="15">
        <v>854.8</v>
      </c>
      <c r="AS324" s="15">
        <v>847.05882352941171</v>
      </c>
      <c r="AT324" s="15">
        <v>868.33333333333337</v>
      </c>
      <c r="AU324" s="15">
        <v>823</v>
      </c>
      <c r="BA324" s="15" t="str">
        <v>ITEM3731</v>
      </c>
      <c r="BB324" s="15" t="str">
        <v>Apple</v>
      </c>
      <c r="BC324" s="15" t="str">
        <v>Golden</v>
      </c>
      <c r="BD324" s="15">
        <v>44899</v>
      </c>
      <c r="BE324" s="15">
        <v>7392</v>
      </c>
      <c r="BF324" s="15">
        <v>12</v>
      </c>
      <c r="BG324" s="15">
        <v>616</v>
      </c>
      <c r="BH324" s="15" t="str">
        <v>Week-1</v>
      </c>
    </row>
    <row r="325" spans="2:60" ht="15">
      <c r="B325" s="17" t="s">
        <v>106</v>
      </c>
      <c r="C325" s="17" t="s">
        <v>68</v>
      </c>
      <c r="D325" s="19" t="s">
        <v>89</v>
      </c>
      <c r="E325" s="21">
        <v>44899</v>
      </c>
      <c r="F325" s="17">
        <v>244</v>
      </c>
      <c r="G325" s="17">
        <v>1</v>
      </c>
      <c r="H325" s="15">
        <f t="shared" si="5"/>
        <v>244</v>
      </c>
      <c r="I325" s="15" t="s">
        <v>188</v>
      </c>
      <c r="K325" s="15">
        <v>841.44444444444446</v>
      </c>
      <c r="U325" s="15">
        <v>135.39344262295083</v>
      </c>
      <c r="AR325" s="15">
        <v>616</v>
      </c>
      <c r="AS325" s="15">
        <v>511.57894736842104</v>
      </c>
      <c r="AT325" s="15">
        <v>359.71428571428572</v>
      </c>
      <c r="AU325" s="15">
        <v>359.73170731707319</v>
      </c>
      <c r="BA325" s="15" t="str">
        <v>ITEM3632</v>
      </c>
      <c r="BB325" s="15" t="str">
        <v>Lemon</v>
      </c>
      <c r="BC325" s="15" t="str">
        <v>Lisbon</v>
      </c>
      <c r="BD325" s="15">
        <v>44899</v>
      </c>
      <c r="BE325" s="15">
        <v>0</v>
      </c>
      <c r="BF325" s="15">
        <v>0</v>
      </c>
      <c r="BG325" s="15">
        <v>0</v>
      </c>
      <c r="BH325" s="15" t="str">
        <v>Week-1</v>
      </c>
    </row>
    <row r="326" spans="2:60" ht="15">
      <c r="B326" s="17" t="s">
        <v>107</v>
      </c>
      <c r="C326" s="17" t="s">
        <v>71</v>
      </c>
      <c r="D326" s="19" t="s">
        <v>72</v>
      </c>
      <c r="E326" s="21">
        <v>44899</v>
      </c>
      <c r="F326" s="17">
        <v>2037</v>
      </c>
      <c r="G326" s="17">
        <v>3</v>
      </c>
      <c r="H326" s="15">
        <f t="shared" si="5"/>
        <v>679</v>
      </c>
      <c r="I326" s="15" t="s">
        <v>188</v>
      </c>
      <c r="K326" s="15">
        <v>649</v>
      </c>
      <c r="U326" s="15">
        <v>527</v>
      </c>
      <c r="AR326" s="15">
        <v>0</v>
      </c>
      <c r="AS326" s="15">
        <v>316</v>
      </c>
      <c r="AT326" s="15">
        <v>321.71428571428572</v>
      </c>
      <c r="AU326" s="15">
        <v>0</v>
      </c>
      <c r="BA326" s="15" t="str">
        <v>ITEM7636</v>
      </c>
      <c r="BB326" s="15" t="str">
        <v>Orange</v>
      </c>
      <c r="BC326" s="15" t="str">
        <v>Tangerine</v>
      </c>
      <c r="BD326" s="15">
        <v>44899</v>
      </c>
      <c r="BE326" s="15">
        <v>538</v>
      </c>
      <c r="BF326" s="15">
        <v>2</v>
      </c>
      <c r="BG326" s="15">
        <v>269</v>
      </c>
      <c r="BH326" s="15" t="str">
        <v>Week-1</v>
      </c>
    </row>
    <row r="327" spans="2:60" ht="15">
      <c r="B327" s="17" t="s">
        <v>108</v>
      </c>
      <c r="C327" s="17" t="s">
        <v>68</v>
      </c>
      <c r="D327" s="19" t="s">
        <v>89</v>
      </c>
      <c r="E327" s="21">
        <v>44899</v>
      </c>
      <c r="F327" s="17">
        <v>487</v>
      </c>
      <c r="G327" s="17">
        <v>3</v>
      </c>
      <c r="H327" s="15">
        <f t="shared" si="5"/>
        <v>162.33333333333334</v>
      </c>
      <c r="I327" s="15" t="s">
        <v>188</v>
      </c>
      <c r="K327" s="15">
        <v>558.04123711340208</v>
      </c>
      <c r="U327" s="15">
        <v>379</v>
      </c>
      <c r="AR327" s="15">
        <v>269</v>
      </c>
      <c r="AS327" s="15">
        <v>269</v>
      </c>
      <c r="AT327" s="15">
        <v>0</v>
      </c>
      <c r="AU327" s="15">
        <v>0</v>
      </c>
      <c r="BA327" s="15" t="str">
        <v>ITEM8061</v>
      </c>
      <c r="BB327" s="15" t="str">
        <v>Lemon</v>
      </c>
      <c r="BC327" s="15" t="str">
        <v>Oblong</v>
      </c>
      <c r="BD327" s="15">
        <v>44899</v>
      </c>
      <c r="BE327" s="15">
        <v>244</v>
      </c>
      <c r="BF327" s="15">
        <v>1</v>
      </c>
      <c r="BG327" s="15">
        <v>244</v>
      </c>
      <c r="BH327" s="15" t="str">
        <v>Week-1</v>
      </c>
    </row>
    <row r="328" spans="2:60" ht="15">
      <c r="B328" s="17" t="s">
        <v>109</v>
      </c>
      <c r="C328" s="17" t="s">
        <v>71</v>
      </c>
      <c r="D328" s="19" t="s">
        <v>72</v>
      </c>
      <c r="E328" s="21">
        <v>44899</v>
      </c>
      <c r="F328" s="17">
        <v>24138</v>
      </c>
      <c r="G328" s="17">
        <v>49</v>
      </c>
      <c r="H328" s="15">
        <f t="shared" si="5"/>
        <v>492.61224489795916</v>
      </c>
      <c r="I328" s="15" t="s">
        <v>188</v>
      </c>
      <c r="K328" s="15">
        <v>129</v>
      </c>
      <c r="U328" s="15">
        <v>0</v>
      </c>
      <c r="AR328" s="15">
        <v>244</v>
      </c>
      <c r="AS328" s="15">
        <v>0</v>
      </c>
      <c r="AT328" s="15">
        <v>0</v>
      </c>
      <c r="AU328" s="15">
        <v>0</v>
      </c>
      <c r="BA328" s="15" t="str">
        <v>ITEM9891</v>
      </c>
      <c r="BB328" s="15" t="str">
        <v>Mango</v>
      </c>
      <c r="BC328" s="15" t="str">
        <v>Green</v>
      </c>
      <c r="BD328" s="15">
        <v>44899</v>
      </c>
      <c r="BE328" s="15">
        <v>2037</v>
      </c>
      <c r="BF328" s="15">
        <v>3</v>
      </c>
      <c r="BG328" s="15">
        <v>679</v>
      </c>
      <c r="BH328" s="15" t="str">
        <v>Week-1</v>
      </c>
    </row>
    <row r="329" spans="2:60" ht="15">
      <c r="B329" s="17" t="s">
        <v>110</v>
      </c>
      <c r="C329" s="17" t="s">
        <v>75</v>
      </c>
      <c r="D329" s="19" t="s">
        <v>86</v>
      </c>
      <c r="E329" s="21">
        <v>44899</v>
      </c>
      <c r="F329" s="17">
        <v>9447</v>
      </c>
      <c r="G329" s="17">
        <v>11</v>
      </c>
      <c r="H329" s="15">
        <f t="shared" si="5"/>
        <v>858.81818181818187</v>
      </c>
      <c r="I329" s="15" t="s">
        <v>188</v>
      </c>
      <c r="K329" s="15">
        <v>135</v>
      </c>
      <c r="U329" s="15">
        <v>0</v>
      </c>
      <c r="AR329" s="15">
        <v>679</v>
      </c>
      <c r="AS329" s="15">
        <v>679</v>
      </c>
      <c r="AT329" s="15">
        <v>649</v>
      </c>
      <c r="AU329" s="15">
        <v>649</v>
      </c>
      <c r="BA329" s="15" t="str">
        <v>ITEM4894</v>
      </c>
      <c r="BB329" s="15" t="str">
        <v>Lemon</v>
      </c>
      <c r="BC329" s="15" t="str">
        <v>Oblong</v>
      </c>
      <c r="BD329" s="15">
        <v>44899</v>
      </c>
      <c r="BE329" s="15">
        <v>487</v>
      </c>
      <c r="BF329" s="15">
        <v>3</v>
      </c>
      <c r="BG329" s="15">
        <v>162.33333333333334</v>
      </c>
      <c r="BH329" s="15" t="str">
        <v>Week-1</v>
      </c>
    </row>
    <row r="330" spans="2:60" ht="15">
      <c r="B330" s="17" t="s">
        <v>111</v>
      </c>
      <c r="C330" s="17" t="s">
        <v>75</v>
      </c>
      <c r="D330" s="19" t="s">
        <v>76</v>
      </c>
      <c r="E330" s="21">
        <v>44899</v>
      </c>
      <c r="F330" s="17">
        <v>8388</v>
      </c>
      <c r="G330" s="17">
        <v>12</v>
      </c>
      <c r="H330" s="15">
        <f t="shared" si="5"/>
        <v>699</v>
      </c>
      <c r="I330" s="15" t="s">
        <v>188</v>
      </c>
      <c r="K330" s="15">
        <v>649</v>
      </c>
      <c r="U330" s="15">
        <v>0</v>
      </c>
      <c r="AR330" s="15">
        <v>162.33333333333334</v>
      </c>
      <c r="AS330" s="15">
        <v>149</v>
      </c>
      <c r="AT330" s="15">
        <v>189</v>
      </c>
      <c r="AU330" s="15">
        <v>213.54545454545453</v>
      </c>
      <c r="BA330" s="15" t="str">
        <v>ITEM1375</v>
      </c>
      <c r="BB330" s="15" t="str">
        <v>Mango</v>
      </c>
      <c r="BC330" s="15" t="str">
        <v>Green</v>
      </c>
      <c r="BD330" s="15">
        <v>44899</v>
      </c>
      <c r="BE330" s="15">
        <v>24138</v>
      </c>
      <c r="BF330" s="15">
        <v>49</v>
      </c>
      <c r="BG330" s="15">
        <v>492.61224489795916</v>
      </c>
      <c r="BH330" s="15" t="str">
        <v>Week-1</v>
      </c>
    </row>
    <row r="331" spans="2:60" ht="15">
      <c r="B331" s="17" t="s">
        <v>112</v>
      </c>
      <c r="C331" s="17" t="s">
        <v>71</v>
      </c>
      <c r="D331" s="19" t="s">
        <v>72</v>
      </c>
      <c r="E331" s="21">
        <v>44899</v>
      </c>
      <c r="F331" s="17">
        <v>17132</v>
      </c>
      <c r="G331" s="17">
        <v>41</v>
      </c>
      <c r="H331" s="15">
        <f t="shared" si="5"/>
        <v>417.85365853658539</v>
      </c>
      <c r="I331" s="15" t="s">
        <v>188</v>
      </c>
      <c r="K331" s="15">
        <v>483.125</v>
      </c>
      <c r="U331" s="15">
        <v>185</v>
      </c>
      <c r="AR331" s="15">
        <v>492.61224489795916</v>
      </c>
      <c r="AS331" s="15">
        <v>492.62</v>
      </c>
      <c r="AT331" s="15">
        <v>492.60869565217394</v>
      </c>
      <c r="AU331" s="15">
        <v>483.12307692307695</v>
      </c>
      <c r="BA331" s="15" t="str">
        <v>ITEM9640</v>
      </c>
      <c r="BB331" s="15" t="str">
        <v>Apple</v>
      </c>
      <c r="BC331" s="15" t="str">
        <v>Golden</v>
      </c>
      <c r="BD331" s="15">
        <v>44899</v>
      </c>
      <c r="BE331" s="15">
        <v>9447</v>
      </c>
      <c r="BF331" s="15">
        <v>11</v>
      </c>
      <c r="BG331" s="15">
        <v>858.81818181818187</v>
      </c>
      <c r="BH331" s="15" t="str">
        <v>Week-1</v>
      </c>
    </row>
    <row r="332" spans="2:60" ht="15">
      <c r="B332" s="17" t="s">
        <v>113</v>
      </c>
      <c r="C332" s="17" t="s">
        <v>71</v>
      </c>
      <c r="D332" s="19" t="s">
        <v>84</v>
      </c>
      <c r="E332" s="21">
        <v>44899</v>
      </c>
      <c r="F332" s="17">
        <v>0</v>
      </c>
      <c r="G332" s="17">
        <v>0</v>
      </c>
      <c r="H332" s="15">
        <f t="shared" si="5"/>
        <v>0</v>
      </c>
      <c r="I332" s="15" t="s">
        <v>188</v>
      </c>
      <c r="K332" s="15">
        <v>417.87179487179486</v>
      </c>
      <c r="U332" s="15">
        <v>336</v>
      </c>
      <c r="AR332" s="15">
        <v>858.81818181818187</v>
      </c>
      <c r="AS332" s="15">
        <v>858.5333333333333</v>
      </c>
      <c r="AT332" s="15">
        <v>843.83333333333337</v>
      </c>
      <c r="AU332" s="15">
        <v>834.33333333333337</v>
      </c>
      <c r="BA332" s="15" t="str">
        <v>ITEM7902</v>
      </c>
      <c r="BB332" s="15" t="str">
        <v>Apple</v>
      </c>
      <c r="BC332" s="15" t="str">
        <v>Robin</v>
      </c>
      <c r="BD332" s="15">
        <v>44899</v>
      </c>
      <c r="BE332" s="15">
        <v>8388</v>
      </c>
      <c r="BF332" s="15">
        <v>12</v>
      </c>
      <c r="BG332" s="15">
        <v>699</v>
      </c>
      <c r="BH332" s="15" t="str">
        <v>Week-1</v>
      </c>
    </row>
    <row r="333" spans="2:60" ht="15">
      <c r="B333" s="17" t="s">
        <v>114</v>
      </c>
      <c r="C333" s="17" t="s">
        <v>71</v>
      </c>
      <c r="D333" s="19" t="s">
        <v>72</v>
      </c>
      <c r="E333" s="21">
        <v>44899</v>
      </c>
      <c r="F333" s="17">
        <v>19170</v>
      </c>
      <c r="G333" s="17">
        <v>142</v>
      </c>
      <c r="H333" s="15">
        <f t="shared" si="5"/>
        <v>135</v>
      </c>
      <c r="I333" s="15" t="s">
        <v>188</v>
      </c>
      <c r="K333" s="15">
        <v>135</v>
      </c>
      <c r="U333" s="15">
        <v>0</v>
      </c>
      <c r="AR333" s="15">
        <v>699</v>
      </c>
      <c r="AS333" s="15">
        <v>699</v>
      </c>
      <c r="AT333" s="15">
        <v>649</v>
      </c>
      <c r="AU333" s="15">
        <v>649</v>
      </c>
      <c r="BA333" s="15" t="str">
        <v>ITEM4459</v>
      </c>
      <c r="BB333" s="15" t="str">
        <v>Mango</v>
      </c>
      <c r="BC333" s="15" t="str">
        <v>Green</v>
      </c>
      <c r="BD333" s="15">
        <v>44899</v>
      </c>
      <c r="BE333" s="15">
        <v>17132</v>
      </c>
      <c r="BF333" s="15">
        <v>41</v>
      </c>
      <c r="BG333" s="15">
        <v>417.85365853658539</v>
      </c>
      <c r="BH333" s="15" t="str">
        <v>Week-1</v>
      </c>
    </row>
    <row r="334" spans="2:60" ht="15">
      <c r="B334" s="17" t="s">
        <v>115</v>
      </c>
      <c r="C334" s="17" t="s">
        <v>68</v>
      </c>
      <c r="D334" s="19" t="s">
        <v>99</v>
      </c>
      <c r="E334" s="21">
        <v>44899</v>
      </c>
      <c r="F334" s="17">
        <v>0</v>
      </c>
      <c r="G334" s="17">
        <v>0</v>
      </c>
      <c r="H334" s="15">
        <f t="shared" si="5"/>
        <v>0</v>
      </c>
      <c r="I334" s="15" t="s">
        <v>188</v>
      </c>
      <c r="K334" s="15">
        <v>846.09090909090912</v>
      </c>
      <c r="U334" s="15">
        <v>185</v>
      </c>
      <c r="AR334" s="15">
        <v>417.85365853658539</v>
      </c>
      <c r="AS334" s="15">
        <v>417.86274509803923</v>
      </c>
      <c r="AT334" s="15">
        <v>417.84848484848487</v>
      </c>
      <c r="AU334" s="15">
        <v>417.85</v>
      </c>
      <c r="BA334" s="15" t="str">
        <v>ITEM9894</v>
      </c>
      <c r="BB334" s="15" t="str">
        <v>Mango</v>
      </c>
      <c r="BC334" s="15" t="str">
        <v>Alphonso</v>
      </c>
      <c r="BD334" s="15">
        <v>44899</v>
      </c>
      <c r="BE334" s="15">
        <v>0</v>
      </c>
      <c r="BF334" s="15">
        <v>0</v>
      </c>
      <c r="BG334" s="15">
        <v>0</v>
      </c>
      <c r="BH334" s="15" t="str">
        <v>Week-1</v>
      </c>
    </row>
    <row r="335" spans="2:60" ht="15">
      <c r="B335" s="17" t="s">
        <v>116</v>
      </c>
      <c r="C335" s="17" t="s">
        <v>71</v>
      </c>
      <c r="D335" s="19" t="s">
        <v>94</v>
      </c>
      <c r="E335" s="21">
        <v>44899</v>
      </c>
      <c r="F335" s="17">
        <v>0</v>
      </c>
      <c r="G335" s="17">
        <v>0</v>
      </c>
      <c r="H335" s="15">
        <f t="shared" si="5"/>
        <v>0</v>
      </c>
      <c r="I335" s="15" t="s">
        <v>188</v>
      </c>
      <c r="K335" s="15">
        <v>483.125</v>
      </c>
      <c r="U335" s="15">
        <v>846.125</v>
      </c>
      <c r="AR335" s="15">
        <v>0</v>
      </c>
      <c r="AS335" s="15">
        <v>0</v>
      </c>
      <c r="AT335" s="15">
        <v>179.33333333333334</v>
      </c>
      <c r="AU335" s="15">
        <v>170</v>
      </c>
      <c r="BA335" s="15" t="str">
        <v>ITEM6251</v>
      </c>
      <c r="BB335" s="15" t="str">
        <v>Mango</v>
      </c>
      <c r="BC335" s="15" t="str">
        <v>Green</v>
      </c>
      <c r="BD335" s="15">
        <v>44899</v>
      </c>
      <c r="BE335" s="15">
        <v>19170</v>
      </c>
      <c r="BF335" s="15">
        <v>142</v>
      </c>
      <c r="BG335" s="15">
        <v>135</v>
      </c>
      <c r="BH335" s="15" t="str">
        <v>Week-1</v>
      </c>
    </row>
    <row r="336" spans="2:60" ht="15">
      <c r="B336" s="17" t="s">
        <v>117</v>
      </c>
      <c r="C336" s="17" t="s">
        <v>68</v>
      </c>
      <c r="D336" s="19" t="s">
        <v>99</v>
      </c>
      <c r="E336" s="21">
        <v>44899</v>
      </c>
      <c r="F336" s="17">
        <v>837</v>
      </c>
      <c r="G336" s="17">
        <v>3</v>
      </c>
      <c r="H336" s="15">
        <f t="shared" si="5"/>
        <v>279</v>
      </c>
      <c r="I336" s="15" t="s">
        <v>188</v>
      </c>
      <c r="K336" s="15">
        <v>170</v>
      </c>
      <c r="U336" s="15">
        <v>599</v>
      </c>
      <c r="AR336" s="15">
        <v>135</v>
      </c>
      <c r="AS336" s="15">
        <v>135</v>
      </c>
      <c r="AT336" s="15">
        <v>135</v>
      </c>
      <c r="AU336" s="15">
        <v>135</v>
      </c>
      <c r="BA336" s="15" t="str">
        <v>ITEM6307</v>
      </c>
      <c r="BB336" s="15" t="str">
        <v>Lemon</v>
      </c>
      <c r="BC336" s="15" t="str">
        <v>Lisbon</v>
      </c>
      <c r="BD336" s="15">
        <v>44899</v>
      </c>
      <c r="BE336" s="15">
        <v>0</v>
      </c>
      <c r="BF336" s="15">
        <v>0</v>
      </c>
      <c r="BG336" s="15">
        <v>0</v>
      </c>
      <c r="BH336" s="15" t="str">
        <v>Week-1</v>
      </c>
    </row>
    <row r="337" spans="2:60" ht="15">
      <c r="B337" s="17" t="s">
        <v>118</v>
      </c>
      <c r="C337" s="17" t="s">
        <v>71</v>
      </c>
      <c r="D337" s="19" t="s">
        <v>72</v>
      </c>
      <c r="E337" s="21">
        <v>44899</v>
      </c>
      <c r="F337" s="17">
        <v>8548</v>
      </c>
      <c r="G337" s="17">
        <v>10</v>
      </c>
      <c r="H337" s="15">
        <f t="shared" si="5"/>
        <v>854.8</v>
      </c>
      <c r="I337" s="15" t="s">
        <v>188</v>
      </c>
      <c r="K337" s="15">
        <v>0</v>
      </c>
      <c r="U337" s="15">
        <v>129.09905660377359</v>
      </c>
      <c r="AR337" s="15">
        <v>0</v>
      </c>
      <c r="AS337" s="15">
        <v>0</v>
      </c>
      <c r="AT337" s="15">
        <v>0</v>
      </c>
      <c r="AU337" s="15">
        <v>0</v>
      </c>
      <c r="BA337" s="15" t="str">
        <v>ITEM4609</v>
      </c>
      <c r="BB337" s="15" t="str">
        <v>Mango</v>
      </c>
      <c r="BC337" s="15" t="str">
        <v>Amrapalli</v>
      </c>
      <c r="BD337" s="15">
        <v>44899</v>
      </c>
      <c r="BE337" s="15">
        <v>0</v>
      </c>
      <c r="BF337" s="15">
        <v>0</v>
      </c>
      <c r="BG337" s="15">
        <v>0</v>
      </c>
      <c r="BH337" s="15" t="str">
        <v>Week-1</v>
      </c>
    </row>
    <row r="338" spans="2:60" ht="15">
      <c r="B338" s="17" t="s">
        <v>119</v>
      </c>
      <c r="C338" s="17" t="s">
        <v>71</v>
      </c>
      <c r="D338" s="19" t="s">
        <v>84</v>
      </c>
      <c r="E338" s="21">
        <v>44899</v>
      </c>
      <c r="F338" s="17">
        <v>7392</v>
      </c>
      <c r="G338" s="17">
        <v>12</v>
      </c>
      <c r="H338" s="15">
        <f t="shared" si="5"/>
        <v>616</v>
      </c>
      <c r="I338" s="15" t="s">
        <v>188</v>
      </c>
      <c r="K338" s="15">
        <v>649</v>
      </c>
      <c r="U338" s="15">
        <v>0</v>
      </c>
      <c r="AR338" s="15">
        <v>0</v>
      </c>
      <c r="AS338" s="15">
        <v>0</v>
      </c>
      <c r="AT338" s="15">
        <v>479</v>
      </c>
      <c r="AU338" s="15">
        <v>0</v>
      </c>
      <c r="BA338" s="15" t="str">
        <v>ITEM5747</v>
      </c>
      <c r="BB338" s="15" t="str">
        <v>Lemon</v>
      </c>
      <c r="BC338" s="15" t="str">
        <v>Lisbon</v>
      </c>
      <c r="BD338" s="15">
        <v>44899</v>
      </c>
      <c r="BE338" s="15">
        <v>837</v>
      </c>
      <c r="BF338" s="15">
        <v>3</v>
      </c>
      <c r="BG338" s="15">
        <v>279</v>
      </c>
      <c r="BH338" s="15" t="str">
        <v>Week-1</v>
      </c>
    </row>
    <row r="339" spans="2:60" ht="15">
      <c r="B339" s="17" t="s">
        <v>120</v>
      </c>
      <c r="C339" s="17" t="s">
        <v>81</v>
      </c>
      <c r="D339" s="19" t="s">
        <v>121</v>
      </c>
      <c r="E339" s="21">
        <v>44899</v>
      </c>
      <c r="F339" s="17">
        <v>0</v>
      </c>
      <c r="G339" s="17">
        <v>0</v>
      </c>
      <c r="H339" s="15">
        <f t="shared" si="5"/>
        <v>0</v>
      </c>
      <c r="I339" s="15" t="s">
        <v>188</v>
      </c>
      <c r="K339" s="15">
        <v>846.09090909090912</v>
      </c>
      <c r="U339" s="15">
        <v>359</v>
      </c>
      <c r="AR339" s="15">
        <v>279</v>
      </c>
      <c r="AS339" s="15">
        <v>279</v>
      </c>
      <c r="AT339" s="15">
        <v>279</v>
      </c>
      <c r="AU339" s="15">
        <v>204.33333333333334</v>
      </c>
      <c r="BA339" s="15" t="str">
        <v>ITEM8090</v>
      </c>
      <c r="BB339" s="15" t="str">
        <v>Mango</v>
      </c>
      <c r="BC339" s="15" t="str">
        <v>Green</v>
      </c>
      <c r="BD339" s="15">
        <v>44899</v>
      </c>
      <c r="BE339" s="15">
        <v>8548</v>
      </c>
      <c r="BF339" s="15">
        <v>10</v>
      </c>
      <c r="BG339" s="15">
        <v>854.8</v>
      </c>
      <c r="BH339" s="15" t="str">
        <v>Week-1</v>
      </c>
    </row>
    <row r="340" spans="2:60" ht="15">
      <c r="B340" s="17" t="s">
        <v>122</v>
      </c>
      <c r="C340" s="17" t="s">
        <v>81</v>
      </c>
      <c r="D340" s="19" t="s">
        <v>123</v>
      </c>
      <c r="E340" s="21">
        <v>44899</v>
      </c>
      <c r="F340" s="17">
        <v>538</v>
      </c>
      <c r="G340" s="17">
        <v>2</v>
      </c>
      <c r="H340" s="15">
        <f t="shared" si="5"/>
        <v>269</v>
      </c>
      <c r="I340" s="15" t="s">
        <v>188</v>
      </c>
      <c r="K340" s="15">
        <v>649</v>
      </c>
      <c r="U340" s="15">
        <v>0</v>
      </c>
      <c r="AR340" s="15">
        <v>854.8</v>
      </c>
      <c r="AS340" s="15">
        <v>847.05882352941171</v>
      </c>
      <c r="AT340" s="15">
        <v>868.33333333333337</v>
      </c>
      <c r="AU340" s="15">
        <v>823</v>
      </c>
      <c r="BA340" s="15" t="str">
        <v>ITEM6199</v>
      </c>
      <c r="BB340" s="15" t="str">
        <v>Mango</v>
      </c>
      <c r="BC340" s="15" t="str">
        <v>Alphonso</v>
      </c>
      <c r="BD340" s="15">
        <v>44899</v>
      </c>
      <c r="BE340" s="15">
        <v>7392</v>
      </c>
      <c r="BF340" s="15">
        <v>12</v>
      </c>
      <c r="BG340" s="15">
        <v>616</v>
      </c>
      <c r="BH340" s="15" t="str">
        <v>Week-1</v>
      </c>
    </row>
    <row r="341" spans="2:60" ht="15">
      <c r="B341" s="17" t="s">
        <v>124</v>
      </c>
      <c r="C341" s="17" t="s">
        <v>81</v>
      </c>
      <c r="D341" s="19" t="s">
        <v>121</v>
      </c>
      <c r="E341" s="21">
        <v>44899</v>
      </c>
      <c r="F341" s="17">
        <v>244</v>
      </c>
      <c r="G341" s="17">
        <v>1</v>
      </c>
      <c r="H341" s="15">
        <f t="shared" si="5"/>
        <v>244</v>
      </c>
      <c r="I341" s="15" t="s">
        <v>188</v>
      </c>
      <c r="K341" s="15">
        <v>558.04109589041093</v>
      </c>
      <c r="U341" s="15">
        <v>0</v>
      </c>
      <c r="AR341" s="15">
        <v>616</v>
      </c>
      <c r="AS341" s="15">
        <v>511.57894736842104</v>
      </c>
      <c r="AT341" s="15">
        <v>359.71428571428572</v>
      </c>
      <c r="AU341" s="15">
        <v>359.73170731707319</v>
      </c>
      <c r="BA341" s="15" t="str">
        <v>ITEM6544</v>
      </c>
      <c r="BB341" s="15" t="str">
        <v>Orange</v>
      </c>
      <c r="BC341" s="15" t="str">
        <v>Mandarin</v>
      </c>
      <c r="BD341" s="15">
        <v>44899</v>
      </c>
      <c r="BE341" s="15">
        <v>0</v>
      </c>
      <c r="BF341" s="15">
        <v>0</v>
      </c>
      <c r="BG341" s="15">
        <v>0</v>
      </c>
      <c r="BH341" s="15" t="str">
        <v>Week-1</v>
      </c>
    </row>
    <row r="342" spans="2:60" ht="15">
      <c r="B342" s="17" t="s">
        <v>125</v>
      </c>
      <c r="C342" s="17" t="s">
        <v>75</v>
      </c>
      <c r="D342" s="19" t="s">
        <v>91</v>
      </c>
      <c r="E342" s="21">
        <v>44899</v>
      </c>
      <c r="F342" s="17">
        <v>2037</v>
      </c>
      <c r="G342" s="17">
        <v>3</v>
      </c>
      <c r="H342" s="15">
        <f t="shared" si="5"/>
        <v>679</v>
      </c>
      <c r="I342" s="15" t="s">
        <v>188</v>
      </c>
      <c r="K342" s="15">
        <v>129</v>
      </c>
      <c r="U342" s="15">
        <v>0</v>
      </c>
      <c r="AR342" s="15">
        <v>0</v>
      </c>
      <c r="AS342" s="15">
        <v>316</v>
      </c>
      <c r="AT342" s="15">
        <v>321.71428571428572</v>
      </c>
      <c r="AU342" s="15">
        <v>0</v>
      </c>
      <c r="BA342" s="15" t="str">
        <v>ITEM1731</v>
      </c>
      <c r="BB342" s="15" t="str">
        <v>Orange</v>
      </c>
      <c r="BC342" s="15" t="str">
        <v>Indie</v>
      </c>
      <c r="BD342" s="15">
        <v>44899</v>
      </c>
      <c r="BE342" s="15">
        <v>538</v>
      </c>
      <c r="BF342" s="15">
        <v>2</v>
      </c>
      <c r="BG342" s="15">
        <v>269</v>
      </c>
      <c r="BH342" s="15" t="str">
        <v>Week-1</v>
      </c>
    </row>
    <row r="343" spans="2:60" ht="15">
      <c r="B343" s="17" t="s">
        <v>126</v>
      </c>
      <c r="C343" s="17" t="s">
        <v>71</v>
      </c>
      <c r="D343" s="19" t="s">
        <v>84</v>
      </c>
      <c r="E343" s="21">
        <v>44899</v>
      </c>
      <c r="F343" s="17">
        <v>487</v>
      </c>
      <c r="G343" s="17">
        <v>3</v>
      </c>
      <c r="H343" s="15">
        <f t="shared" si="5"/>
        <v>162.33333333333334</v>
      </c>
      <c r="I343" s="15" t="s">
        <v>188</v>
      </c>
      <c r="K343" s="15">
        <v>135</v>
      </c>
      <c r="U343" s="15">
        <v>196.42857142857142</v>
      </c>
      <c r="AR343" s="15">
        <v>269</v>
      </c>
      <c r="AS343" s="15">
        <v>269</v>
      </c>
      <c r="AT343" s="15">
        <v>0</v>
      </c>
      <c r="AU343" s="15">
        <v>0</v>
      </c>
      <c r="BA343" s="15" t="str">
        <v>ITEM1406</v>
      </c>
      <c r="BB343" s="15" t="str">
        <v>Orange</v>
      </c>
      <c r="BC343" s="15" t="str">
        <v>Mandarin</v>
      </c>
      <c r="BD343" s="15">
        <v>44899</v>
      </c>
      <c r="BE343" s="15">
        <v>244</v>
      </c>
      <c r="BF343" s="15">
        <v>1</v>
      </c>
      <c r="BG343" s="15">
        <v>244</v>
      </c>
      <c r="BH343" s="15" t="str">
        <v>Week-1</v>
      </c>
    </row>
    <row r="344" spans="2:60" ht="15">
      <c r="B344" s="17" t="s">
        <v>87</v>
      </c>
      <c r="C344" s="17" t="s">
        <v>71</v>
      </c>
      <c r="D344" s="19" t="s">
        <v>72</v>
      </c>
      <c r="E344" s="21">
        <v>44899</v>
      </c>
      <c r="F344" s="17">
        <v>24138</v>
      </c>
      <c r="G344" s="17">
        <v>49</v>
      </c>
      <c r="H344" s="15">
        <f t="shared" si="5"/>
        <v>492.61224489795916</v>
      </c>
      <c r="I344" s="15" t="s">
        <v>188</v>
      </c>
      <c r="K344" s="15">
        <v>649</v>
      </c>
      <c r="U344" s="15">
        <v>316</v>
      </c>
      <c r="AR344" s="15">
        <v>244</v>
      </c>
      <c r="AS344" s="15">
        <v>0</v>
      </c>
      <c r="AT344" s="15">
        <v>0</v>
      </c>
      <c r="AU344" s="15">
        <v>0</v>
      </c>
      <c r="BA344" s="15" t="str">
        <v>ITEM9717</v>
      </c>
      <c r="BB344" s="15" t="str">
        <v>Apple</v>
      </c>
      <c r="BC344" s="15" t="str">
        <v>Red</v>
      </c>
      <c r="BD344" s="15">
        <v>44899</v>
      </c>
      <c r="BE344" s="15">
        <v>2037</v>
      </c>
      <c r="BF344" s="15">
        <v>3</v>
      </c>
      <c r="BG344" s="15">
        <v>679</v>
      </c>
      <c r="BH344" s="15" t="str">
        <v>Week-1</v>
      </c>
    </row>
    <row r="345" spans="2:60" ht="15">
      <c r="B345" s="17" t="s">
        <v>127</v>
      </c>
      <c r="C345" s="17" t="s">
        <v>68</v>
      </c>
      <c r="D345" s="19" t="s">
        <v>99</v>
      </c>
      <c r="E345" s="21">
        <v>44899</v>
      </c>
      <c r="F345" s="17">
        <v>9447</v>
      </c>
      <c r="G345" s="17">
        <v>11</v>
      </c>
      <c r="H345" s="15">
        <f t="shared" si="5"/>
        <v>858.81818181818187</v>
      </c>
      <c r="I345" s="15" t="s">
        <v>188</v>
      </c>
      <c r="K345" s="15">
        <v>483.12307692307695</v>
      </c>
      <c r="U345" s="15">
        <v>0</v>
      </c>
      <c r="AR345" s="15">
        <v>679</v>
      </c>
      <c r="AS345" s="15">
        <v>679</v>
      </c>
      <c r="AT345" s="15">
        <v>649</v>
      </c>
      <c r="AU345" s="15">
        <v>649</v>
      </c>
      <c r="BA345" s="15" t="str">
        <v>ITEM4838</v>
      </c>
      <c r="BB345" s="15" t="str">
        <v>Mango</v>
      </c>
      <c r="BC345" s="15" t="str">
        <v>Alphonso</v>
      </c>
      <c r="BD345" s="15">
        <v>44899</v>
      </c>
      <c r="BE345" s="15">
        <v>487</v>
      </c>
      <c r="BF345" s="15">
        <v>3</v>
      </c>
      <c r="BG345" s="15">
        <v>162.33333333333334</v>
      </c>
      <c r="BH345" s="15" t="str">
        <v>Week-1</v>
      </c>
    </row>
    <row r="346" spans="2:60" ht="15">
      <c r="B346" s="17" t="s">
        <v>128</v>
      </c>
      <c r="C346" s="17" t="s">
        <v>81</v>
      </c>
      <c r="D346" s="19" t="s">
        <v>123</v>
      </c>
      <c r="E346" s="21">
        <v>44899</v>
      </c>
      <c r="F346" s="17">
        <v>8388</v>
      </c>
      <c r="G346" s="17">
        <v>12</v>
      </c>
      <c r="H346" s="15">
        <f t="shared" si="5"/>
        <v>699</v>
      </c>
      <c r="I346" s="15" t="s">
        <v>188</v>
      </c>
      <c r="K346" s="15">
        <v>417.85</v>
      </c>
      <c r="U346" s="15">
        <v>196.42857142857142</v>
      </c>
      <c r="AR346" s="15">
        <v>162.33333333333334</v>
      </c>
      <c r="AS346" s="15">
        <v>149</v>
      </c>
      <c r="AT346" s="15">
        <v>189</v>
      </c>
      <c r="AU346" s="15">
        <v>213.54545454545453</v>
      </c>
      <c r="BA346" s="15" t="str">
        <v>ITEM7423</v>
      </c>
      <c r="BB346" s="15" t="str">
        <v>Mango</v>
      </c>
      <c r="BC346" s="15" t="str">
        <v>Green</v>
      </c>
      <c r="BD346" s="15">
        <v>44899</v>
      </c>
      <c r="BE346" s="15">
        <v>24138</v>
      </c>
      <c r="BF346" s="15">
        <v>49</v>
      </c>
      <c r="BG346" s="15">
        <v>492.61224489795916</v>
      </c>
      <c r="BH346" s="15" t="str">
        <v>Week-1</v>
      </c>
    </row>
    <row r="347" spans="2:60" ht="15">
      <c r="B347" s="17" t="s">
        <v>129</v>
      </c>
      <c r="C347" s="17" t="s">
        <v>75</v>
      </c>
      <c r="D347" s="19" t="s">
        <v>91</v>
      </c>
      <c r="E347" s="21">
        <v>44899</v>
      </c>
      <c r="F347" s="17">
        <v>17132</v>
      </c>
      <c r="G347" s="17">
        <v>41</v>
      </c>
      <c r="H347" s="15">
        <f t="shared" si="5"/>
        <v>417.85365853658539</v>
      </c>
      <c r="I347" s="15" t="s">
        <v>188</v>
      </c>
      <c r="K347" s="15">
        <v>135</v>
      </c>
      <c r="U347" s="15">
        <v>843.76923076923072</v>
      </c>
      <c r="AR347" s="15">
        <v>492.61224489795916</v>
      </c>
      <c r="AS347" s="15">
        <v>492.62</v>
      </c>
      <c r="AT347" s="15">
        <v>492.60869565217394</v>
      </c>
      <c r="AU347" s="15">
        <v>483.12307692307695</v>
      </c>
      <c r="BA347" s="15" t="str">
        <v>ITEM8277</v>
      </c>
      <c r="BB347" s="15" t="str">
        <v>Lemon</v>
      </c>
      <c r="BC347" s="15" t="str">
        <v>Lisbon</v>
      </c>
      <c r="BD347" s="15">
        <v>44899</v>
      </c>
      <c r="BE347" s="15">
        <v>9447</v>
      </c>
      <c r="BF347" s="15">
        <v>11</v>
      </c>
      <c r="BG347" s="15">
        <v>858.81818181818187</v>
      </c>
      <c r="BH347" s="15" t="str">
        <v>Week-1</v>
      </c>
    </row>
    <row r="348" spans="2:60" ht="15">
      <c r="B348" s="17" t="s">
        <v>130</v>
      </c>
      <c r="C348" s="17" t="s">
        <v>71</v>
      </c>
      <c r="D348" s="19" t="s">
        <v>72</v>
      </c>
      <c r="E348" s="21">
        <v>44899</v>
      </c>
      <c r="F348" s="17">
        <v>0</v>
      </c>
      <c r="G348" s="17">
        <v>0</v>
      </c>
      <c r="H348" s="15">
        <f t="shared" si="5"/>
        <v>0</v>
      </c>
      <c r="I348" s="15" t="s">
        <v>188</v>
      </c>
      <c r="K348" s="15">
        <v>823</v>
      </c>
      <c r="U348" s="15">
        <v>599</v>
      </c>
      <c r="AR348" s="15">
        <v>858.81818181818187</v>
      </c>
      <c r="AS348" s="15">
        <v>858.5333333333333</v>
      </c>
      <c r="AT348" s="15">
        <v>843.83333333333337</v>
      </c>
      <c r="AU348" s="15">
        <v>834.33333333333337</v>
      </c>
      <c r="BA348" s="15" t="str">
        <v>ITEM5806</v>
      </c>
      <c r="BB348" s="15" t="str">
        <v>Orange</v>
      </c>
      <c r="BC348" s="15" t="str">
        <v>Indie</v>
      </c>
      <c r="BD348" s="15">
        <v>44899</v>
      </c>
      <c r="BE348" s="15">
        <v>8388</v>
      </c>
      <c r="BF348" s="15">
        <v>12</v>
      </c>
      <c r="BG348" s="15">
        <v>699</v>
      </c>
      <c r="BH348" s="15" t="str">
        <v>Week-1</v>
      </c>
    </row>
    <row r="349" spans="2:60" ht="15">
      <c r="B349" s="17" t="s">
        <v>131</v>
      </c>
      <c r="C349" s="17" t="s">
        <v>75</v>
      </c>
      <c r="D349" s="19" t="s">
        <v>76</v>
      </c>
      <c r="E349" s="21">
        <v>44899</v>
      </c>
      <c r="F349" s="17">
        <v>19170</v>
      </c>
      <c r="G349" s="17">
        <v>142</v>
      </c>
      <c r="H349" s="15">
        <f t="shared" si="5"/>
        <v>135</v>
      </c>
      <c r="I349" s="15" t="s">
        <v>188</v>
      </c>
      <c r="K349" s="15">
        <v>483.12307692307695</v>
      </c>
      <c r="U349" s="15">
        <v>129.0042735042735</v>
      </c>
      <c r="AR349" s="15">
        <v>699</v>
      </c>
      <c r="AS349" s="15">
        <v>699</v>
      </c>
      <c r="AT349" s="15">
        <v>649</v>
      </c>
      <c r="AU349" s="15">
        <v>649</v>
      </c>
      <c r="BA349" s="15" t="str">
        <v>ITEM1791</v>
      </c>
      <c r="BB349" s="15" t="str">
        <v>Apple</v>
      </c>
      <c r="BC349" s="15" t="str">
        <v>Red</v>
      </c>
      <c r="BD349" s="15">
        <v>44899</v>
      </c>
      <c r="BE349" s="15">
        <v>17132</v>
      </c>
      <c r="BF349" s="15">
        <v>41</v>
      </c>
      <c r="BG349" s="15">
        <v>417.85365853658539</v>
      </c>
      <c r="BH349" s="15" t="str">
        <v>Week-1</v>
      </c>
    </row>
    <row r="350" spans="2:60" ht="15">
      <c r="B350" s="17" t="s">
        <v>132</v>
      </c>
      <c r="C350" s="17" t="s">
        <v>68</v>
      </c>
      <c r="D350" s="19" t="s">
        <v>89</v>
      </c>
      <c r="E350" s="21">
        <v>44899</v>
      </c>
      <c r="F350" s="17">
        <v>0</v>
      </c>
      <c r="G350" s="17">
        <v>0</v>
      </c>
      <c r="H350" s="15">
        <f t="shared" si="5"/>
        <v>0</v>
      </c>
      <c r="I350" s="15" t="s">
        <v>188</v>
      </c>
      <c r="K350" s="15">
        <v>170</v>
      </c>
      <c r="U350" s="15">
        <v>0</v>
      </c>
      <c r="AR350" s="15">
        <v>417.85365853658539</v>
      </c>
      <c r="AS350" s="15">
        <v>417.86274509803923</v>
      </c>
      <c r="AT350" s="15">
        <v>417.84848484848487</v>
      </c>
      <c r="AU350" s="15">
        <v>417.85</v>
      </c>
      <c r="BA350" s="15" t="str">
        <v>ITEM5665</v>
      </c>
      <c r="BB350" s="15" t="str">
        <v>Mango</v>
      </c>
      <c r="BC350" s="15" t="str">
        <v>Green</v>
      </c>
      <c r="BD350" s="15">
        <v>44899</v>
      </c>
      <c r="BE350" s="15">
        <v>0</v>
      </c>
      <c r="BF350" s="15">
        <v>0</v>
      </c>
      <c r="BG350" s="15">
        <v>0</v>
      </c>
      <c r="BH350" s="15" t="str">
        <v>Week-1</v>
      </c>
    </row>
    <row r="351" spans="2:60" ht="15">
      <c r="B351" s="17" t="s">
        <v>133</v>
      </c>
      <c r="C351" s="17" t="s">
        <v>71</v>
      </c>
      <c r="D351" s="19" t="s">
        <v>72</v>
      </c>
      <c r="E351" s="21">
        <v>44899</v>
      </c>
      <c r="F351" s="17">
        <v>0</v>
      </c>
      <c r="G351" s="17">
        <v>0</v>
      </c>
      <c r="H351" s="15">
        <f t="shared" si="5"/>
        <v>0</v>
      </c>
      <c r="I351" s="15" t="s">
        <v>188</v>
      </c>
      <c r="K351" s="15">
        <v>0</v>
      </c>
      <c r="U351" s="15">
        <v>0</v>
      </c>
      <c r="AR351" s="15">
        <v>0</v>
      </c>
      <c r="AS351" s="15">
        <v>0</v>
      </c>
      <c r="AT351" s="15">
        <v>179.33333333333334</v>
      </c>
      <c r="AU351" s="15">
        <v>170</v>
      </c>
      <c r="BA351" s="15" t="str">
        <v>ITEM4188</v>
      </c>
      <c r="BB351" s="15" t="str">
        <v>Apple</v>
      </c>
      <c r="BC351" s="15" t="str">
        <v>Robin</v>
      </c>
      <c r="BD351" s="15">
        <v>44899</v>
      </c>
      <c r="BE351" s="15">
        <v>19170</v>
      </c>
      <c r="BF351" s="15">
        <v>142</v>
      </c>
      <c r="BG351" s="15">
        <v>135</v>
      </c>
      <c r="BH351" s="15" t="str">
        <v>Week-1</v>
      </c>
    </row>
    <row r="352" spans="2:60" ht="15">
      <c r="B352" s="17" t="s">
        <v>134</v>
      </c>
      <c r="C352" s="17" t="s">
        <v>75</v>
      </c>
      <c r="D352" s="19" t="s">
        <v>76</v>
      </c>
      <c r="E352" s="21">
        <v>44899</v>
      </c>
      <c r="F352" s="17">
        <v>837</v>
      </c>
      <c r="G352" s="17">
        <v>3</v>
      </c>
      <c r="H352" s="15">
        <f t="shared" si="5"/>
        <v>279</v>
      </c>
      <c r="I352" s="15" t="s">
        <v>188</v>
      </c>
      <c r="K352" s="15">
        <v>649</v>
      </c>
      <c r="U352" s="15">
        <v>0</v>
      </c>
      <c r="AR352" s="15">
        <v>135</v>
      </c>
      <c r="AS352" s="15">
        <v>135</v>
      </c>
      <c r="AT352" s="15">
        <v>135</v>
      </c>
      <c r="AU352" s="15">
        <v>135</v>
      </c>
      <c r="BA352" s="15" t="str">
        <v>ITEM4685</v>
      </c>
      <c r="BB352" s="15" t="str">
        <v>Lemon</v>
      </c>
      <c r="BC352" s="15" t="str">
        <v>Oblong</v>
      </c>
      <c r="BD352" s="15">
        <v>44899</v>
      </c>
      <c r="BE352" s="15">
        <v>0</v>
      </c>
      <c r="BF352" s="15">
        <v>0</v>
      </c>
      <c r="BG352" s="15">
        <v>0</v>
      </c>
      <c r="BH352" s="15" t="str">
        <v>Week-1</v>
      </c>
    </row>
    <row r="353" spans="2:60" ht="15">
      <c r="B353" s="17" t="s">
        <v>135</v>
      </c>
      <c r="C353" s="17" t="s">
        <v>68</v>
      </c>
      <c r="D353" s="19" t="s">
        <v>69</v>
      </c>
      <c r="E353" s="21">
        <v>44899</v>
      </c>
      <c r="F353" s="17">
        <v>8548</v>
      </c>
      <c r="G353" s="17">
        <v>10</v>
      </c>
      <c r="H353" s="15">
        <f t="shared" si="5"/>
        <v>854.8</v>
      </c>
      <c r="I353" s="15" t="s">
        <v>188</v>
      </c>
      <c r="K353" s="15">
        <v>823</v>
      </c>
      <c r="U353" s="15">
        <v>0</v>
      </c>
      <c r="AR353" s="15">
        <v>0</v>
      </c>
      <c r="AS353" s="15">
        <v>0</v>
      </c>
      <c r="AT353" s="15">
        <v>0</v>
      </c>
      <c r="AU353" s="15">
        <v>0</v>
      </c>
      <c r="BA353" s="15" t="str">
        <v>ITEM9480</v>
      </c>
      <c r="BB353" s="15" t="str">
        <v>Mango</v>
      </c>
      <c r="BC353" s="15" t="str">
        <v>Green</v>
      </c>
      <c r="BD353" s="15">
        <v>44899</v>
      </c>
      <c r="BE353" s="15">
        <v>0</v>
      </c>
      <c r="BF353" s="15">
        <v>0</v>
      </c>
      <c r="BG353" s="15">
        <v>0</v>
      </c>
      <c r="BH353" s="15" t="str">
        <v>Week-1</v>
      </c>
    </row>
    <row r="354" spans="2:60" ht="15">
      <c r="B354" s="17" t="s">
        <v>136</v>
      </c>
      <c r="C354" s="17" t="s">
        <v>71</v>
      </c>
      <c r="D354" s="19" t="s">
        <v>84</v>
      </c>
      <c r="E354" s="21">
        <v>44899</v>
      </c>
      <c r="F354" s="17">
        <v>7392</v>
      </c>
      <c r="G354" s="17">
        <v>12</v>
      </c>
      <c r="H354" s="15">
        <f t="shared" si="5"/>
        <v>616</v>
      </c>
      <c r="I354" s="15" t="s">
        <v>188</v>
      </c>
      <c r="K354" s="15">
        <v>649</v>
      </c>
      <c r="U354" s="15">
        <v>0</v>
      </c>
      <c r="AR354" s="15">
        <v>0</v>
      </c>
      <c r="AS354" s="15">
        <v>0</v>
      </c>
      <c r="AT354" s="15">
        <v>479</v>
      </c>
      <c r="AU354" s="15">
        <v>0</v>
      </c>
      <c r="BA354" s="15" t="str">
        <v>ITEM7516</v>
      </c>
      <c r="BB354" s="15" t="str">
        <v>Apple</v>
      </c>
      <c r="BC354" s="15" t="str">
        <v>Robin</v>
      </c>
      <c r="BD354" s="15">
        <v>44899</v>
      </c>
      <c r="BE354" s="15">
        <v>837</v>
      </c>
      <c r="BF354" s="15">
        <v>3</v>
      </c>
      <c r="BG354" s="15">
        <v>279</v>
      </c>
      <c r="BH354" s="15" t="str">
        <v>Week-1</v>
      </c>
    </row>
    <row r="355" spans="2:60" ht="15">
      <c r="B355" s="17" t="s">
        <v>137</v>
      </c>
      <c r="C355" s="17" t="s">
        <v>81</v>
      </c>
      <c r="D355" s="19" t="s">
        <v>121</v>
      </c>
      <c r="E355" s="21">
        <v>44899</v>
      </c>
      <c r="F355" s="17">
        <v>0</v>
      </c>
      <c r="G355" s="17">
        <v>0</v>
      </c>
      <c r="H355" s="15">
        <f t="shared" si="5"/>
        <v>0</v>
      </c>
      <c r="I355" s="15" t="s">
        <v>188</v>
      </c>
      <c r="K355" s="15">
        <v>558.04</v>
      </c>
      <c r="U355" s="15">
        <v>198.33333333333334</v>
      </c>
      <c r="AR355" s="15">
        <v>279</v>
      </c>
      <c r="AS355" s="15">
        <v>279</v>
      </c>
      <c r="AT355" s="15">
        <v>279</v>
      </c>
      <c r="AU355" s="15">
        <v>204.33333333333334</v>
      </c>
      <c r="BA355" s="15" t="str">
        <v>ITEM8963</v>
      </c>
      <c r="BB355" s="15" t="str">
        <v>Lemon</v>
      </c>
      <c r="BC355" s="15" t="str">
        <v>Nimbu</v>
      </c>
      <c r="BD355" s="15">
        <v>44899</v>
      </c>
      <c r="BE355" s="15">
        <v>8548</v>
      </c>
      <c r="BF355" s="15">
        <v>10</v>
      </c>
      <c r="BG355" s="15">
        <v>854.8</v>
      </c>
      <c r="BH355" s="15" t="str">
        <v>Week-1</v>
      </c>
    </row>
    <row r="356" spans="2:60" ht="15">
      <c r="B356" s="17" t="s">
        <v>138</v>
      </c>
      <c r="C356" s="17" t="s">
        <v>68</v>
      </c>
      <c r="D356" s="19" t="s">
        <v>89</v>
      </c>
      <c r="E356" s="21">
        <v>44899</v>
      </c>
      <c r="F356" s="17">
        <v>538</v>
      </c>
      <c r="G356" s="17">
        <v>2</v>
      </c>
      <c r="H356" s="15">
        <f t="shared" si="5"/>
        <v>269</v>
      </c>
      <c r="I356" s="15" t="s">
        <v>188</v>
      </c>
      <c r="K356" s="15">
        <v>129</v>
      </c>
      <c r="U356" s="15">
        <v>326</v>
      </c>
      <c r="AR356" s="15">
        <v>854.8</v>
      </c>
      <c r="AS356" s="15">
        <v>847.05882352941171</v>
      </c>
      <c r="AT356" s="15">
        <v>868.33333333333337</v>
      </c>
      <c r="AU356" s="15">
        <v>823</v>
      </c>
      <c r="BA356" s="15" t="str">
        <v>ITEM8186</v>
      </c>
      <c r="BB356" s="15" t="str">
        <v>Mango</v>
      </c>
      <c r="BC356" s="15" t="str">
        <v>Alphonso</v>
      </c>
      <c r="BD356" s="15">
        <v>44899</v>
      </c>
      <c r="BE356" s="15">
        <v>7392</v>
      </c>
      <c r="BF356" s="15">
        <v>12</v>
      </c>
      <c r="BG356" s="15">
        <v>616</v>
      </c>
      <c r="BH356" s="15" t="str">
        <v>Week-1</v>
      </c>
    </row>
    <row r="357" spans="2:60" ht="15">
      <c r="B357" s="17" t="s">
        <v>139</v>
      </c>
      <c r="C357" s="17" t="s">
        <v>71</v>
      </c>
      <c r="D357" s="19" t="s">
        <v>94</v>
      </c>
      <c r="E357" s="21">
        <v>44899</v>
      </c>
      <c r="F357" s="17">
        <v>244</v>
      </c>
      <c r="G357" s="17">
        <v>1</v>
      </c>
      <c r="H357" s="15">
        <f t="shared" si="5"/>
        <v>244</v>
      </c>
      <c r="I357" s="15" t="s">
        <v>188</v>
      </c>
      <c r="K357" s="15">
        <v>135</v>
      </c>
      <c r="U357" s="15">
        <v>0</v>
      </c>
      <c r="AR357" s="15">
        <v>616</v>
      </c>
      <c r="AS357" s="15">
        <v>511.57894736842104</v>
      </c>
      <c r="AT357" s="15">
        <v>359.71428571428572</v>
      </c>
      <c r="AU357" s="15">
        <v>359.73170731707319</v>
      </c>
      <c r="BA357" s="15" t="str">
        <v>ITEM1064</v>
      </c>
      <c r="BB357" s="15" t="str">
        <v>Orange</v>
      </c>
      <c r="BC357" s="15" t="str">
        <v>Mandarin</v>
      </c>
      <c r="BD357" s="15">
        <v>44899</v>
      </c>
      <c r="BE357" s="15">
        <v>0</v>
      </c>
      <c r="BF357" s="15">
        <v>0</v>
      </c>
      <c r="BG357" s="15">
        <v>0</v>
      </c>
      <c r="BH357" s="15" t="str">
        <v>Week-1</v>
      </c>
    </row>
    <row r="358" spans="2:60" ht="15">
      <c r="B358" s="17" t="s">
        <v>140</v>
      </c>
      <c r="C358" s="17" t="s">
        <v>68</v>
      </c>
      <c r="D358" s="19" t="s">
        <v>99</v>
      </c>
      <c r="E358" s="21">
        <v>44899</v>
      </c>
      <c r="F358" s="17">
        <v>2037</v>
      </c>
      <c r="G358" s="17">
        <v>3</v>
      </c>
      <c r="H358" s="15">
        <f t="shared" si="5"/>
        <v>679</v>
      </c>
      <c r="I358" s="15" t="s">
        <v>188</v>
      </c>
      <c r="K358" s="15">
        <v>649</v>
      </c>
      <c r="U358" s="15">
        <v>198.33333333333334</v>
      </c>
      <c r="AR358" s="15">
        <v>0</v>
      </c>
      <c r="AS358" s="15">
        <v>316</v>
      </c>
      <c r="AT358" s="15">
        <v>321.71428571428572</v>
      </c>
      <c r="AU358" s="15">
        <v>0</v>
      </c>
      <c r="BA358" s="15" t="str">
        <v>ITEM8401</v>
      </c>
      <c r="BB358" s="15" t="str">
        <v>Lemon</v>
      </c>
      <c r="BC358" s="15" t="str">
        <v>Oblong</v>
      </c>
      <c r="BD358" s="15">
        <v>44899</v>
      </c>
      <c r="BE358" s="15">
        <v>538</v>
      </c>
      <c r="BF358" s="15">
        <v>2</v>
      </c>
      <c r="BG358" s="15">
        <v>269</v>
      </c>
      <c r="BH358" s="15" t="str">
        <v>Week-1</v>
      </c>
    </row>
    <row r="359" spans="2:60" ht="15">
      <c r="B359" s="17" t="s">
        <v>141</v>
      </c>
      <c r="C359" s="17" t="s">
        <v>75</v>
      </c>
      <c r="D359" s="19" t="s">
        <v>91</v>
      </c>
      <c r="E359" s="21">
        <v>44899</v>
      </c>
      <c r="F359" s="17">
        <v>487</v>
      </c>
      <c r="G359" s="17">
        <v>3</v>
      </c>
      <c r="H359" s="15">
        <f t="shared" si="5"/>
        <v>162.33333333333334</v>
      </c>
      <c r="I359" s="15" t="s">
        <v>188</v>
      </c>
      <c r="K359" s="15">
        <v>483.12698412698415</v>
      </c>
      <c r="U359" s="15">
        <v>843.85714285714289</v>
      </c>
      <c r="AR359" s="15">
        <v>269</v>
      </c>
      <c r="AS359" s="15">
        <v>269</v>
      </c>
      <c r="AT359" s="15">
        <v>0</v>
      </c>
      <c r="AU359" s="15">
        <v>0</v>
      </c>
      <c r="BA359" s="15" t="str">
        <v>ITEM8920</v>
      </c>
      <c r="BB359" s="15" t="str">
        <v>Mango</v>
      </c>
      <c r="BC359" s="15" t="str">
        <v>Amrapalli</v>
      </c>
      <c r="BD359" s="15">
        <v>44899</v>
      </c>
      <c r="BE359" s="15">
        <v>244</v>
      </c>
      <c r="BF359" s="15">
        <v>1</v>
      </c>
      <c r="BG359" s="15">
        <v>244</v>
      </c>
      <c r="BH359" s="15" t="str">
        <v>Week-1</v>
      </c>
    </row>
    <row r="360" spans="2:60" ht="15">
      <c r="B360" s="17" t="s">
        <v>142</v>
      </c>
      <c r="C360" s="17" t="s">
        <v>68</v>
      </c>
      <c r="D360" s="19" t="s">
        <v>89</v>
      </c>
      <c r="E360" s="21">
        <v>44899</v>
      </c>
      <c r="F360" s="17">
        <v>24138</v>
      </c>
      <c r="G360" s="17">
        <v>49</v>
      </c>
      <c r="H360" s="15">
        <f t="shared" si="5"/>
        <v>492.61224489795916</v>
      </c>
      <c r="I360" s="15" t="s">
        <v>188</v>
      </c>
      <c r="K360" s="15">
        <v>417.85365853658539</v>
      </c>
      <c r="U360" s="15">
        <v>599</v>
      </c>
      <c r="AR360" s="15">
        <v>244</v>
      </c>
      <c r="AS360" s="15">
        <v>0</v>
      </c>
      <c r="AT360" s="15">
        <v>0</v>
      </c>
      <c r="AU360" s="15">
        <v>0</v>
      </c>
      <c r="BA360" s="15" t="str">
        <v>ITEM6857</v>
      </c>
      <c r="BB360" s="15" t="str">
        <v>Lemon</v>
      </c>
      <c r="BC360" s="15" t="str">
        <v>Lisbon</v>
      </c>
      <c r="BD360" s="15">
        <v>44899</v>
      </c>
      <c r="BE360" s="15">
        <v>2037</v>
      </c>
      <c r="BF360" s="15">
        <v>3</v>
      </c>
      <c r="BG360" s="15">
        <v>679</v>
      </c>
      <c r="BH360" s="15" t="str">
        <v>Week-1</v>
      </c>
    </row>
    <row r="361" spans="2:60" ht="15">
      <c r="B361" s="17" t="s">
        <v>143</v>
      </c>
      <c r="C361" s="17" t="s">
        <v>81</v>
      </c>
      <c r="D361" s="19" t="s">
        <v>121</v>
      </c>
      <c r="E361" s="21">
        <v>44899</v>
      </c>
      <c r="F361" s="17">
        <v>9447</v>
      </c>
      <c r="G361" s="17">
        <v>11</v>
      </c>
      <c r="H361" s="15">
        <f t="shared" si="5"/>
        <v>858.81818181818187</v>
      </c>
      <c r="I361" s="15" t="s">
        <v>188</v>
      </c>
      <c r="K361" s="15">
        <v>135</v>
      </c>
      <c r="U361" s="15">
        <v>129.00460829493088</v>
      </c>
      <c r="AR361" s="15">
        <v>679</v>
      </c>
      <c r="AS361" s="15">
        <v>679</v>
      </c>
      <c r="AT361" s="15">
        <v>649</v>
      </c>
      <c r="AU361" s="15">
        <v>649</v>
      </c>
      <c r="BA361" s="15" t="str">
        <v>ITEM9671</v>
      </c>
      <c r="BB361" s="15" t="str">
        <v>Apple</v>
      </c>
      <c r="BC361" s="15" t="str">
        <v>Red</v>
      </c>
      <c r="BD361" s="15">
        <v>44899</v>
      </c>
      <c r="BE361" s="15">
        <v>487</v>
      </c>
      <c r="BF361" s="15">
        <v>3</v>
      </c>
      <c r="BG361" s="15">
        <v>162.33333333333334</v>
      </c>
      <c r="BH361" s="15" t="str">
        <v>Week-1</v>
      </c>
    </row>
    <row r="362" spans="2:60" ht="15">
      <c r="B362" s="17" t="s">
        <v>144</v>
      </c>
      <c r="C362" s="17" t="s">
        <v>71</v>
      </c>
      <c r="D362" s="19" t="s">
        <v>72</v>
      </c>
      <c r="E362" s="21">
        <v>44899</v>
      </c>
      <c r="F362" s="17">
        <v>8388</v>
      </c>
      <c r="G362" s="17">
        <v>12</v>
      </c>
      <c r="H362" s="15">
        <f t="shared" si="5"/>
        <v>699</v>
      </c>
      <c r="I362" s="15" t="s">
        <v>188</v>
      </c>
      <c r="K362" s="15">
        <v>682</v>
      </c>
      <c r="U362" s="15">
        <v>0</v>
      </c>
      <c r="AR362" s="15">
        <v>162.33333333333334</v>
      </c>
      <c r="AS362" s="15">
        <v>149</v>
      </c>
      <c r="AT362" s="15">
        <v>189</v>
      </c>
      <c r="AU362" s="15">
        <v>213.54545454545453</v>
      </c>
      <c r="BA362" s="15" t="str">
        <v>ITEM9924</v>
      </c>
      <c r="BB362" s="15" t="str">
        <v>Lemon</v>
      </c>
      <c r="BC362" s="15" t="str">
        <v>Oblong</v>
      </c>
      <c r="BD362" s="15">
        <v>44899</v>
      </c>
      <c r="BE362" s="15">
        <v>24138</v>
      </c>
      <c r="BF362" s="15">
        <v>49</v>
      </c>
      <c r="BG362" s="15">
        <v>492.61224489795916</v>
      </c>
      <c r="BH362" s="15" t="str">
        <v>Week-1</v>
      </c>
    </row>
    <row r="363" spans="2:60" ht="15">
      <c r="B363" s="17" t="s">
        <v>145</v>
      </c>
      <c r="C363" s="17" t="s">
        <v>81</v>
      </c>
      <c r="D363" s="19" t="s">
        <v>123</v>
      </c>
      <c r="E363" s="21">
        <v>44899</v>
      </c>
      <c r="F363" s="17">
        <v>17132</v>
      </c>
      <c r="G363" s="17">
        <v>41</v>
      </c>
      <c r="H363" s="15">
        <f t="shared" si="5"/>
        <v>417.85365853658539</v>
      </c>
      <c r="I363" s="15" t="s">
        <v>188</v>
      </c>
      <c r="K363" s="15">
        <v>483.12698412698415</v>
      </c>
      <c r="U363" s="15">
        <v>0</v>
      </c>
      <c r="AR363" s="15">
        <v>492.61224489795916</v>
      </c>
      <c r="AS363" s="15">
        <v>492.62</v>
      </c>
      <c r="AT363" s="15">
        <v>492.60869565217394</v>
      </c>
      <c r="AU363" s="15">
        <v>483.12307692307695</v>
      </c>
      <c r="BA363" s="15" t="str">
        <v>ITEM9090</v>
      </c>
      <c r="BB363" s="15" t="str">
        <v>Orange</v>
      </c>
      <c r="BC363" s="15" t="str">
        <v>Mandarin</v>
      </c>
      <c r="BD363" s="15">
        <v>44899</v>
      </c>
      <c r="BE363" s="15">
        <v>9447</v>
      </c>
      <c r="BF363" s="15">
        <v>11</v>
      </c>
      <c r="BG363" s="15">
        <v>858.81818181818187</v>
      </c>
      <c r="BH363" s="15" t="str">
        <v>Week-1</v>
      </c>
    </row>
    <row r="364" spans="2:60" ht="15">
      <c r="B364" s="17" t="s">
        <v>146</v>
      </c>
      <c r="C364" s="17" t="s">
        <v>68</v>
      </c>
      <c r="D364" s="19" t="s">
        <v>69</v>
      </c>
      <c r="E364" s="21">
        <v>44899</v>
      </c>
      <c r="F364" s="17">
        <v>0</v>
      </c>
      <c r="G364" s="17">
        <v>0</v>
      </c>
      <c r="H364" s="15">
        <f t="shared" si="5"/>
        <v>0</v>
      </c>
      <c r="I364" s="15" t="s">
        <v>188</v>
      </c>
      <c r="K364" s="15">
        <v>0</v>
      </c>
      <c r="U364" s="15">
        <v>0</v>
      </c>
      <c r="AR364" s="15">
        <v>858.81818181818187</v>
      </c>
      <c r="AS364" s="15">
        <v>858.5333333333333</v>
      </c>
      <c r="AT364" s="15">
        <v>843.83333333333337</v>
      </c>
      <c r="AU364" s="15">
        <v>834.33333333333337</v>
      </c>
      <c r="BA364" s="15" t="str">
        <v>ITEM1283</v>
      </c>
      <c r="BB364" s="15" t="str">
        <v>Mango</v>
      </c>
      <c r="BC364" s="15" t="str">
        <v>Green</v>
      </c>
      <c r="BD364" s="15">
        <v>44899</v>
      </c>
      <c r="BE364" s="15">
        <v>8388</v>
      </c>
      <c r="BF364" s="15">
        <v>12</v>
      </c>
      <c r="BG364" s="15">
        <v>699</v>
      </c>
      <c r="BH364" s="15" t="str">
        <v>Week-1</v>
      </c>
    </row>
    <row r="365" spans="2:60" ht="15">
      <c r="B365" s="17" t="s">
        <v>147</v>
      </c>
      <c r="C365" s="17" t="s">
        <v>68</v>
      </c>
      <c r="D365" s="19" t="s">
        <v>99</v>
      </c>
      <c r="E365" s="21">
        <v>44899</v>
      </c>
      <c r="F365" s="17">
        <v>19170</v>
      </c>
      <c r="G365" s="17">
        <v>142</v>
      </c>
      <c r="H365" s="15">
        <f t="shared" si="5"/>
        <v>135</v>
      </c>
      <c r="I365" s="15" t="s">
        <v>188</v>
      </c>
      <c r="K365" s="15">
        <v>0</v>
      </c>
      <c r="U365" s="15">
        <v>0</v>
      </c>
      <c r="AR365" s="15">
        <v>699</v>
      </c>
      <c r="AS365" s="15">
        <v>699</v>
      </c>
      <c r="AT365" s="15">
        <v>649</v>
      </c>
      <c r="AU365" s="15">
        <v>649</v>
      </c>
      <c r="BA365" s="15" t="str">
        <v>ITEM9564</v>
      </c>
      <c r="BB365" s="15" t="str">
        <v>Orange</v>
      </c>
      <c r="BC365" s="15" t="str">
        <v>Indie</v>
      </c>
      <c r="BD365" s="15">
        <v>44899</v>
      </c>
      <c r="BE365" s="15">
        <v>17132</v>
      </c>
      <c r="BF365" s="15">
        <v>41</v>
      </c>
      <c r="BG365" s="15">
        <v>417.85365853658539</v>
      </c>
      <c r="BH365" s="15" t="str">
        <v>Week-1</v>
      </c>
    </row>
    <row r="366" spans="2:60" ht="15">
      <c r="B366" s="17" t="s">
        <v>148</v>
      </c>
      <c r="C366" s="17" t="s">
        <v>81</v>
      </c>
      <c r="D366" s="19" t="s">
        <v>123</v>
      </c>
      <c r="E366" s="21">
        <v>44899</v>
      </c>
      <c r="F366" s="17">
        <v>0</v>
      </c>
      <c r="G366" s="17">
        <v>0</v>
      </c>
      <c r="H366" s="15">
        <f t="shared" si="5"/>
        <v>0</v>
      </c>
      <c r="I366" s="15" t="s">
        <v>188</v>
      </c>
      <c r="K366" s="15">
        <v>649</v>
      </c>
      <c r="U366" s="15">
        <v>0</v>
      </c>
      <c r="AR366" s="15">
        <v>417.85365853658539</v>
      </c>
      <c r="AS366" s="15">
        <v>417.86274509803923</v>
      </c>
      <c r="AT366" s="15">
        <v>417.84848484848487</v>
      </c>
      <c r="AU366" s="15">
        <v>417.85</v>
      </c>
      <c r="BA366" s="15" t="str">
        <v>ITEM2260</v>
      </c>
      <c r="BB366" s="15" t="str">
        <v>Lemon</v>
      </c>
      <c r="BC366" s="15" t="str">
        <v>Nimbu</v>
      </c>
      <c r="BD366" s="15">
        <v>44899</v>
      </c>
      <c r="BE366" s="15">
        <v>0</v>
      </c>
      <c r="BF366" s="15">
        <v>0</v>
      </c>
      <c r="BG366" s="15">
        <v>0</v>
      </c>
      <c r="BH366" s="15" t="str">
        <v>Week-1</v>
      </c>
    </row>
    <row r="367" spans="2:60" ht="15">
      <c r="B367" s="17" t="s">
        <v>149</v>
      </c>
      <c r="C367" s="17" t="s">
        <v>75</v>
      </c>
      <c r="D367" s="19" t="s">
        <v>86</v>
      </c>
      <c r="E367" s="21">
        <v>44899</v>
      </c>
      <c r="F367" s="17">
        <v>0</v>
      </c>
      <c r="G367" s="17">
        <v>0</v>
      </c>
      <c r="H367" s="15">
        <f t="shared" si="5"/>
        <v>0</v>
      </c>
      <c r="I367" s="15" t="s">
        <v>188</v>
      </c>
      <c r="K367" s="15">
        <v>682</v>
      </c>
      <c r="U367" s="15">
        <v>191</v>
      </c>
      <c r="AR367" s="15">
        <v>0</v>
      </c>
      <c r="AS367" s="15">
        <v>0</v>
      </c>
      <c r="AT367" s="15">
        <v>179.33333333333334</v>
      </c>
      <c r="AU367" s="15">
        <v>170</v>
      </c>
      <c r="BA367" s="15" t="str">
        <v>ITEM9882</v>
      </c>
      <c r="BB367" s="15" t="str">
        <v>Lemon</v>
      </c>
      <c r="BC367" s="15" t="str">
        <v>Lisbon</v>
      </c>
      <c r="BD367" s="15">
        <v>44899</v>
      </c>
      <c r="BE367" s="15">
        <v>19170</v>
      </c>
      <c r="BF367" s="15">
        <v>142</v>
      </c>
      <c r="BG367" s="15">
        <v>135</v>
      </c>
      <c r="BH367" s="15" t="str">
        <v>Week-1</v>
      </c>
    </row>
    <row r="368" spans="2:60" ht="15">
      <c r="B368" s="17" t="s">
        <v>150</v>
      </c>
      <c r="C368" s="17" t="s">
        <v>71</v>
      </c>
      <c r="D368" s="19" t="s">
        <v>94</v>
      </c>
      <c r="E368" s="21">
        <v>44899</v>
      </c>
      <c r="F368" s="17">
        <v>837</v>
      </c>
      <c r="G368" s="17">
        <v>3</v>
      </c>
      <c r="H368" s="15">
        <f t="shared" si="5"/>
        <v>279</v>
      </c>
      <c r="I368" s="15" t="s">
        <v>188</v>
      </c>
      <c r="K368" s="15">
        <v>649</v>
      </c>
      <c r="U368" s="15">
        <v>0</v>
      </c>
      <c r="AR368" s="15">
        <v>135</v>
      </c>
      <c r="AS368" s="15">
        <v>135</v>
      </c>
      <c r="AT368" s="15">
        <v>135</v>
      </c>
      <c r="AU368" s="15">
        <v>135</v>
      </c>
      <c r="BA368" s="15" t="str">
        <v>ITEM1813</v>
      </c>
      <c r="BB368" s="15" t="str">
        <v>Orange</v>
      </c>
      <c r="BC368" s="15" t="str">
        <v>Indie</v>
      </c>
      <c r="BD368" s="15">
        <v>44899</v>
      </c>
      <c r="BE368" s="15">
        <v>0</v>
      </c>
      <c r="BF368" s="15">
        <v>0</v>
      </c>
      <c r="BG368" s="15">
        <v>0</v>
      </c>
      <c r="BH368" s="15" t="str">
        <v>Week-1</v>
      </c>
    </row>
    <row r="369" spans="2:60" ht="15">
      <c r="B369" s="17" t="s">
        <v>151</v>
      </c>
      <c r="C369" s="17" t="s">
        <v>68</v>
      </c>
      <c r="D369" s="19" t="s">
        <v>89</v>
      </c>
      <c r="E369" s="21">
        <v>44899</v>
      </c>
      <c r="F369" s="17">
        <v>8548</v>
      </c>
      <c r="G369" s="17">
        <v>10</v>
      </c>
      <c r="H369" s="15">
        <f t="shared" si="5"/>
        <v>854.8</v>
      </c>
      <c r="I369" s="15" t="s">
        <v>188</v>
      </c>
      <c r="K369" s="15">
        <v>558.03614457831327</v>
      </c>
      <c r="U369" s="15">
        <v>0</v>
      </c>
      <c r="AR369" s="15">
        <v>0</v>
      </c>
      <c r="AS369" s="15">
        <v>0</v>
      </c>
      <c r="AT369" s="15">
        <v>0</v>
      </c>
      <c r="AU369" s="15">
        <v>0</v>
      </c>
      <c r="BA369" s="15" t="str">
        <v>ITEM7519</v>
      </c>
      <c r="BB369" s="15" t="str">
        <v>Apple</v>
      </c>
      <c r="BC369" s="15" t="str">
        <v>Golden</v>
      </c>
      <c r="BD369" s="15">
        <v>44899</v>
      </c>
      <c r="BE369" s="15">
        <v>0</v>
      </c>
      <c r="BF369" s="15">
        <v>0</v>
      </c>
      <c r="BG369" s="15">
        <v>0</v>
      </c>
      <c r="BH369" s="15" t="str">
        <v>Week-1</v>
      </c>
    </row>
    <row r="370" spans="2:60" ht="15">
      <c r="B370" s="17" t="s">
        <v>152</v>
      </c>
      <c r="C370" s="17" t="s">
        <v>81</v>
      </c>
      <c r="D370" s="19" t="s">
        <v>82</v>
      </c>
      <c r="E370" s="21">
        <v>44899</v>
      </c>
      <c r="F370" s="17">
        <v>7392</v>
      </c>
      <c r="G370" s="17">
        <v>12</v>
      </c>
      <c r="H370" s="15">
        <f t="shared" si="5"/>
        <v>616</v>
      </c>
      <c r="I370" s="15" t="s">
        <v>188</v>
      </c>
      <c r="K370" s="15">
        <v>132.23076923076923</v>
      </c>
      <c r="U370" s="15">
        <v>191</v>
      </c>
      <c r="AR370" s="15">
        <v>0</v>
      </c>
      <c r="AS370" s="15">
        <v>0</v>
      </c>
      <c r="AT370" s="15">
        <v>479</v>
      </c>
      <c r="AU370" s="15">
        <v>0</v>
      </c>
      <c r="BA370" s="15" t="str">
        <v>ITEM6204</v>
      </c>
      <c r="BB370" s="15" t="str">
        <v>Mango</v>
      </c>
      <c r="BC370" s="15" t="str">
        <v>Amrapalli</v>
      </c>
      <c r="BD370" s="15">
        <v>44899</v>
      </c>
      <c r="BE370" s="15">
        <v>837</v>
      </c>
      <c r="BF370" s="15">
        <v>3</v>
      </c>
      <c r="BG370" s="15">
        <v>279</v>
      </c>
      <c r="BH370" s="15" t="str">
        <v>Week-1</v>
      </c>
    </row>
    <row r="371" spans="2:60" ht="15">
      <c r="B371" s="17" t="s">
        <v>153</v>
      </c>
      <c r="C371" s="17" t="s">
        <v>68</v>
      </c>
      <c r="D371" s="19" t="s">
        <v>89</v>
      </c>
      <c r="E371" s="21">
        <v>44899</v>
      </c>
      <c r="F371" s="17">
        <v>0</v>
      </c>
      <c r="G371" s="17">
        <v>0</v>
      </c>
      <c r="H371" s="15">
        <f t="shared" si="5"/>
        <v>0</v>
      </c>
      <c r="I371" s="15" t="s">
        <v>188</v>
      </c>
      <c r="K371" s="15">
        <v>135.39344262295083</v>
      </c>
      <c r="U371" s="15">
        <v>834.28571428571433</v>
      </c>
      <c r="AR371" s="15">
        <v>279</v>
      </c>
      <c r="AS371" s="15">
        <v>279</v>
      </c>
      <c r="AT371" s="15">
        <v>279</v>
      </c>
      <c r="AU371" s="15">
        <v>204.33333333333334</v>
      </c>
      <c r="BA371" s="15" t="str">
        <v>ITEM7622</v>
      </c>
      <c r="BB371" s="15" t="str">
        <v>Lemon</v>
      </c>
      <c r="BC371" s="15" t="str">
        <v>Oblong</v>
      </c>
      <c r="BD371" s="15">
        <v>44899</v>
      </c>
      <c r="BE371" s="15">
        <v>8548</v>
      </c>
      <c r="BF371" s="15">
        <v>10</v>
      </c>
      <c r="BG371" s="15">
        <v>854.8</v>
      </c>
      <c r="BH371" s="15" t="str">
        <v>Week-1</v>
      </c>
    </row>
    <row r="372" spans="2:60" ht="15">
      <c r="B372" s="17" t="s">
        <v>154</v>
      </c>
      <c r="C372" s="17" t="s">
        <v>71</v>
      </c>
      <c r="D372" s="19" t="s">
        <v>84</v>
      </c>
      <c r="E372" s="21">
        <v>44899</v>
      </c>
      <c r="F372" s="17">
        <v>538</v>
      </c>
      <c r="G372" s="17">
        <v>2</v>
      </c>
      <c r="H372" s="15">
        <f t="shared" si="5"/>
        <v>269</v>
      </c>
      <c r="I372" s="15" t="s">
        <v>188</v>
      </c>
      <c r="K372" s="15">
        <v>649</v>
      </c>
      <c r="U372" s="15">
        <v>649</v>
      </c>
      <c r="AR372" s="15">
        <v>854.8</v>
      </c>
      <c r="AS372" s="15">
        <v>847.05882352941171</v>
      </c>
      <c r="AT372" s="15">
        <v>868.33333333333337</v>
      </c>
      <c r="AU372" s="15">
        <v>823</v>
      </c>
      <c r="BA372" s="15" t="str">
        <v>ITEM9161</v>
      </c>
      <c r="BB372" s="15" t="str">
        <v>Orange</v>
      </c>
      <c r="BC372" s="15" t="str">
        <v>Tangerine</v>
      </c>
      <c r="BD372" s="15">
        <v>44899</v>
      </c>
      <c r="BE372" s="15">
        <v>7392</v>
      </c>
      <c r="BF372" s="15">
        <v>12</v>
      </c>
      <c r="BG372" s="15">
        <v>616</v>
      </c>
      <c r="BH372" s="15" t="str">
        <v>Week-1</v>
      </c>
    </row>
    <row r="373" spans="2:60" ht="15">
      <c r="B373" s="17" t="s">
        <v>155</v>
      </c>
      <c r="C373" s="17" t="s">
        <v>75</v>
      </c>
      <c r="D373" s="19" t="s">
        <v>86</v>
      </c>
      <c r="E373" s="21">
        <v>44899</v>
      </c>
      <c r="F373" s="17">
        <v>244</v>
      </c>
      <c r="G373" s="17">
        <v>1</v>
      </c>
      <c r="H373" s="15">
        <f t="shared" si="5"/>
        <v>244</v>
      </c>
      <c r="I373" s="15" t="s">
        <v>188</v>
      </c>
      <c r="K373" s="15">
        <v>483.125</v>
      </c>
      <c r="U373" s="15">
        <v>135</v>
      </c>
      <c r="AR373" s="15">
        <v>616</v>
      </c>
      <c r="AS373" s="15">
        <v>511.57894736842104</v>
      </c>
      <c r="AT373" s="15">
        <v>359.71428571428572</v>
      </c>
      <c r="AU373" s="15">
        <v>359.73170731707319</v>
      </c>
      <c r="BA373" s="15" t="str">
        <v>ITEM3306</v>
      </c>
      <c r="BB373" s="15" t="str">
        <v>Lemon</v>
      </c>
      <c r="BC373" s="15" t="str">
        <v>Oblong</v>
      </c>
      <c r="BD373" s="15">
        <v>44899</v>
      </c>
      <c r="BE373" s="15">
        <v>0</v>
      </c>
      <c r="BF373" s="15">
        <v>0</v>
      </c>
      <c r="BG373" s="15">
        <v>0</v>
      </c>
      <c r="BH373" s="15" t="str">
        <v>Week-1</v>
      </c>
    </row>
    <row r="374" spans="2:60" ht="15">
      <c r="B374" s="17" t="s">
        <v>156</v>
      </c>
      <c r="C374" s="17" t="s">
        <v>81</v>
      </c>
      <c r="D374" s="19" t="s">
        <v>82</v>
      </c>
      <c r="E374" s="21">
        <v>44899</v>
      </c>
      <c r="F374" s="17">
        <v>2037</v>
      </c>
      <c r="G374" s="17">
        <v>3</v>
      </c>
      <c r="H374" s="15">
        <f t="shared" si="5"/>
        <v>679</v>
      </c>
      <c r="I374" s="15" t="s">
        <v>188</v>
      </c>
      <c r="K374" s="15">
        <v>417.88</v>
      </c>
      <c r="U374" s="15">
        <v>0</v>
      </c>
      <c r="AR374" s="15">
        <v>0</v>
      </c>
      <c r="AS374" s="15">
        <v>316</v>
      </c>
      <c r="AT374" s="15">
        <v>321.71428571428572</v>
      </c>
      <c r="AU374" s="15">
        <v>0</v>
      </c>
      <c r="BA374" s="15" t="str">
        <v>ITEM8789</v>
      </c>
      <c r="BB374" s="15" t="str">
        <v>Mango</v>
      </c>
      <c r="BC374" s="15" t="str">
        <v>Alphonso</v>
      </c>
      <c r="BD374" s="15">
        <v>44899</v>
      </c>
      <c r="BE374" s="15">
        <v>538</v>
      </c>
      <c r="BF374" s="15">
        <v>2</v>
      </c>
      <c r="BG374" s="15">
        <v>269</v>
      </c>
      <c r="BH374" s="15" t="str">
        <v>Week-1</v>
      </c>
    </row>
    <row r="375" spans="2:60" ht="15">
      <c r="B375" s="17" t="s">
        <v>157</v>
      </c>
      <c r="C375" s="17" t="s">
        <v>81</v>
      </c>
      <c r="D375" s="19" t="s">
        <v>121</v>
      </c>
      <c r="E375" s="21">
        <v>44899</v>
      </c>
      <c r="F375" s="17">
        <v>487</v>
      </c>
      <c r="G375" s="17">
        <v>3</v>
      </c>
      <c r="H375" s="15">
        <f t="shared" si="5"/>
        <v>162.33333333333334</v>
      </c>
      <c r="I375" s="15" t="s">
        <v>188</v>
      </c>
      <c r="K375" s="15">
        <v>135.39344262295083</v>
      </c>
      <c r="U375" s="15">
        <v>0</v>
      </c>
      <c r="AR375" s="15">
        <v>269</v>
      </c>
      <c r="AS375" s="15">
        <v>269</v>
      </c>
      <c r="AT375" s="15">
        <v>0</v>
      </c>
      <c r="AU375" s="15">
        <v>0</v>
      </c>
      <c r="BA375" s="15" t="str">
        <v>ITEM2360</v>
      </c>
      <c r="BB375" s="15" t="str">
        <v>Apple</v>
      </c>
      <c r="BC375" s="15" t="str">
        <v>Golden</v>
      </c>
      <c r="BD375" s="15">
        <v>44899</v>
      </c>
      <c r="BE375" s="15">
        <v>244</v>
      </c>
      <c r="BF375" s="15">
        <v>1</v>
      </c>
      <c r="BG375" s="15">
        <v>244</v>
      </c>
      <c r="BH375" s="15" t="str">
        <v>Week-1</v>
      </c>
    </row>
    <row r="376" spans="2:60" ht="15">
      <c r="B376" s="17" t="s">
        <v>158</v>
      </c>
      <c r="C376" s="17" t="s">
        <v>68</v>
      </c>
      <c r="D376" s="19" t="s">
        <v>99</v>
      </c>
      <c r="E376" s="21">
        <v>44899</v>
      </c>
      <c r="F376" s="17">
        <v>1743</v>
      </c>
      <c r="G376" s="17">
        <v>7</v>
      </c>
      <c r="H376" s="15">
        <f t="shared" si="5"/>
        <v>249</v>
      </c>
      <c r="I376" s="15" t="s">
        <v>188</v>
      </c>
      <c r="K376" s="15">
        <v>691.9473684210526</v>
      </c>
      <c r="U376" s="15">
        <v>0</v>
      </c>
      <c r="AR376" s="15">
        <v>244</v>
      </c>
      <c r="AS376" s="15">
        <v>0</v>
      </c>
      <c r="AT376" s="15">
        <v>0</v>
      </c>
      <c r="AU376" s="15">
        <v>0</v>
      </c>
      <c r="BA376" s="15" t="str">
        <v>ITEM3301</v>
      </c>
      <c r="BB376" s="15" t="str">
        <v>Orange</v>
      </c>
      <c r="BC376" s="15" t="str">
        <v>Tangerine</v>
      </c>
      <c r="BD376" s="15">
        <v>44899</v>
      </c>
      <c r="BE376" s="15">
        <v>2037</v>
      </c>
      <c r="BF376" s="15">
        <v>3</v>
      </c>
      <c r="BG376" s="15">
        <v>679</v>
      </c>
      <c r="BH376" s="15" t="str">
        <v>Week-1</v>
      </c>
    </row>
    <row r="377" spans="2:60" ht="15">
      <c r="B377" s="17" t="s">
        <v>159</v>
      </c>
      <c r="C377" s="17" t="s">
        <v>75</v>
      </c>
      <c r="D377" s="19" t="s">
        <v>91</v>
      </c>
      <c r="E377" s="21">
        <v>44899</v>
      </c>
      <c r="F377" s="17">
        <v>8436</v>
      </c>
      <c r="G377" s="17">
        <v>10</v>
      </c>
      <c r="H377" s="15">
        <f t="shared" si="5"/>
        <v>843.6</v>
      </c>
      <c r="I377" s="15" t="s">
        <v>188</v>
      </c>
      <c r="K377" s="15">
        <v>483.125</v>
      </c>
      <c r="AR377" s="15">
        <v>679</v>
      </c>
      <c r="AS377" s="15">
        <v>679</v>
      </c>
      <c r="AT377" s="15">
        <v>649</v>
      </c>
      <c r="AU377" s="15">
        <v>649</v>
      </c>
      <c r="BA377" s="15" t="str">
        <v>ITEM5899</v>
      </c>
      <c r="BB377" s="15" t="str">
        <v>Orange</v>
      </c>
      <c r="BC377" s="15" t="str">
        <v>Mandarin</v>
      </c>
      <c r="BD377" s="15">
        <v>44899</v>
      </c>
      <c r="BE377" s="15">
        <v>487</v>
      </c>
      <c r="BF377" s="15">
        <v>3</v>
      </c>
      <c r="BG377" s="15">
        <v>162.33333333333334</v>
      </c>
      <c r="BH377" s="15" t="str">
        <v>Week-1</v>
      </c>
    </row>
    <row r="378" spans="2:60" ht="15">
      <c r="B378" s="17" t="s">
        <v>160</v>
      </c>
      <c r="C378" s="17" t="s">
        <v>71</v>
      </c>
      <c r="D378" s="19" t="s">
        <v>84</v>
      </c>
      <c r="E378" s="21">
        <v>44899</v>
      </c>
      <c r="F378" s="17">
        <v>2030</v>
      </c>
      <c r="G378" s="17">
        <v>14</v>
      </c>
      <c r="H378" s="15">
        <f t="shared" si="5"/>
        <v>145</v>
      </c>
      <c r="I378" s="15" t="s">
        <v>188</v>
      </c>
      <c r="K378" s="15">
        <v>0</v>
      </c>
      <c r="AR378" s="15">
        <v>162.33333333333334</v>
      </c>
      <c r="AS378" s="15">
        <v>149</v>
      </c>
      <c r="AT378" s="15">
        <v>189</v>
      </c>
      <c r="AU378" s="15">
        <v>213.54545454545453</v>
      </c>
      <c r="BA378" s="15" t="str">
        <v>ITEM5049</v>
      </c>
      <c r="BB378" s="15" t="str">
        <v>Lemon</v>
      </c>
      <c r="BC378" s="15" t="str">
        <v>Lisbon</v>
      </c>
      <c r="BD378" s="15">
        <v>44899</v>
      </c>
      <c r="BE378" s="15">
        <v>1743</v>
      </c>
      <c r="BF378" s="15">
        <v>7</v>
      </c>
      <c r="BG378" s="15">
        <v>249</v>
      </c>
      <c r="BH378" s="15" t="str">
        <v>Week-1</v>
      </c>
    </row>
    <row r="379" spans="2:60" ht="15">
      <c r="B379" s="17" t="s">
        <v>161</v>
      </c>
      <c r="C379" s="17" t="s">
        <v>75</v>
      </c>
      <c r="D379" s="19" t="s">
        <v>86</v>
      </c>
      <c r="E379" s="21">
        <v>44899</v>
      </c>
      <c r="F379" s="17">
        <v>464</v>
      </c>
      <c r="G379" s="17">
        <v>1</v>
      </c>
      <c r="H379" s="15">
        <f t="shared" si="5"/>
        <v>464</v>
      </c>
      <c r="I379" s="15" t="s">
        <v>188</v>
      </c>
      <c r="K379" s="15">
        <v>0</v>
      </c>
      <c r="AR379" s="15">
        <v>249</v>
      </c>
      <c r="AS379" s="15">
        <v>255.66666666666666</v>
      </c>
      <c r="AT379" s="15">
        <v>255.66666666666666</v>
      </c>
      <c r="AU379" s="15">
        <v>0</v>
      </c>
      <c r="BA379" s="15" t="str">
        <v>ITEM8897</v>
      </c>
      <c r="BB379" s="15" t="str">
        <v>Apple</v>
      </c>
      <c r="BC379" s="15" t="str">
        <v>Red</v>
      </c>
      <c r="BD379" s="15">
        <v>44899</v>
      </c>
      <c r="BE379" s="15">
        <v>8436</v>
      </c>
      <c r="BF379" s="15">
        <v>10</v>
      </c>
      <c r="BG379" s="15">
        <v>843.6</v>
      </c>
      <c r="BH379" s="15" t="str">
        <v>Week-1</v>
      </c>
    </row>
    <row r="380" spans="2:60" ht="15">
      <c r="B380" s="17" t="s">
        <v>162</v>
      </c>
      <c r="C380" s="17" t="s">
        <v>81</v>
      </c>
      <c r="D380" s="19" t="s">
        <v>82</v>
      </c>
      <c r="E380" s="21">
        <v>44899</v>
      </c>
      <c r="F380" s="17">
        <v>1209</v>
      </c>
      <c r="G380" s="17">
        <v>7</v>
      </c>
      <c r="H380" s="15">
        <f t="shared" si="5"/>
        <v>172.71428571428572</v>
      </c>
      <c r="I380" s="15" t="s">
        <v>188</v>
      </c>
      <c r="K380" s="15">
        <v>649</v>
      </c>
      <c r="AR380" s="15">
        <v>843.6</v>
      </c>
      <c r="AS380" s="15">
        <v>843.85714285714289</v>
      </c>
      <c r="AT380" s="15">
        <v>843.85714285714289</v>
      </c>
      <c r="AU380" s="15">
        <v>815.36363636363637</v>
      </c>
      <c r="BA380" s="15" t="str">
        <v>ITEM7663</v>
      </c>
      <c r="BB380" s="15" t="str">
        <v>Mango</v>
      </c>
      <c r="BC380" s="15" t="str">
        <v>Alphonso</v>
      </c>
      <c r="BD380" s="15">
        <v>44899</v>
      </c>
      <c r="BE380" s="15">
        <v>2030</v>
      </c>
      <c r="BF380" s="15">
        <v>14</v>
      </c>
      <c r="BG380" s="15">
        <v>145</v>
      </c>
      <c r="BH380" s="15" t="str">
        <v>Week-1</v>
      </c>
    </row>
    <row r="381" spans="2:60" ht="15">
      <c r="B381" s="17" t="s">
        <v>163</v>
      </c>
      <c r="C381" s="17" t="s">
        <v>71</v>
      </c>
      <c r="D381" s="19" t="s">
        <v>94</v>
      </c>
      <c r="E381" s="21">
        <v>44899</v>
      </c>
      <c r="F381" s="17">
        <v>1596</v>
      </c>
      <c r="G381" s="17">
        <v>4</v>
      </c>
      <c r="H381" s="15">
        <f t="shared" si="5"/>
        <v>399</v>
      </c>
      <c r="I381" s="15" t="s">
        <v>188</v>
      </c>
      <c r="K381" s="15">
        <v>691.9473684210526</v>
      </c>
      <c r="AR381" s="15">
        <v>145</v>
      </c>
      <c r="AS381" s="15">
        <v>145</v>
      </c>
      <c r="AT381" s="15">
        <v>145</v>
      </c>
      <c r="AU381" s="15">
        <v>145</v>
      </c>
      <c r="BA381" s="15" t="str">
        <v>ITEM4672</v>
      </c>
      <c r="BB381" s="15" t="str">
        <v>Apple</v>
      </c>
      <c r="BC381" s="15" t="str">
        <v>Golden</v>
      </c>
      <c r="BD381" s="15">
        <v>44899</v>
      </c>
      <c r="BE381" s="15">
        <v>464</v>
      </c>
      <c r="BF381" s="15">
        <v>1</v>
      </c>
      <c r="BG381" s="15">
        <v>464</v>
      </c>
      <c r="BH381" s="15" t="str">
        <v>Week-1</v>
      </c>
    </row>
    <row r="382" spans="2:60" ht="15">
      <c r="B382" s="17" t="s">
        <v>164</v>
      </c>
      <c r="C382" s="17" t="s">
        <v>75</v>
      </c>
      <c r="D382" s="19" t="s">
        <v>91</v>
      </c>
      <c r="E382" s="21">
        <v>44899</v>
      </c>
      <c r="F382" s="17">
        <v>1783</v>
      </c>
      <c r="G382" s="17">
        <v>2</v>
      </c>
      <c r="H382" s="15">
        <f t="shared" si="5"/>
        <v>891.5</v>
      </c>
      <c r="I382" s="15" t="s">
        <v>188</v>
      </c>
      <c r="K382" s="15">
        <v>649</v>
      </c>
      <c r="AR382" s="15">
        <v>464</v>
      </c>
      <c r="AS382" s="15">
        <v>464</v>
      </c>
      <c r="AT382" s="15">
        <v>464</v>
      </c>
      <c r="AU382" s="15">
        <v>0</v>
      </c>
      <c r="BA382" s="15" t="str">
        <v>ITEM8886</v>
      </c>
      <c r="BB382" s="15" t="str">
        <v>Orange</v>
      </c>
      <c r="BC382" s="15" t="str">
        <v>Tangerine</v>
      </c>
      <c r="BD382" s="15">
        <v>44899</v>
      </c>
      <c r="BE382" s="15">
        <v>1209</v>
      </c>
      <c r="BF382" s="15">
        <v>7</v>
      </c>
      <c r="BG382" s="15">
        <v>172.71428571428572</v>
      </c>
      <c r="BH382" s="15" t="str">
        <v>Week-1</v>
      </c>
    </row>
    <row r="383" spans="2:60" ht="15">
      <c r="B383" s="17" t="s">
        <v>165</v>
      </c>
      <c r="C383" s="17" t="s">
        <v>75</v>
      </c>
      <c r="D383" s="19" t="s">
        <v>86</v>
      </c>
      <c r="E383" s="21">
        <v>44899</v>
      </c>
      <c r="F383" s="17">
        <v>2697</v>
      </c>
      <c r="G383" s="17">
        <v>3</v>
      </c>
      <c r="H383" s="15">
        <f t="shared" si="5"/>
        <v>899</v>
      </c>
      <c r="I383" s="15" t="s">
        <v>188</v>
      </c>
      <c r="K383" s="15">
        <v>534.82051282051282</v>
      </c>
      <c r="AR383" s="15">
        <v>172.71428571428572</v>
      </c>
      <c r="AS383" s="15">
        <v>167</v>
      </c>
      <c r="AT383" s="15">
        <v>180.33333333333334</v>
      </c>
      <c r="AU383" s="15">
        <v>184.15384615384616</v>
      </c>
      <c r="BA383" s="15" t="str">
        <v>ITEM2329</v>
      </c>
      <c r="BB383" s="15" t="str">
        <v>Mango</v>
      </c>
      <c r="BC383" s="15" t="str">
        <v>Amrapalli</v>
      </c>
      <c r="BD383" s="15">
        <v>44899</v>
      </c>
      <c r="BE383" s="15">
        <v>1596</v>
      </c>
      <c r="BF383" s="15">
        <v>4</v>
      </c>
      <c r="BG383" s="15">
        <v>399</v>
      </c>
      <c r="BH383" s="15" t="str">
        <v>Week-1</v>
      </c>
    </row>
    <row r="384" spans="2:60" ht="15">
      <c r="B384" s="17" t="s">
        <v>166</v>
      </c>
      <c r="C384" s="17" t="s">
        <v>81</v>
      </c>
      <c r="D384" s="19" t="s">
        <v>121</v>
      </c>
      <c r="E384" s="21">
        <v>44899</v>
      </c>
      <c r="F384" s="17">
        <v>8625</v>
      </c>
      <c r="G384" s="17">
        <v>45</v>
      </c>
      <c r="H384" s="15">
        <f t="shared" si="5"/>
        <v>191.66666666666666</v>
      </c>
      <c r="I384" s="15" t="s">
        <v>188</v>
      </c>
      <c r="K384" s="15">
        <v>119</v>
      </c>
      <c r="AR384" s="15">
        <v>399</v>
      </c>
      <c r="AS384" s="15">
        <v>399</v>
      </c>
      <c r="AT384" s="15">
        <v>399</v>
      </c>
      <c r="AU384" s="15">
        <v>399</v>
      </c>
      <c r="BA384" s="15" t="str">
        <v>ITEM8933</v>
      </c>
      <c r="BB384" s="15" t="str">
        <v>Apple</v>
      </c>
      <c r="BC384" s="15" t="str">
        <v>Red</v>
      </c>
      <c r="BD384" s="15">
        <v>44899</v>
      </c>
      <c r="BE384" s="15">
        <v>1783</v>
      </c>
      <c r="BF384" s="15">
        <v>2</v>
      </c>
      <c r="BG384" s="15">
        <v>891.5</v>
      </c>
      <c r="BH384" s="15" t="str">
        <v>Week-1</v>
      </c>
    </row>
    <row r="385" spans="2:60" ht="15">
      <c r="B385" s="17" t="s">
        <v>167</v>
      </c>
      <c r="C385" s="17" t="s">
        <v>68</v>
      </c>
      <c r="D385" s="19" t="s">
        <v>89</v>
      </c>
      <c r="E385" s="21">
        <v>44899</v>
      </c>
      <c r="F385" s="17">
        <v>2775</v>
      </c>
      <c r="G385" s="17">
        <v>9</v>
      </c>
      <c r="H385" s="15">
        <f t="shared" si="5"/>
        <v>308.33333333333331</v>
      </c>
      <c r="I385" s="15" t="s">
        <v>188</v>
      </c>
      <c r="K385" s="15">
        <v>129.09905660377359</v>
      </c>
      <c r="AR385" s="15">
        <v>891.5</v>
      </c>
      <c r="AS385" s="15">
        <v>891</v>
      </c>
      <c r="AT385" s="15">
        <v>845.5</v>
      </c>
      <c r="AU385" s="15">
        <v>901</v>
      </c>
      <c r="BA385" s="15" t="str">
        <v>ITEM6354</v>
      </c>
      <c r="BB385" s="15" t="str">
        <v>Apple</v>
      </c>
      <c r="BC385" s="15" t="str">
        <v>Golden</v>
      </c>
      <c r="BD385" s="15">
        <v>44899</v>
      </c>
      <c r="BE385" s="15">
        <v>2697</v>
      </c>
      <c r="BF385" s="15">
        <v>3</v>
      </c>
      <c r="BG385" s="15">
        <v>899</v>
      </c>
      <c r="BH385" s="15" t="str">
        <v>Week-1</v>
      </c>
    </row>
    <row r="386" spans="2:60" ht="15">
      <c r="B386" s="17" t="s">
        <v>168</v>
      </c>
      <c r="C386" s="17" t="s">
        <v>68</v>
      </c>
      <c r="D386" s="19" t="s">
        <v>99</v>
      </c>
      <c r="E386" s="21">
        <v>44899</v>
      </c>
      <c r="F386" s="17">
        <v>0</v>
      </c>
      <c r="G386" s="17">
        <v>0</v>
      </c>
      <c r="H386" s="15">
        <f t="shared" si="5"/>
        <v>0</v>
      </c>
      <c r="I386" s="15" t="s">
        <v>188</v>
      </c>
      <c r="K386" s="15">
        <v>599</v>
      </c>
      <c r="AR386" s="15">
        <v>899</v>
      </c>
      <c r="AS386" s="15">
        <v>843.75</v>
      </c>
      <c r="AT386" s="15">
        <v>844</v>
      </c>
      <c r="AU386" s="15">
        <v>834.28571428571433</v>
      </c>
      <c r="BA386" s="15" t="str">
        <v>ITEM7861</v>
      </c>
      <c r="BB386" s="15" t="str">
        <v>Orange</v>
      </c>
      <c r="BC386" s="15" t="str">
        <v>Mandarin</v>
      </c>
      <c r="BD386" s="15">
        <v>44899</v>
      </c>
      <c r="BE386" s="15">
        <v>8625</v>
      </c>
      <c r="BF386" s="15">
        <v>45</v>
      </c>
      <c r="BG386" s="15">
        <v>191.66666666666666</v>
      </c>
      <c r="BH386" s="15" t="str">
        <v>Week-1</v>
      </c>
    </row>
    <row r="387" spans="2:60" ht="15">
      <c r="B387" s="17" t="s">
        <v>169</v>
      </c>
      <c r="C387" s="17" t="s">
        <v>81</v>
      </c>
      <c r="D387" s="19" t="s">
        <v>82</v>
      </c>
      <c r="E387" s="21">
        <v>44899</v>
      </c>
      <c r="F387" s="17">
        <v>24138</v>
      </c>
      <c r="G387" s="17">
        <v>49</v>
      </c>
      <c r="H387" s="15">
        <f t="shared" ref="H387:H450" si="6">IF(F387&gt;0,F387/G387,0)</f>
        <v>492.61224489795916</v>
      </c>
      <c r="I387" s="15" t="s">
        <v>188</v>
      </c>
      <c r="K387" s="15">
        <v>493.85</v>
      </c>
      <c r="AR387" s="15">
        <v>191.66666666666666</v>
      </c>
      <c r="AS387" s="15">
        <v>194.58139534883722</v>
      </c>
      <c r="AT387" s="15">
        <v>191.72727272727272</v>
      </c>
      <c r="AU387" s="15">
        <v>214.33333333333334</v>
      </c>
      <c r="BA387" s="15" t="str">
        <v>ITEM2852</v>
      </c>
      <c r="BB387" s="15" t="str">
        <v>Lemon</v>
      </c>
      <c r="BC387" s="15" t="str">
        <v>Oblong</v>
      </c>
      <c r="BD387" s="15">
        <v>44899</v>
      </c>
      <c r="BE387" s="15">
        <v>2775</v>
      </c>
      <c r="BF387" s="15">
        <v>9</v>
      </c>
      <c r="BG387" s="15">
        <v>308.33333333333331</v>
      </c>
      <c r="BH387" s="15" t="str">
        <v>Week-1</v>
      </c>
    </row>
    <row r="388" spans="2:60" ht="15">
      <c r="B388" s="17" t="s">
        <v>170</v>
      </c>
      <c r="C388" s="17" t="s">
        <v>81</v>
      </c>
      <c r="D388" s="19" t="s">
        <v>82</v>
      </c>
      <c r="E388" s="21">
        <v>44899</v>
      </c>
      <c r="F388" s="17">
        <v>9447</v>
      </c>
      <c r="G388" s="17">
        <v>11</v>
      </c>
      <c r="H388" s="15">
        <f t="shared" si="6"/>
        <v>858.81818181818187</v>
      </c>
      <c r="I388" s="15" t="s">
        <v>188</v>
      </c>
      <c r="K388" s="15">
        <v>417.85714285714283</v>
      </c>
      <c r="AR388" s="15">
        <v>308.33333333333331</v>
      </c>
      <c r="AS388" s="15">
        <v>295</v>
      </c>
      <c r="AT388" s="15">
        <v>319</v>
      </c>
      <c r="AU388" s="15">
        <v>299</v>
      </c>
      <c r="BA388" s="15" t="str">
        <v>ITEM4931</v>
      </c>
      <c r="BB388" s="15" t="str">
        <v>Lemon</v>
      </c>
      <c r="BC388" s="15" t="str">
        <v>Lisbon</v>
      </c>
      <c r="BD388" s="15">
        <v>44899</v>
      </c>
      <c r="BE388" s="15">
        <v>0</v>
      </c>
      <c r="BF388" s="15">
        <v>0</v>
      </c>
      <c r="BG388" s="15">
        <v>0</v>
      </c>
      <c r="BH388" s="15" t="str">
        <v>Week-1</v>
      </c>
    </row>
    <row r="389" spans="2:60" ht="15">
      <c r="B389" s="17" t="s">
        <v>171</v>
      </c>
      <c r="C389" s="17" t="s">
        <v>68</v>
      </c>
      <c r="D389" s="19" t="s">
        <v>69</v>
      </c>
      <c r="E389" s="21">
        <v>44899</v>
      </c>
      <c r="F389" s="17">
        <v>8388</v>
      </c>
      <c r="G389" s="17">
        <v>12</v>
      </c>
      <c r="H389" s="15">
        <f t="shared" si="6"/>
        <v>699</v>
      </c>
      <c r="I389" s="15" t="s">
        <v>188</v>
      </c>
      <c r="K389" s="15">
        <v>129.09905660377359</v>
      </c>
      <c r="AR389" s="15">
        <v>0</v>
      </c>
      <c r="AS389" s="15">
        <v>0</v>
      </c>
      <c r="AT389" s="15">
        <v>0</v>
      </c>
      <c r="AU389" s="15">
        <v>0</v>
      </c>
      <c r="BA389" s="15" t="str">
        <v>ITEM3252</v>
      </c>
      <c r="BB389" s="15" t="str">
        <v>Orange</v>
      </c>
      <c r="BC389" s="15" t="str">
        <v>Tangerine</v>
      </c>
      <c r="BD389" s="15">
        <v>44899</v>
      </c>
      <c r="BE389" s="15">
        <v>24138</v>
      </c>
      <c r="BF389" s="15">
        <v>49</v>
      </c>
      <c r="BG389" s="15">
        <v>492.61224489795916</v>
      </c>
      <c r="BH389" s="15" t="str">
        <v>Week-1</v>
      </c>
    </row>
    <row r="390" spans="2:60" ht="15">
      <c r="B390" s="17" t="s">
        <v>172</v>
      </c>
      <c r="C390" s="17" t="s">
        <v>75</v>
      </c>
      <c r="D390" s="19" t="s">
        <v>91</v>
      </c>
      <c r="E390" s="21">
        <v>44899</v>
      </c>
      <c r="F390" s="17">
        <v>17132</v>
      </c>
      <c r="G390" s="17">
        <v>41</v>
      </c>
      <c r="H390" s="15">
        <f t="shared" si="6"/>
        <v>417.85365853658539</v>
      </c>
      <c r="I390" s="15" t="s">
        <v>188</v>
      </c>
      <c r="K390" s="15">
        <v>691.92857142857144</v>
      </c>
      <c r="AR390" s="15">
        <v>492.61224489795916</v>
      </c>
      <c r="AS390" s="15">
        <v>492.62</v>
      </c>
      <c r="AT390" s="15">
        <v>492.60869565217394</v>
      </c>
      <c r="AU390" s="15">
        <v>483.12307692307695</v>
      </c>
      <c r="BA390" s="15" t="str">
        <v>ITEM8353</v>
      </c>
      <c r="BB390" s="15" t="str">
        <v>Orange</v>
      </c>
      <c r="BC390" s="15" t="str">
        <v>Tangerine</v>
      </c>
      <c r="BD390" s="15">
        <v>44899</v>
      </c>
      <c r="BE390" s="15">
        <v>9447</v>
      </c>
      <c r="BF390" s="15">
        <v>11</v>
      </c>
      <c r="BG390" s="15">
        <v>858.81818181818187</v>
      </c>
      <c r="BH390" s="15" t="str">
        <v>Week-1</v>
      </c>
    </row>
    <row r="391" spans="2:60" ht="15">
      <c r="B391" s="17" t="s">
        <v>173</v>
      </c>
      <c r="C391" s="17" t="s">
        <v>68</v>
      </c>
      <c r="D391" s="19" t="s">
        <v>69</v>
      </c>
      <c r="E391" s="21">
        <v>44899</v>
      </c>
      <c r="F391" s="17">
        <v>0</v>
      </c>
      <c r="G391" s="17">
        <v>0</v>
      </c>
      <c r="H391" s="15">
        <f t="shared" si="6"/>
        <v>0</v>
      </c>
      <c r="I391" s="15" t="s">
        <v>188</v>
      </c>
      <c r="K391" s="15">
        <v>493.85</v>
      </c>
      <c r="AR391" s="15">
        <v>858.81818181818187</v>
      </c>
      <c r="AS391" s="15">
        <v>858.5333333333333</v>
      </c>
      <c r="AT391" s="15">
        <v>843.83333333333337</v>
      </c>
      <c r="AU391" s="15">
        <v>834.33333333333337</v>
      </c>
      <c r="BA391" s="15" t="str">
        <v>ITEM3405</v>
      </c>
      <c r="BB391" s="15" t="str">
        <v>Lemon</v>
      </c>
      <c r="BC391" s="15" t="str">
        <v>Nimbu</v>
      </c>
      <c r="BD391" s="15">
        <v>44899</v>
      </c>
      <c r="BE391" s="15">
        <v>8388</v>
      </c>
      <c r="BF391" s="15">
        <v>12</v>
      </c>
      <c r="BG391" s="15">
        <v>699</v>
      </c>
      <c r="BH391" s="15" t="str">
        <v>Week-1</v>
      </c>
    </row>
    <row r="392" spans="2:60" ht="15">
      <c r="B392" s="17" t="s">
        <v>174</v>
      </c>
      <c r="C392" s="17" t="s">
        <v>71</v>
      </c>
      <c r="D392" s="19" t="s">
        <v>94</v>
      </c>
      <c r="E392" s="21">
        <v>44899</v>
      </c>
      <c r="F392" s="17">
        <v>19170</v>
      </c>
      <c r="G392" s="17">
        <v>142</v>
      </c>
      <c r="H392" s="15">
        <f t="shared" si="6"/>
        <v>135</v>
      </c>
      <c r="I392" s="15" t="s">
        <v>188</v>
      </c>
      <c r="K392" s="15">
        <v>201</v>
      </c>
      <c r="AR392" s="15">
        <v>699</v>
      </c>
      <c r="AS392" s="15">
        <v>699</v>
      </c>
      <c r="AT392" s="15">
        <v>649</v>
      </c>
      <c r="AU392" s="15">
        <v>649</v>
      </c>
      <c r="BA392" s="15" t="str">
        <v>ITEM2248</v>
      </c>
      <c r="BB392" s="15" t="str">
        <v>Apple</v>
      </c>
      <c r="BC392" s="15" t="str">
        <v>Red</v>
      </c>
      <c r="BD392" s="15">
        <v>44899</v>
      </c>
      <c r="BE392" s="15">
        <v>17132</v>
      </c>
      <c r="BF392" s="15">
        <v>41</v>
      </c>
      <c r="BG392" s="15">
        <v>417.85365853658539</v>
      </c>
      <c r="BH392" s="15" t="str">
        <v>Week-1</v>
      </c>
    </row>
    <row r="393" spans="2:60" ht="15">
      <c r="B393" s="17" t="s">
        <v>175</v>
      </c>
      <c r="C393" s="17" t="s">
        <v>81</v>
      </c>
      <c r="D393" s="19" t="s">
        <v>123</v>
      </c>
      <c r="E393" s="21">
        <v>44899</v>
      </c>
      <c r="F393" s="17">
        <v>0</v>
      </c>
      <c r="G393" s="17">
        <v>0</v>
      </c>
      <c r="H393" s="15">
        <f t="shared" si="6"/>
        <v>0</v>
      </c>
      <c r="I393" s="15" t="s">
        <v>188</v>
      </c>
      <c r="K393" s="15">
        <v>0</v>
      </c>
      <c r="AR393" s="15">
        <v>417.85365853658539</v>
      </c>
      <c r="AS393" s="15">
        <v>417.86274509803923</v>
      </c>
      <c r="AT393" s="15">
        <v>417.84848484848487</v>
      </c>
      <c r="AU393" s="15">
        <v>417.85</v>
      </c>
      <c r="BA393" s="15" t="str">
        <v>ITEM6460</v>
      </c>
      <c r="BB393" s="15" t="str">
        <v>Lemon</v>
      </c>
      <c r="BC393" s="15" t="str">
        <v>Nimbu</v>
      </c>
      <c r="BD393" s="15">
        <v>44899</v>
      </c>
      <c r="BE393" s="15">
        <v>0</v>
      </c>
      <c r="BF393" s="15">
        <v>0</v>
      </c>
      <c r="BG393" s="15">
        <v>0</v>
      </c>
      <c r="BH393" s="15" t="str">
        <v>Week-1</v>
      </c>
    </row>
    <row r="394" spans="2:60" ht="15">
      <c r="B394" s="17" t="s">
        <v>176</v>
      </c>
      <c r="C394" s="17" t="s">
        <v>68</v>
      </c>
      <c r="D394" s="19" t="s">
        <v>99</v>
      </c>
      <c r="E394" s="21">
        <v>44899</v>
      </c>
      <c r="F394" s="17">
        <v>0</v>
      </c>
      <c r="G394" s="17">
        <v>0</v>
      </c>
      <c r="H394" s="15">
        <f t="shared" si="6"/>
        <v>0</v>
      </c>
      <c r="I394" s="15" t="s">
        <v>188</v>
      </c>
      <c r="K394" s="15">
        <v>625</v>
      </c>
      <c r="AR394" s="15">
        <v>0</v>
      </c>
      <c r="AS394" s="15">
        <v>0</v>
      </c>
      <c r="AT394" s="15">
        <v>179.33333333333334</v>
      </c>
      <c r="AU394" s="15">
        <v>170</v>
      </c>
      <c r="BA394" s="15" t="str">
        <v>ITEM5159</v>
      </c>
      <c r="BB394" s="15" t="str">
        <v>Mango</v>
      </c>
      <c r="BC394" s="15" t="str">
        <v>Amrapalli</v>
      </c>
      <c r="BD394" s="15">
        <v>44899</v>
      </c>
      <c r="BE394" s="15">
        <v>19170</v>
      </c>
      <c r="BF394" s="15">
        <v>142</v>
      </c>
      <c r="BG394" s="15">
        <v>135</v>
      </c>
      <c r="BH394" s="15" t="str">
        <v>Week-1</v>
      </c>
    </row>
    <row r="395" spans="2:60" ht="15">
      <c r="B395" s="17" t="s">
        <v>177</v>
      </c>
      <c r="C395" s="17" t="s">
        <v>71</v>
      </c>
      <c r="D395" s="19" t="s">
        <v>94</v>
      </c>
      <c r="E395" s="21">
        <v>44899</v>
      </c>
      <c r="F395" s="17">
        <v>837</v>
      </c>
      <c r="G395" s="17">
        <v>3</v>
      </c>
      <c r="H395" s="15">
        <f t="shared" si="6"/>
        <v>279</v>
      </c>
      <c r="I395" s="15" t="s">
        <v>188</v>
      </c>
      <c r="K395" s="15">
        <v>691.92857142857144</v>
      </c>
      <c r="AR395" s="15">
        <v>135</v>
      </c>
      <c r="AS395" s="15">
        <v>135</v>
      </c>
      <c r="AT395" s="15">
        <v>135</v>
      </c>
      <c r="AU395" s="15">
        <v>135</v>
      </c>
      <c r="BA395" s="15" t="str">
        <v>ITEM7691</v>
      </c>
      <c r="BB395" s="15" t="str">
        <v>Orange</v>
      </c>
      <c r="BC395" s="15" t="str">
        <v>Indie</v>
      </c>
      <c r="BD395" s="15">
        <v>44899</v>
      </c>
      <c r="BE395" s="15">
        <v>0</v>
      </c>
      <c r="BF395" s="15">
        <v>0</v>
      </c>
      <c r="BG395" s="15">
        <v>0</v>
      </c>
      <c r="BH395" s="15" t="str">
        <v>Week-1</v>
      </c>
    </row>
    <row r="396" spans="2:60" ht="15">
      <c r="B396" s="17" t="s">
        <v>178</v>
      </c>
      <c r="C396" s="17" t="s">
        <v>71</v>
      </c>
      <c r="D396" s="19" t="s">
        <v>72</v>
      </c>
      <c r="E396" s="21">
        <v>44899</v>
      </c>
      <c r="F396" s="17">
        <v>8548</v>
      </c>
      <c r="G396" s="17">
        <v>10</v>
      </c>
      <c r="H396" s="15">
        <f t="shared" si="6"/>
        <v>854.8</v>
      </c>
      <c r="I396" s="15" t="s">
        <v>188</v>
      </c>
      <c r="K396" s="15">
        <v>599</v>
      </c>
      <c r="AR396" s="15">
        <v>0</v>
      </c>
      <c r="AS396" s="15">
        <v>0</v>
      </c>
      <c r="AT396" s="15">
        <v>0</v>
      </c>
      <c r="AU396" s="15">
        <v>0</v>
      </c>
      <c r="BA396" s="15" t="str">
        <v>ITEM8733</v>
      </c>
      <c r="BB396" s="15" t="str">
        <v>Lemon</v>
      </c>
      <c r="BC396" s="15" t="str">
        <v>Lisbon</v>
      </c>
      <c r="BD396" s="15">
        <v>44899</v>
      </c>
      <c r="BE396" s="15">
        <v>0</v>
      </c>
      <c r="BF396" s="15">
        <v>0</v>
      </c>
      <c r="BG396" s="15">
        <v>0</v>
      </c>
      <c r="BH396" s="15" t="str">
        <v>Week-1</v>
      </c>
    </row>
    <row r="397" spans="2:60" ht="15">
      <c r="B397" s="17" t="s">
        <v>179</v>
      </c>
      <c r="C397" s="17" t="s">
        <v>68</v>
      </c>
      <c r="D397" s="19" t="s">
        <v>69</v>
      </c>
      <c r="E397" s="21">
        <v>44899</v>
      </c>
      <c r="F397" s="17">
        <v>7392</v>
      </c>
      <c r="G397" s="17">
        <v>12</v>
      </c>
      <c r="H397" s="15">
        <f t="shared" si="6"/>
        <v>616</v>
      </c>
      <c r="I397" s="15" t="s">
        <v>188</v>
      </c>
      <c r="K397" s="15">
        <v>534.81818181818187</v>
      </c>
      <c r="AR397" s="15">
        <v>0</v>
      </c>
      <c r="AS397" s="15">
        <v>0</v>
      </c>
      <c r="AT397" s="15">
        <v>479</v>
      </c>
      <c r="AU397" s="15">
        <v>0</v>
      </c>
      <c r="BA397" s="15" t="str">
        <v>ITEM5211</v>
      </c>
      <c r="BB397" s="15" t="str">
        <v>Mango</v>
      </c>
      <c r="BC397" s="15" t="str">
        <v>Amrapalli</v>
      </c>
      <c r="BD397" s="15">
        <v>44899</v>
      </c>
      <c r="BE397" s="15">
        <v>837</v>
      </c>
      <c r="BF397" s="15">
        <v>3</v>
      </c>
      <c r="BG397" s="15">
        <v>279</v>
      </c>
      <c r="BH397" s="15" t="str">
        <v>Week-1</v>
      </c>
    </row>
    <row r="398" spans="2:60" ht="15">
      <c r="B398" s="17" t="s">
        <v>180</v>
      </c>
      <c r="C398" s="17" t="s">
        <v>68</v>
      </c>
      <c r="D398" s="19" t="s">
        <v>89</v>
      </c>
      <c r="E398" s="21">
        <v>44899</v>
      </c>
      <c r="F398" s="17">
        <v>0</v>
      </c>
      <c r="G398" s="17">
        <v>0</v>
      </c>
      <c r="H398" s="15">
        <f t="shared" si="6"/>
        <v>0</v>
      </c>
      <c r="I398" s="15" t="s">
        <v>188</v>
      </c>
      <c r="K398" s="15">
        <v>119</v>
      </c>
      <c r="AR398" s="15">
        <v>279</v>
      </c>
      <c r="AS398" s="15">
        <v>279</v>
      </c>
      <c r="AT398" s="15">
        <v>279</v>
      </c>
      <c r="AU398" s="15">
        <v>204.33333333333334</v>
      </c>
      <c r="BA398" s="15" t="str">
        <v>ITEM1965</v>
      </c>
      <c r="BB398" s="15" t="str">
        <v>Mango</v>
      </c>
      <c r="BC398" s="15" t="str">
        <v>Green</v>
      </c>
      <c r="BD398" s="15">
        <v>44899</v>
      </c>
      <c r="BE398" s="15">
        <v>8548</v>
      </c>
      <c r="BF398" s="15">
        <v>10</v>
      </c>
      <c r="BG398" s="15">
        <v>854.8</v>
      </c>
      <c r="BH398" s="15" t="str">
        <v>Week-1</v>
      </c>
    </row>
    <row r="399" spans="2:60" ht="15">
      <c r="B399" s="17" t="s">
        <v>181</v>
      </c>
      <c r="C399" s="17" t="s">
        <v>68</v>
      </c>
      <c r="D399" s="19" t="s">
        <v>69</v>
      </c>
      <c r="E399" s="21">
        <v>44899</v>
      </c>
      <c r="F399" s="17">
        <v>538</v>
      </c>
      <c r="G399" s="17">
        <v>2</v>
      </c>
      <c r="H399" s="15">
        <f t="shared" si="6"/>
        <v>269</v>
      </c>
      <c r="I399" s="15" t="s">
        <v>188</v>
      </c>
      <c r="K399" s="15">
        <v>129.0042735042735</v>
      </c>
      <c r="AR399" s="15">
        <v>854.8</v>
      </c>
      <c r="AS399" s="15">
        <v>847.05882352941171</v>
      </c>
      <c r="AT399" s="15">
        <v>868.33333333333337</v>
      </c>
      <c r="AU399" s="15">
        <v>823</v>
      </c>
      <c r="BA399" s="15" t="str">
        <v>ITEM2083</v>
      </c>
      <c r="BB399" s="15" t="str">
        <v>Lemon</v>
      </c>
      <c r="BC399" s="15" t="str">
        <v>Nimbu</v>
      </c>
      <c r="BD399" s="15">
        <v>44899</v>
      </c>
      <c r="BE399" s="15">
        <v>7392</v>
      </c>
      <c r="BF399" s="15">
        <v>12</v>
      </c>
      <c r="BG399" s="15">
        <v>616</v>
      </c>
      <c r="BH399" s="15" t="str">
        <v>Week-1</v>
      </c>
    </row>
    <row r="400" spans="2:60" ht="15">
      <c r="B400" s="17" t="s">
        <v>182</v>
      </c>
      <c r="C400" s="17" t="s">
        <v>75</v>
      </c>
      <c r="D400" s="19" t="s">
        <v>91</v>
      </c>
      <c r="E400" s="21">
        <v>44899</v>
      </c>
      <c r="F400" s="17">
        <v>244</v>
      </c>
      <c r="G400" s="17">
        <v>1</v>
      </c>
      <c r="H400" s="15">
        <f t="shared" si="6"/>
        <v>244</v>
      </c>
      <c r="I400" s="15" t="s">
        <v>188</v>
      </c>
      <c r="K400" s="15">
        <v>599</v>
      </c>
      <c r="AR400" s="15">
        <v>616</v>
      </c>
      <c r="AS400" s="15">
        <v>511.57894736842104</v>
      </c>
      <c r="AT400" s="15">
        <v>359.71428571428572</v>
      </c>
      <c r="AU400" s="15">
        <v>359.73170731707319</v>
      </c>
      <c r="BA400" s="15" t="str">
        <v>ITEM9903</v>
      </c>
      <c r="BB400" s="15" t="str">
        <v>Lemon</v>
      </c>
      <c r="BC400" s="15" t="str">
        <v>Oblong</v>
      </c>
      <c r="BD400" s="15">
        <v>44899</v>
      </c>
      <c r="BE400" s="15">
        <v>0</v>
      </c>
      <c r="BF400" s="15">
        <v>0</v>
      </c>
      <c r="BG400" s="15">
        <v>0</v>
      </c>
      <c r="BH400" s="15" t="str">
        <v>Week-1</v>
      </c>
    </row>
    <row r="401" spans="2:60" ht="15">
      <c r="B401" s="17" t="s">
        <v>183</v>
      </c>
      <c r="C401" s="17" t="s">
        <v>71</v>
      </c>
      <c r="D401" s="19" t="s">
        <v>72</v>
      </c>
      <c r="E401" s="21">
        <v>44899</v>
      </c>
      <c r="F401" s="17">
        <v>2037</v>
      </c>
      <c r="G401" s="17">
        <v>3</v>
      </c>
      <c r="H401" s="15">
        <f t="shared" si="6"/>
        <v>679</v>
      </c>
      <c r="I401" s="15" t="s">
        <v>188</v>
      </c>
      <c r="K401" s="15">
        <v>492.60714285714283</v>
      </c>
      <c r="AR401" s="15">
        <v>0</v>
      </c>
      <c r="AS401" s="15">
        <v>316</v>
      </c>
      <c r="AT401" s="15">
        <v>321.71428571428572</v>
      </c>
      <c r="AU401" s="15">
        <v>0</v>
      </c>
      <c r="BA401" s="15" t="str">
        <v>ITEM2624</v>
      </c>
      <c r="BB401" s="15" t="str">
        <v>Lemon</v>
      </c>
      <c r="BC401" s="15" t="str">
        <v>Nimbu</v>
      </c>
      <c r="BD401" s="15">
        <v>44899</v>
      </c>
      <c r="BE401" s="15">
        <v>538</v>
      </c>
      <c r="BF401" s="15">
        <v>2</v>
      </c>
      <c r="BG401" s="15">
        <v>269</v>
      </c>
      <c r="BH401" s="15" t="str">
        <v>Week-1</v>
      </c>
    </row>
    <row r="402" spans="2:60" ht="15">
      <c r="B402" s="17" t="s">
        <v>67</v>
      </c>
      <c r="C402" s="17" t="s">
        <v>68</v>
      </c>
      <c r="D402" s="19" t="s">
        <v>69</v>
      </c>
      <c r="E402" s="21">
        <v>44900</v>
      </c>
      <c r="F402" s="17">
        <v>568</v>
      </c>
      <c r="G402" s="17">
        <v>2</v>
      </c>
      <c r="H402" s="15">
        <f t="shared" si="6"/>
        <v>284</v>
      </c>
      <c r="I402" s="15" t="s">
        <v>188</v>
      </c>
      <c r="K402" s="15">
        <v>417.86363636363637</v>
      </c>
      <c r="AR402" s="15">
        <v>269</v>
      </c>
      <c r="AS402" s="15">
        <v>269</v>
      </c>
      <c r="AT402" s="15">
        <v>0</v>
      </c>
      <c r="AU402" s="15">
        <v>0</v>
      </c>
      <c r="BA402" s="15" t="str">
        <v>ITEM6480</v>
      </c>
      <c r="BB402" s="15" t="str">
        <v>Apple</v>
      </c>
      <c r="BC402" s="15" t="str">
        <v>Red</v>
      </c>
      <c r="BD402" s="15">
        <v>44899</v>
      </c>
      <c r="BE402" s="15">
        <v>244</v>
      </c>
      <c r="BF402" s="15">
        <v>1</v>
      </c>
      <c r="BG402" s="15">
        <v>244</v>
      </c>
      <c r="BH402" s="15" t="str">
        <v>Week-1</v>
      </c>
    </row>
    <row r="403" spans="2:60" ht="15">
      <c r="B403" s="17" t="s">
        <v>70</v>
      </c>
      <c r="C403" s="17" t="s">
        <v>71</v>
      </c>
      <c r="D403" s="19" t="s">
        <v>72</v>
      </c>
      <c r="E403" s="21">
        <v>44900</v>
      </c>
      <c r="F403" s="17">
        <v>10840</v>
      </c>
      <c r="G403" s="17">
        <v>19</v>
      </c>
      <c r="H403" s="15">
        <f t="shared" si="6"/>
        <v>570.52631578947364</v>
      </c>
      <c r="I403" s="15" t="s">
        <v>188</v>
      </c>
      <c r="K403" s="15">
        <v>129.0042735042735</v>
      </c>
      <c r="AR403" s="15">
        <v>244</v>
      </c>
      <c r="AS403" s="15">
        <v>0</v>
      </c>
      <c r="AT403" s="15">
        <v>0</v>
      </c>
      <c r="AU403" s="15">
        <v>0</v>
      </c>
      <c r="BA403" s="15" t="str">
        <v>ITEM5846</v>
      </c>
      <c r="BB403" s="15" t="str">
        <v>Mango</v>
      </c>
      <c r="BC403" s="15" t="str">
        <v>Green</v>
      </c>
      <c r="BD403" s="15">
        <v>44899</v>
      </c>
      <c r="BE403" s="15">
        <v>2037</v>
      </c>
      <c r="BF403" s="15">
        <v>3</v>
      </c>
      <c r="BG403" s="15">
        <v>679</v>
      </c>
      <c r="BH403" s="15" t="str">
        <v>Week-1</v>
      </c>
    </row>
    <row r="404" spans="2:60" ht="15">
      <c r="B404" s="17" t="s">
        <v>73</v>
      </c>
      <c r="C404" s="17" t="s">
        <v>71</v>
      </c>
      <c r="D404" s="19" t="s">
        <v>72</v>
      </c>
      <c r="E404" s="21">
        <v>44900</v>
      </c>
      <c r="F404" s="17">
        <v>516</v>
      </c>
      <c r="G404" s="17">
        <v>4</v>
      </c>
      <c r="H404" s="15">
        <f t="shared" si="6"/>
        <v>129</v>
      </c>
      <c r="I404" s="15" t="s">
        <v>188</v>
      </c>
      <c r="K404" s="15">
        <v>691.9473684210526</v>
      </c>
      <c r="AR404" s="15">
        <v>679</v>
      </c>
      <c r="AS404" s="15">
        <v>679</v>
      </c>
      <c r="AT404" s="15">
        <v>649</v>
      </c>
      <c r="AU404" s="15">
        <v>649</v>
      </c>
      <c r="BA404" s="15" t="str">
        <v>ITEM5047</v>
      </c>
      <c r="BB404" s="15" t="str">
        <v>Lemon</v>
      </c>
      <c r="BC404" s="15" t="str">
        <v>Nimbu</v>
      </c>
      <c r="BD404" s="15">
        <v>44900</v>
      </c>
      <c r="BE404" s="15">
        <v>568</v>
      </c>
      <c r="BF404" s="15">
        <v>2</v>
      </c>
      <c r="BG404" s="15">
        <v>284</v>
      </c>
      <c r="BH404" s="15" t="str">
        <v>Week-1</v>
      </c>
    </row>
    <row r="405" spans="2:60" ht="15">
      <c r="B405" s="17" t="s">
        <v>74</v>
      </c>
      <c r="C405" s="17" t="s">
        <v>75</v>
      </c>
      <c r="D405" s="19" t="s">
        <v>76</v>
      </c>
      <c r="E405" s="21">
        <v>44900</v>
      </c>
      <c r="F405" s="17">
        <v>25815</v>
      </c>
      <c r="G405" s="17">
        <v>15</v>
      </c>
      <c r="H405" s="15">
        <f t="shared" si="6"/>
        <v>1721</v>
      </c>
      <c r="I405" s="15" t="s">
        <v>188</v>
      </c>
      <c r="K405" s="15">
        <v>492.60714285714283</v>
      </c>
      <c r="AR405" s="15">
        <v>284</v>
      </c>
      <c r="AS405" s="15">
        <v>284</v>
      </c>
      <c r="AT405" s="15">
        <v>285.66666666666669</v>
      </c>
      <c r="AU405" s="15">
        <v>276</v>
      </c>
      <c r="BA405" s="15" t="str">
        <v>ITEM3062</v>
      </c>
      <c r="BB405" s="15" t="str">
        <v>Mango</v>
      </c>
      <c r="BC405" s="15" t="str">
        <v>Green</v>
      </c>
      <c r="BD405" s="15">
        <v>44900</v>
      </c>
      <c r="BE405" s="15">
        <v>10840</v>
      </c>
      <c r="BF405" s="15">
        <v>19</v>
      </c>
      <c r="BG405" s="15">
        <v>570.52631578947364</v>
      </c>
      <c r="BH405" s="15" t="str">
        <v>Week-1</v>
      </c>
    </row>
    <row r="406" spans="2:60" ht="15">
      <c r="B406" s="17" t="s">
        <v>77</v>
      </c>
      <c r="C406" s="17" t="s">
        <v>78</v>
      </c>
      <c r="D406" s="19" t="s">
        <v>79</v>
      </c>
      <c r="E406" s="21">
        <v>44900</v>
      </c>
      <c r="F406" s="17">
        <v>0</v>
      </c>
      <c r="G406" s="17">
        <v>0</v>
      </c>
      <c r="H406" s="15">
        <f t="shared" si="6"/>
        <v>0</v>
      </c>
      <c r="I406" s="15" t="s">
        <v>188</v>
      </c>
      <c r="K406" s="15">
        <v>0</v>
      </c>
      <c r="AR406" s="15">
        <v>570.52631578947364</v>
      </c>
      <c r="AS406" s="15">
        <v>570.54838709677415</v>
      </c>
      <c r="AT406" s="15">
        <v>558.04347826086962</v>
      </c>
      <c r="AU406" s="15">
        <v>558.04</v>
      </c>
      <c r="BA406" s="15" t="str">
        <v>ITEM8095</v>
      </c>
      <c r="BB406" s="15" t="str">
        <v>Mango</v>
      </c>
      <c r="BC406" s="15" t="str">
        <v>Green</v>
      </c>
      <c r="BD406" s="15">
        <v>44900</v>
      </c>
      <c r="BE406" s="15">
        <v>516</v>
      </c>
      <c r="BF406" s="15">
        <v>4</v>
      </c>
      <c r="BG406" s="15">
        <v>129</v>
      </c>
      <c r="BH406" s="15" t="str">
        <v>Week-1</v>
      </c>
    </row>
    <row r="407" spans="2:60" ht="15">
      <c r="B407" s="17" t="s">
        <v>80</v>
      </c>
      <c r="C407" s="17" t="s">
        <v>81</v>
      </c>
      <c r="D407" s="19" t="s">
        <v>82</v>
      </c>
      <c r="E407" s="21">
        <v>44900</v>
      </c>
      <c r="F407" s="17">
        <v>0</v>
      </c>
      <c r="G407" s="17">
        <v>0</v>
      </c>
      <c r="H407" s="15">
        <f t="shared" si="6"/>
        <v>0</v>
      </c>
      <c r="I407" s="15" t="s">
        <v>188</v>
      </c>
      <c r="K407" s="15">
        <v>0</v>
      </c>
      <c r="AR407" s="15">
        <v>129</v>
      </c>
      <c r="AS407" s="15">
        <v>129</v>
      </c>
      <c r="AT407" s="15">
        <v>129</v>
      </c>
      <c r="AU407" s="15">
        <v>129</v>
      </c>
      <c r="BA407" s="15" t="str">
        <v>ITEM8265</v>
      </c>
      <c r="BB407" s="15" t="str">
        <v>Apple</v>
      </c>
      <c r="BC407" s="15" t="str">
        <v>Robin</v>
      </c>
      <c r="BD407" s="15">
        <v>44900</v>
      </c>
      <c r="BE407" s="15">
        <v>25815</v>
      </c>
      <c r="BF407" s="15">
        <v>15</v>
      </c>
      <c r="BG407" s="15">
        <v>1721</v>
      </c>
      <c r="BH407" s="15" t="str">
        <v>Week-1</v>
      </c>
    </row>
    <row r="408" spans="2:60" ht="15">
      <c r="B408" s="17" t="s">
        <v>83</v>
      </c>
      <c r="C408" s="17" t="s">
        <v>71</v>
      </c>
      <c r="D408" s="19" t="s">
        <v>84</v>
      </c>
      <c r="E408" s="21">
        <v>44900</v>
      </c>
      <c r="F408" s="17">
        <v>16125</v>
      </c>
      <c r="G408" s="17">
        <v>125</v>
      </c>
      <c r="H408" s="15">
        <f t="shared" si="6"/>
        <v>129</v>
      </c>
      <c r="I408" s="15" t="s">
        <v>188</v>
      </c>
      <c r="K408" s="15">
        <v>625</v>
      </c>
      <c r="AR408" s="15">
        <v>1721</v>
      </c>
      <c r="AS408" s="15">
        <v>1709</v>
      </c>
      <c r="AT408" s="15">
        <v>1711.5</v>
      </c>
      <c r="AU408" s="15">
        <v>1774.7142857142858</v>
      </c>
      <c r="BA408" s="15" t="str">
        <v>ITEM8226</v>
      </c>
      <c r="BB408" s="15" t="str">
        <v>Guava</v>
      </c>
      <c r="BC408" s="15" t="str">
        <v>Sour</v>
      </c>
      <c r="BD408" s="15">
        <v>44900</v>
      </c>
      <c r="BE408" s="15">
        <v>0</v>
      </c>
      <c r="BF408" s="15">
        <v>0</v>
      </c>
      <c r="BG408" s="15">
        <v>0</v>
      </c>
      <c r="BH408" s="15" t="str">
        <v>Week-1</v>
      </c>
    </row>
    <row r="409" spans="2:60" ht="15">
      <c r="B409" s="17" t="s">
        <v>85</v>
      </c>
      <c r="C409" s="17" t="s">
        <v>75</v>
      </c>
      <c r="D409" s="19" t="s">
        <v>86</v>
      </c>
      <c r="E409" s="21">
        <v>44900</v>
      </c>
      <c r="F409" s="17">
        <v>3406</v>
      </c>
      <c r="G409" s="17">
        <v>12</v>
      </c>
      <c r="H409" s="15">
        <f t="shared" si="6"/>
        <v>283.83333333333331</v>
      </c>
      <c r="I409" s="15" t="s">
        <v>188</v>
      </c>
      <c r="K409" s="15">
        <v>691.9473684210526</v>
      </c>
      <c r="AR409" s="15">
        <v>0</v>
      </c>
      <c r="AS409" s="15">
        <v>0</v>
      </c>
      <c r="AT409" s="15">
        <v>0</v>
      </c>
      <c r="AU409" s="15">
        <v>0</v>
      </c>
      <c r="BA409" s="15" t="str">
        <v>ITEM3567</v>
      </c>
      <c r="BB409" s="15" t="str">
        <v>Orange</v>
      </c>
      <c r="BC409" s="15" t="str">
        <v>Tangerine</v>
      </c>
      <c r="BD409" s="15">
        <v>44900</v>
      </c>
      <c r="BE409" s="15">
        <v>0</v>
      </c>
      <c r="BF409" s="15">
        <v>0</v>
      </c>
      <c r="BG409" s="15">
        <v>0</v>
      </c>
      <c r="BH409" s="15" t="str">
        <v>Week-1</v>
      </c>
    </row>
    <row r="410" spans="2:60" ht="15">
      <c r="B410" s="17" t="s">
        <v>87</v>
      </c>
      <c r="C410" s="17" t="s">
        <v>71</v>
      </c>
      <c r="D410" s="19" t="s">
        <v>84</v>
      </c>
      <c r="E410" s="21">
        <v>44900</v>
      </c>
      <c r="F410" s="17">
        <v>1592</v>
      </c>
      <c r="G410" s="17">
        <v>8</v>
      </c>
      <c r="H410" s="15">
        <f t="shared" si="6"/>
        <v>199</v>
      </c>
      <c r="I410" s="15" t="s">
        <v>188</v>
      </c>
      <c r="K410" s="15">
        <v>599</v>
      </c>
      <c r="AR410" s="15">
        <v>0</v>
      </c>
      <c r="AS410" s="15">
        <v>0</v>
      </c>
      <c r="AT410" s="15">
        <v>289</v>
      </c>
      <c r="AU410" s="15">
        <v>257</v>
      </c>
      <c r="BA410" s="15" t="str">
        <v>ITEM5418</v>
      </c>
      <c r="BB410" s="15" t="str">
        <v>Mango</v>
      </c>
      <c r="BC410" s="15" t="str">
        <v>Alphonso</v>
      </c>
      <c r="BD410" s="15">
        <v>44900</v>
      </c>
      <c r="BE410" s="15">
        <v>16125</v>
      </c>
      <c r="BF410" s="15">
        <v>125</v>
      </c>
      <c r="BG410" s="15">
        <v>129</v>
      </c>
      <c r="BH410" s="15" t="str">
        <v>Week-1</v>
      </c>
    </row>
    <row r="411" spans="2:60" ht="15">
      <c r="B411" s="17" t="s">
        <v>88</v>
      </c>
      <c r="C411" s="17" t="s">
        <v>68</v>
      </c>
      <c r="D411" s="19" t="s">
        <v>89</v>
      </c>
      <c r="E411" s="21">
        <v>44900</v>
      </c>
      <c r="F411" s="17">
        <v>0</v>
      </c>
      <c r="G411" s="17">
        <v>0</v>
      </c>
      <c r="H411" s="15">
        <f t="shared" si="6"/>
        <v>0</v>
      </c>
      <c r="I411" s="15" t="s">
        <v>188</v>
      </c>
      <c r="K411" s="15">
        <v>534.81981981981983</v>
      </c>
      <c r="AR411" s="15">
        <v>129</v>
      </c>
      <c r="AS411" s="15">
        <v>129</v>
      </c>
      <c r="AT411" s="15">
        <v>129</v>
      </c>
      <c r="AU411" s="15">
        <v>129</v>
      </c>
      <c r="BA411" s="15" t="str">
        <v>ITEM1785</v>
      </c>
      <c r="BB411" s="15" t="str">
        <v>Apple</v>
      </c>
      <c r="BC411" s="15" t="str">
        <v>Golden</v>
      </c>
      <c r="BD411" s="15">
        <v>44900</v>
      </c>
      <c r="BE411" s="15">
        <v>3406</v>
      </c>
      <c r="BF411" s="15">
        <v>12</v>
      </c>
      <c r="BG411" s="15">
        <v>283.83333333333331</v>
      </c>
      <c r="BH411" s="15" t="str">
        <v>Week-1</v>
      </c>
    </row>
    <row r="412" spans="2:60" ht="15">
      <c r="B412" s="17" t="s">
        <v>90</v>
      </c>
      <c r="C412" s="17" t="s">
        <v>75</v>
      </c>
      <c r="D412" s="19" t="s">
        <v>91</v>
      </c>
      <c r="E412" s="21">
        <v>44900</v>
      </c>
      <c r="F412" s="17">
        <v>21245</v>
      </c>
      <c r="G412" s="17">
        <v>43</v>
      </c>
      <c r="H412" s="15">
        <f t="shared" si="6"/>
        <v>494.06976744186045</v>
      </c>
      <c r="I412" s="15" t="s">
        <v>188</v>
      </c>
      <c r="K412" s="15">
        <v>119</v>
      </c>
      <c r="AR412" s="15">
        <v>283.83333333333331</v>
      </c>
      <c r="AS412" s="15">
        <v>283.81818181818181</v>
      </c>
      <c r="AT412" s="15">
        <v>283.75</v>
      </c>
      <c r="AU412" s="15">
        <v>283.83333333333331</v>
      </c>
      <c r="BA412" s="15" t="str">
        <v>ITEM7423</v>
      </c>
      <c r="BB412" s="15" t="str">
        <v>Mango</v>
      </c>
      <c r="BC412" s="15" t="str">
        <v>Alphonso</v>
      </c>
      <c r="BD412" s="15">
        <v>44900</v>
      </c>
      <c r="BE412" s="15">
        <v>1592</v>
      </c>
      <c r="BF412" s="15">
        <v>8</v>
      </c>
      <c r="BG412" s="15">
        <v>199</v>
      </c>
      <c r="BH412" s="15" t="str">
        <v>Week-1</v>
      </c>
    </row>
    <row r="413" spans="2:60" ht="15">
      <c r="B413" s="17" t="s">
        <v>92</v>
      </c>
      <c r="C413" s="17" t="s">
        <v>75</v>
      </c>
      <c r="D413" s="19" t="s">
        <v>86</v>
      </c>
      <c r="E413" s="21">
        <v>44900</v>
      </c>
      <c r="F413" s="17">
        <v>4221</v>
      </c>
      <c r="G413" s="17">
        <v>5</v>
      </c>
      <c r="H413" s="15">
        <f t="shared" si="6"/>
        <v>844.2</v>
      </c>
      <c r="I413" s="15" t="s">
        <v>188</v>
      </c>
      <c r="K413" s="15">
        <v>129.00460829493088</v>
      </c>
      <c r="AR413" s="15">
        <v>199</v>
      </c>
      <c r="AS413" s="15">
        <v>199</v>
      </c>
      <c r="AT413" s="15">
        <v>199</v>
      </c>
      <c r="AU413" s="15">
        <v>199</v>
      </c>
      <c r="BA413" s="15" t="str">
        <v>ITEM8923</v>
      </c>
      <c r="BB413" s="15" t="str">
        <v>Lemon</v>
      </c>
      <c r="BC413" s="15" t="str">
        <v>Oblong</v>
      </c>
      <c r="BD413" s="15">
        <v>44900</v>
      </c>
      <c r="BE413" s="15">
        <v>0</v>
      </c>
      <c r="BF413" s="15">
        <v>0</v>
      </c>
      <c r="BG413" s="15">
        <v>0</v>
      </c>
      <c r="BH413" s="15" t="str">
        <v>Week-1</v>
      </c>
    </row>
    <row r="414" spans="2:60" ht="15">
      <c r="B414" s="17" t="s">
        <v>93</v>
      </c>
      <c r="C414" s="17" t="s">
        <v>71</v>
      </c>
      <c r="D414" s="19" t="s">
        <v>94</v>
      </c>
      <c r="E414" s="21">
        <v>44900</v>
      </c>
      <c r="F414" s="17">
        <v>7689</v>
      </c>
      <c r="G414" s="17">
        <v>11</v>
      </c>
      <c r="H414" s="15">
        <f t="shared" si="6"/>
        <v>699</v>
      </c>
      <c r="I414" s="15" t="s">
        <v>188</v>
      </c>
      <c r="K414" s="15">
        <v>599</v>
      </c>
      <c r="AR414" s="15">
        <v>0</v>
      </c>
      <c r="AS414" s="15">
        <v>0</v>
      </c>
      <c r="AT414" s="15">
        <v>0</v>
      </c>
      <c r="AU414" s="15">
        <v>0</v>
      </c>
      <c r="BA414" s="15" t="str">
        <v>ITEM3032</v>
      </c>
      <c r="BB414" s="15" t="str">
        <v>Apple</v>
      </c>
      <c r="BC414" s="15" t="str">
        <v>Red</v>
      </c>
      <c r="BD414" s="15">
        <v>44900</v>
      </c>
      <c r="BE414" s="15">
        <v>21245</v>
      </c>
      <c r="BF414" s="15">
        <v>43</v>
      </c>
      <c r="BG414" s="15">
        <v>494.06976744186045</v>
      </c>
      <c r="BH414" s="15" t="str">
        <v>Week-1</v>
      </c>
    </row>
    <row r="415" spans="2:60" ht="15">
      <c r="B415" s="17" t="s">
        <v>95</v>
      </c>
      <c r="C415" s="17" t="s">
        <v>71</v>
      </c>
      <c r="D415" s="19" t="s">
        <v>94</v>
      </c>
      <c r="E415" s="21">
        <v>44900</v>
      </c>
      <c r="F415" s="17">
        <v>18804</v>
      </c>
      <c r="G415" s="17">
        <v>45</v>
      </c>
      <c r="H415" s="15">
        <f t="shared" si="6"/>
        <v>417.86666666666667</v>
      </c>
      <c r="I415" s="15" t="s">
        <v>188</v>
      </c>
      <c r="K415" s="15">
        <v>492.60465116279067</v>
      </c>
      <c r="AR415" s="15">
        <v>494.06976744186045</v>
      </c>
      <c r="AS415" s="15">
        <v>492.60714285714283</v>
      </c>
      <c r="AT415" s="15">
        <v>492.60416666666669</v>
      </c>
      <c r="AU415" s="15">
        <v>483.12698412698415</v>
      </c>
      <c r="BA415" s="15" t="str">
        <v>ITEM3313</v>
      </c>
      <c r="BB415" s="15" t="str">
        <v>Apple</v>
      </c>
      <c r="BC415" s="15" t="str">
        <v>Golden</v>
      </c>
      <c r="BD415" s="15">
        <v>44900</v>
      </c>
      <c r="BE415" s="15">
        <v>4221</v>
      </c>
      <c r="BF415" s="15">
        <v>5</v>
      </c>
      <c r="BG415" s="15">
        <v>844.2</v>
      </c>
      <c r="BH415" s="15" t="str">
        <v>Week-1</v>
      </c>
    </row>
    <row r="416" spans="2:60" ht="15">
      <c r="B416" s="17" t="s">
        <v>96</v>
      </c>
      <c r="C416" s="17" t="s">
        <v>75</v>
      </c>
      <c r="D416" s="19" t="s">
        <v>76</v>
      </c>
      <c r="E416" s="21">
        <v>44900</v>
      </c>
      <c r="F416" s="17">
        <v>0</v>
      </c>
      <c r="G416" s="17">
        <v>0</v>
      </c>
      <c r="H416" s="15">
        <f t="shared" si="6"/>
        <v>0</v>
      </c>
      <c r="I416" s="15" t="s">
        <v>188</v>
      </c>
      <c r="K416" s="15">
        <v>417.85185185185185</v>
      </c>
      <c r="AR416" s="15">
        <v>844.2</v>
      </c>
      <c r="AS416" s="15">
        <v>843.81818181818187</v>
      </c>
      <c r="AT416" s="15">
        <v>839.42857142857144</v>
      </c>
      <c r="AU416" s="15">
        <v>834.30769230769226</v>
      </c>
      <c r="BA416" s="15" t="str">
        <v>ITEM8108</v>
      </c>
      <c r="BB416" s="15" t="str">
        <v>Mango</v>
      </c>
      <c r="BC416" s="15" t="str">
        <v>Amrapalli</v>
      </c>
      <c r="BD416" s="15">
        <v>44900</v>
      </c>
      <c r="BE416" s="15">
        <v>7689</v>
      </c>
      <c r="BF416" s="15">
        <v>11</v>
      </c>
      <c r="BG416" s="15">
        <v>699</v>
      </c>
      <c r="BH416" s="15" t="str">
        <v>Week-1</v>
      </c>
    </row>
    <row r="417" spans="2:60" ht="15">
      <c r="B417" s="17" t="s">
        <v>97</v>
      </c>
      <c r="C417" s="17" t="s">
        <v>71</v>
      </c>
      <c r="D417" s="19" t="s">
        <v>72</v>
      </c>
      <c r="E417" s="21">
        <v>44900</v>
      </c>
      <c r="F417" s="17">
        <v>15930</v>
      </c>
      <c r="G417" s="17">
        <v>118</v>
      </c>
      <c r="H417" s="15">
        <f t="shared" si="6"/>
        <v>135</v>
      </c>
      <c r="I417" s="15" t="s">
        <v>188</v>
      </c>
      <c r="K417" s="15">
        <v>129.00460829493088</v>
      </c>
      <c r="AR417" s="15">
        <v>699</v>
      </c>
      <c r="AS417" s="15">
        <v>699</v>
      </c>
      <c r="AT417" s="15">
        <v>649</v>
      </c>
      <c r="AU417" s="15">
        <v>649</v>
      </c>
      <c r="BA417" s="15" t="str">
        <v>ITEM3659</v>
      </c>
      <c r="BB417" s="15" t="str">
        <v>Mango</v>
      </c>
      <c r="BC417" s="15" t="str">
        <v>Amrapalli</v>
      </c>
      <c r="BD417" s="15">
        <v>44900</v>
      </c>
      <c r="BE417" s="15">
        <v>18804</v>
      </c>
      <c r="BF417" s="15">
        <v>45</v>
      </c>
      <c r="BG417" s="15">
        <v>417.86666666666667</v>
      </c>
      <c r="BH417" s="15" t="str">
        <v>Week-1</v>
      </c>
    </row>
    <row r="418" spans="2:60" ht="15">
      <c r="B418" s="17" t="s">
        <v>98</v>
      </c>
      <c r="C418" s="17" t="s">
        <v>68</v>
      </c>
      <c r="D418" s="19" t="s">
        <v>99</v>
      </c>
      <c r="E418" s="21">
        <v>44900</v>
      </c>
      <c r="F418" s="17">
        <v>0</v>
      </c>
      <c r="G418" s="17">
        <v>0</v>
      </c>
      <c r="H418" s="15">
        <f t="shared" si="6"/>
        <v>0</v>
      </c>
      <c r="I418" s="15" t="s">
        <v>188</v>
      </c>
      <c r="K418" s="15">
        <v>691.9375</v>
      </c>
      <c r="AR418" s="15">
        <v>417.86666666666667</v>
      </c>
      <c r="AS418" s="15">
        <v>417.86956521739131</v>
      </c>
      <c r="AT418" s="15">
        <v>417.875</v>
      </c>
      <c r="AU418" s="15">
        <v>417.85365853658539</v>
      </c>
      <c r="BA418" s="15" t="str">
        <v>ITEM2978</v>
      </c>
      <c r="BB418" s="15" t="str">
        <v>Apple</v>
      </c>
      <c r="BC418" s="15" t="str">
        <v>Robin</v>
      </c>
      <c r="BD418" s="15">
        <v>44900</v>
      </c>
      <c r="BE418" s="15">
        <v>0</v>
      </c>
      <c r="BF418" s="15">
        <v>0</v>
      </c>
      <c r="BG418" s="15">
        <v>0</v>
      </c>
      <c r="BH418" s="15" t="str">
        <v>Week-1</v>
      </c>
    </row>
    <row r="419" spans="2:60" ht="15">
      <c r="B419" s="17" t="s">
        <v>100</v>
      </c>
      <c r="C419" s="17" t="s">
        <v>68</v>
      </c>
      <c r="D419" s="19" t="s">
        <v>99</v>
      </c>
      <c r="E419" s="21">
        <v>44900</v>
      </c>
      <c r="F419" s="17">
        <v>0</v>
      </c>
      <c r="G419" s="17">
        <v>0</v>
      </c>
      <c r="H419" s="15">
        <f t="shared" si="6"/>
        <v>0</v>
      </c>
      <c r="I419" s="15" t="s">
        <v>188</v>
      </c>
      <c r="K419" s="15">
        <v>492.60465116279067</v>
      </c>
      <c r="AR419" s="15">
        <v>0</v>
      </c>
      <c r="AS419" s="15">
        <v>179</v>
      </c>
      <c r="AT419" s="15">
        <v>179</v>
      </c>
      <c r="AU419" s="15">
        <v>0</v>
      </c>
      <c r="BA419" s="15" t="str">
        <v>ITEM9485</v>
      </c>
      <c r="BB419" s="15" t="str">
        <v>Mango</v>
      </c>
      <c r="BC419" s="15" t="str">
        <v>Green</v>
      </c>
      <c r="BD419" s="15">
        <v>44900</v>
      </c>
      <c r="BE419" s="15">
        <v>15930</v>
      </c>
      <c r="BF419" s="15">
        <v>118</v>
      </c>
      <c r="BG419" s="15">
        <v>135</v>
      </c>
      <c r="BH419" s="15" t="str">
        <v>Week-1</v>
      </c>
    </row>
    <row r="420" spans="2:60" ht="15">
      <c r="B420" s="17" t="s">
        <v>101</v>
      </c>
      <c r="C420" s="17" t="s">
        <v>68</v>
      </c>
      <c r="D420" s="19" t="s">
        <v>99</v>
      </c>
      <c r="E420" s="21">
        <v>44900</v>
      </c>
      <c r="F420" s="17">
        <v>877</v>
      </c>
      <c r="G420" s="17">
        <v>3</v>
      </c>
      <c r="H420" s="15">
        <f t="shared" si="6"/>
        <v>292.33333333333331</v>
      </c>
      <c r="I420" s="15" t="s">
        <v>188</v>
      </c>
      <c r="K420" s="15">
        <v>170</v>
      </c>
      <c r="AR420" s="15">
        <v>135</v>
      </c>
      <c r="AS420" s="15">
        <v>135</v>
      </c>
      <c r="AT420" s="15">
        <v>135</v>
      </c>
      <c r="AU420" s="15">
        <v>135</v>
      </c>
      <c r="BA420" s="15" t="str">
        <v>ITEM5498</v>
      </c>
      <c r="BB420" s="15" t="str">
        <v>Lemon</v>
      </c>
      <c r="BC420" s="15" t="str">
        <v>Lisbon</v>
      </c>
      <c r="BD420" s="15">
        <v>44900</v>
      </c>
      <c r="BE420" s="15">
        <v>0</v>
      </c>
      <c r="BF420" s="15">
        <v>0</v>
      </c>
      <c r="BG420" s="15">
        <v>0</v>
      </c>
      <c r="BH420" s="15" t="str">
        <v>Week-1</v>
      </c>
    </row>
    <row r="421" spans="2:60" ht="15">
      <c r="B421" s="17" t="s">
        <v>102</v>
      </c>
      <c r="C421" s="17" t="s">
        <v>75</v>
      </c>
      <c r="D421" s="19" t="s">
        <v>76</v>
      </c>
      <c r="E421" s="21">
        <v>44900</v>
      </c>
      <c r="F421" s="17">
        <v>15358</v>
      </c>
      <c r="G421" s="17">
        <v>18</v>
      </c>
      <c r="H421" s="15">
        <f t="shared" si="6"/>
        <v>853.22222222222217</v>
      </c>
      <c r="I421" s="15" t="s">
        <v>188</v>
      </c>
      <c r="K421" s="15">
        <v>0</v>
      </c>
      <c r="AR421" s="15">
        <v>0</v>
      </c>
      <c r="AS421" s="15">
        <v>0</v>
      </c>
      <c r="AT421" s="15">
        <v>0</v>
      </c>
      <c r="AU421" s="15">
        <v>0</v>
      </c>
      <c r="BA421" s="15" t="str">
        <v>ITEM1945</v>
      </c>
      <c r="BB421" s="15" t="str">
        <v>Lemon</v>
      </c>
      <c r="BC421" s="15" t="str">
        <v>Lisbon</v>
      </c>
      <c r="BD421" s="15">
        <v>44900</v>
      </c>
      <c r="BE421" s="15">
        <v>0</v>
      </c>
      <c r="BF421" s="15">
        <v>0</v>
      </c>
      <c r="BG421" s="15">
        <v>0</v>
      </c>
      <c r="BH421" s="15" t="str">
        <v>Week-1</v>
      </c>
    </row>
    <row r="422" spans="2:60" ht="15">
      <c r="B422" s="17" t="s">
        <v>103</v>
      </c>
      <c r="C422" s="17" t="s">
        <v>75</v>
      </c>
      <c r="D422" s="19" t="s">
        <v>86</v>
      </c>
      <c r="E422" s="21">
        <v>44900</v>
      </c>
      <c r="F422" s="17">
        <v>8394</v>
      </c>
      <c r="G422" s="17">
        <v>16</v>
      </c>
      <c r="H422" s="15">
        <f t="shared" si="6"/>
        <v>524.625</v>
      </c>
      <c r="I422" s="15" t="s">
        <v>188</v>
      </c>
      <c r="K422" s="15">
        <v>625</v>
      </c>
      <c r="AR422" s="15">
        <v>0</v>
      </c>
      <c r="AS422" s="15">
        <v>0</v>
      </c>
      <c r="AT422" s="15">
        <v>0</v>
      </c>
      <c r="AU422" s="15">
        <v>0</v>
      </c>
      <c r="BA422" s="15" t="str">
        <v>ITEM5204</v>
      </c>
      <c r="BB422" s="15" t="str">
        <v>Lemon</v>
      </c>
      <c r="BC422" s="15" t="str">
        <v>Lisbon</v>
      </c>
      <c r="BD422" s="15">
        <v>44900</v>
      </c>
      <c r="BE422" s="15">
        <v>877</v>
      </c>
      <c r="BF422" s="15">
        <v>3</v>
      </c>
      <c r="BG422" s="15">
        <v>292.33333333333331</v>
      </c>
      <c r="BH422" s="15" t="str">
        <v>Week-1</v>
      </c>
    </row>
    <row r="423" spans="2:60" ht="15">
      <c r="B423" s="17" t="s">
        <v>104</v>
      </c>
      <c r="C423" s="17" t="s">
        <v>68</v>
      </c>
      <c r="D423" s="19" t="s">
        <v>99</v>
      </c>
      <c r="E423" s="21">
        <v>44900</v>
      </c>
      <c r="F423" s="17">
        <v>316</v>
      </c>
      <c r="G423" s="17">
        <v>1</v>
      </c>
      <c r="H423" s="15">
        <f t="shared" si="6"/>
        <v>316</v>
      </c>
      <c r="I423" s="15" t="s">
        <v>188</v>
      </c>
      <c r="K423" s="15">
        <v>691.9375</v>
      </c>
      <c r="AR423" s="15">
        <v>292.33333333333331</v>
      </c>
      <c r="AS423" s="15">
        <v>279</v>
      </c>
      <c r="AT423" s="15">
        <v>279</v>
      </c>
      <c r="AU423" s="15">
        <v>195</v>
      </c>
      <c r="BA423" s="15" t="str">
        <v>ITEM2513</v>
      </c>
      <c r="BB423" s="15" t="str">
        <v>Apple</v>
      </c>
      <c r="BC423" s="15" t="str">
        <v>Robin</v>
      </c>
      <c r="BD423" s="15">
        <v>44900</v>
      </c>
      <c r="BE423" s="15">
        <v>15358</v>
      </c>
      <c r="BF423" s="15">
        <v>18</v>
      </c>
      <c r="BG423" s="15">
        <v>853.22222222222217</v>
      </c>
      <c r="BH423" s="15" t="str">
        <v>Week-1</v>
      </c>
    </row>
    <row r="424" spans="2:60" ht="15">
      <c r="B424" s="17" t="s">
        <v>105</v>
      </c>
      <c r="C424" s="17" t="s">
        <v>81</v>
      </c>
      <c r="D424" s="19" t="s">
        <v>82</v>
      </c>
      <c r="E424" s="21">
        <v>44900</v>
      </c>
      <c r="F424" s="17">
        <v>0</v>
      </c>
      <c r="G424" s="17">
        <v>0</v>
      </c>
      <c r="H424" s="15">
        <f t="shared" si="6"/>
        <v>0</v>
      </c>
      <c r="I424" s="15" t="s">
        <v>188</v>
      </c>
      <c r="K424" s="15">
        <v>599</v>
      </c>
      <c r="AR424" s="15">
        <v>853.22222222222217</v>
      </c>
      <c r="AS424" s="15">
        <v>854.86666666666667</v>
      </c>
      <c r="AT424" s="15">
        <v>847.16666666666663</v>
      </c>
      <c r="AU424" s="15">
        <v>682</v>
      </c>
      <c r="BA424" s="15" t="str">
        <v>ITEM3731</v>
      </c>
      <c r="BB424" s="15" t="str">
        <v>Apple</v>
      </c>
      <c r="BC424" s="15" t="str">
        <v>Golden</v>
      </c>
      <c r="BD424" s="15">
        <v>44900</v>
      </c>
      <c r="BE424" s="15">
        <v>8394</v>
      </c>
      <c r="BF424" s="15">
        <v>16</v>
      </c>
      <c r="BG424" s="15">
        <v>524.625</v>
      </c>
      <c r="BH424" s="15" t="str">
        <v>Week-1</v>
      </c>
    </row>
    <row r="425" spans="2:60" ht="15">
      <c r="B425" s="17" t="s">
        <v>106</v>
      </c>
      <c r="C425" s="17" t="s">
        <v>68</v>
      </c>
      <c r="D425" s="19" t="s">
        <v>89</v>
      </c>
      <c r="E425" s="21">
        <v>44900</v>
      </c>
      <c r="F425" s="17">
        <v>0</v>
      </c>
      <c r="G425" s="17">
        <v>0</v>
      </c>
      <c r="H425" s="15">
        <f t="shared" si="6"/>
        <v>0</v>
      </c>
      <c r="I425" s="15" t="s">
        <v>188</v>
      </c>
      <c r="K425" s="15">
        <v>558.04615384615386</v>
      </c>
      <c r="AR425" s="15">
        <v>524.625</v>
      </c>
      <c r="AS425" s="15">
        <v>507.93103448275861</v>
      </c>
      <c r="AT425" s="15">
        <v>359.72972972972974</v>
      </c>
      <c r="AU425" s="15">
        <v>359.72727272727275</v>
      </c>
      <c r="BA425" s="15" t="str">
        <v>ITEM3632</v>
      </c>
      <c r="BB425" s="15" t="str">
        <v>Lemon</v>
      </c>
      <c r="BC425" s="15" t="str">
        <v>Lisbon</v>
      </c>
      <c r="BD425" s="15">
        <v>44900</v>
      </c>
      <c r="BE425" s="15">
        <v>316</v>
      </c>
      <c r="BF425" s="15">
        <v>1</v>
      </c>
      <c r="BG425" s="15">
        <v>316</v>
      </c>
      <c r="BH425" s="15" t="str">
        <v>Week-1</v>
      </c>
    </row>
    <row r="426" spans="2:60" ht="15">
      <c r="B426" s="17" t="s">
        <v>107</v>
      </c>
      <c r="C426" s="17" t="s">
        <v>71</v>
      </c>
      <c r="D426" s="19" t="s">
        <v>72</v>
      </c>
      <c r="E426" s="21">
        <v>44900</v>
      </c>
      <c r="F426" s="17">
        <v>2037</v>
      </c>
      <c r="G426" s="17">
        <v>3</v>
      </c>
      <c r="H426" s="15">
        <f t="shared" si="6"/>
        <v>679</v>
      </c>
      <c r="I426" s="15" t="s">
        <v>188</v>
      </c>
      <c r="K426" s="15">
        <v>131.21052631578948</v>
      </c>
      <c r="AR426" s="15">
        <v>316</v>
      </c>
      <c r="AS426" s="15">
        <v>336</v>
      </c>
      <c r="AT426" s="15">
        <v>316</v>
      </c>
      <c r="AU426" s="15">
        <v>316</v>
      </c>
      <c r="BA426" s="15" t="str">
        <v>ITEM7636</v>
      </c>
      <c r="BB426" s="15" t="str">
        <v>Orange</v>
      </c>
      <c r="BC426" s="15" t="str">
        <v>Tangerine</v>
      </c>
      <c r="BD426" s="15">
        <v>44900</v>
      </c>
      <c r="BE426" s="15">
        <v>0</v>
      </c>
      <c r="BF426" s="15">
        <v>0</v>
      </c>
      <c r="BG426" s="15">
        <v>0</v>
      </c>
      <c r="BH426" s="15" t="str">
        <v>Week-1</v>
      </c>
    </row>
    <row r="427" spans="2:60" ht="15">
      <c r="B427" s="17" t="s">
        <v>108</v>
      </c>
      <c r="C427" s="17" t="s">
        <v>68</v>
      </c>
      <c r="D427" s="19" t="s">
        <v>89</v>
      </c>
      <c r="E427" s="21">
        <v>44900</v>
      </c>
      <c r="F427" s="17">
        <v>716</v>
      </c>
      <c r="G427" s="17">
        <v>4</v>
      </c>
      <c r="H427" s="15">
        <f t="shared" si="6"/>
        <v>179</v>
      </c>
      <c r="I427" s="15" t="s">
        <v>188</v>
      </c>
      <c r="K427" s="15">
        <v>135</v>
      </c>
      <c r="AR427" s="15">
        <v>0</v>
      </c>
      <c r="AS427" s="15">
        <v>0</v>
      </c>
      <c r="AT427" s="15">
        <v>304</v>
      </c>
      <c r="AU427" s="15">
        <v>0</v>
      </c>
      <c r="BA427" s="15" t="str">
        <v>ITEM8061</v>
      </c>
      <c r="BB427" s="15" t="str">
        <v>Lemon</v>
      </c>
      <c r="BC427" s="15" t="str">
        <v>Oblong</v>
      </c>
      <c r="BD427" s="15">
        <v>44900</v>
      </c>
      <c r="BE427" s="15">
        <v>0</v>
      </c>
      <c r="BF427" s="15">
        <v>0</v>
      </c>
      <c r="BG427" s="15">
        <v>0</v>
      </c>
      <c r="BH427" s="15" t="str">
        <v>Week-1</v>
      </c>
    </row>
    <row r="428" spans="2:60" ht="15">
      <c r="B428" s="17" t="s">
        <v>109</v>
      </c>
      <c r="C428" s="17" t="s">
        <v>71</v>
      </c>
      <c r="D428" s="19" t="s">
        <v>72</v>
      </c>
      <c r="E428" s="21">
        <v>44900</v>
      </c>
      <c r="F428" s="17">
        <v>21245</v>
      </c>
      <c r="G428" s="17">
        <v>43</v>
      </c>
      <c r="H428" s="15">
        <f t="shared" si="6"/>
        <v>494.06976744186045</v>
      </c>
      <c r="I428" s="15" t="s">
        <v>188</v>
      </c>
      <c r="K428" s="15">
        <v>649</v>
      </c>
      <c r="AR428" s="15">
        <v>0</v>
      </c>
      <c r="AS428" s="15">
        <v>244</v>
      </c>
      <c r="AT428" s="15">
        <v>244</v>
      </c>
      <c r="AU428" s="15">
        <v>244</v>
      </c>
      <c r="BA428" s="15" t="str">
        <v>ITEM9891</v>
      </c>
      <c r="BB428" s="15" t="str">
        <v>Mango</v>
      </c>
      <c r="BC428" s="15" t="str">
        <v>Green</v>
      </c>
      <c r="BD428" s="15">
        <v>44900</v>
      </c>
      <c r="BE428" s="15">
        <v>2037</v>
      </c>
      <c r="BF428" s="15">
        <v>3</v>
      </c>
      <c r="BG428" s="15">
        <v>679</v>
      </c>
      <c r="BH428" s="15" t="str">
        <v>Week-1</v>
      </c>
    </row>
    <row r="429" spans="2:60" ht="15">
      <c r="B429" s="17" t="s">
        <v>110</v>
      </c>
      <c r="C429" s="17" t="s">
        <v>75</v>
      </c>
      <c r="D429" s="19" t="s">
        <v>86</v>
      </c>
      <c r="E429" s="21">
        <v>44900</v>
      </c>
      <c r="F429" s="17">
        <v>4221</v>
      </c>
      <c r="G429" s="17">
        <v>5</v>
      </c>
      <c r="H429" s="15">
        <f t="shared" si="6"/>
        <v>844.2</v>
      </c>
      <c r="I429" s="15" t="s">
        <v>188</v>
      </c>
      <c r="K429" s="15">
        <v>483.12087912087912</v>
      </c>
      <c r="AR429" s="15">
        <v>679</v>
      </c>
      <c r="AS429" s="15">
        <v>679</v>
      </c>
      <c r="AT429" s="15">
        <v>649</v>
      </c>
      <c r="AU429" s="15">
        <v>649</v>
      </c>
      <c r="BA429" s="15" t="str">
        <v>ITEM4894</v>
      </c>
      <c r="BB429" s="15" t="str">
        <v>Lemon</v>
      </c>
      <c r="BC429" s="15" t="str">
        <v>Oblong</v>
      </c>
      <c r="BD429" s="15">
        <v>44900</v>
      </c>
      <c r="BE429" s="15">
        <v>716</v>
      </c>
      <c r="BF429" s="15">
        <v>4</v>
      </c>
      <c r="BG429" s="15">
        <v>179</v>
      </c>
      <c r="BH429" s="15" t="str">
        <v>Week-1</v>
      </c>
    </row>
    <row r="430" spans="2:60" ht="15">
      <c r="B430" s="17" t="s">
        <v>111</v>
      </c>
      <c r="C430" s="17" t="s">
        <v>75</v>
      </c>
      <c r="D430" s="19" t="s">
        <v>76</v>
      </c>
      <c r="E430" s="21">
        <v>44900</v>
      </c>
      <c r="F430" s="17">
        <v>7689</v>
      </c>
      <c r="G430" s="17">
        <v>11</v>
      </c>
      <c r="H430" s="15">
        <f t="shared" si="6"/>
        <v>699</v>
      </c>
      <c r="I430" s="15" t="s">
        <v>188</v>
      </c>
      <c r="K430" s="15">
        <v>417.85714285714283</v>
      </c>
      <c r="AR430" s="15">
        <v>179</v>
      </c>
      <c r="AS430" s="15">
        <v>169</v>
      </c>
      <c r="AT430" s="15">
        <v>157</v>
      </c>
      <c r="AU430" s="15">
        <v>225.66666666666666</v>
      </c>
      <c r="BA430" s="15" t="str">
        <v>ITEM1375</v>
      </c>
      <c r="BB430" s="15" t="str">
        <v>Mango</v>
      </c>
      <c r="BC430" s="15" t="str">
        <v>Green</v>
      </c>
      <c r="BD430" s="15">
        <v>44900</v>
      </c>
      <c r="BE430" s="15">
        <v>21245</v>
      </c>
      <c r="BF430" s="15">
        <v>43</v>
      </c>
      <c r="BG430" s="15">
        <v>494.06976744186045</v>
      </c>
      <c r="BH430" s="15" t="str">
        <v>Week-1</v>
      </c>
    </row>
    <row r="431" spans="2:60" ht="15">
      <c r="B431" s="17" t="s">
        <v>112</v>
      </c>
      <c r="C431" s="17" t="s">
        <v>71</v>
      </c>
      <c r="D431" s="19" t="s">
        <v>72</v>
      </c>
      <c r="E431" s="21">
        <v>44900</v>
      </c>
      <c r="F431" s="17">
        <v>18804</v>
      </c>
      <c r="G431" s="17">
        <v>45</v>
      </c>
      <c r="H431" s="15">
        <f t="shared" si="6"/>
        <v>417.86666666666667</v>
      </c>
      <c r="I431" s="15" t="s">
        <v>188</v>
      </c>
      <c r="K431" s="15">
        <v>135</v>
      </c>
      <c r="AR431" s="15">
        <v>494.06976744186045</v>
      </c>
      <c r="AS431" s="15">
        <v>492.60714285714283</v>
      </c>
      <c r="AT431" s="15">
        <v>492.60416666666669</v>
      </c>
      <c r="AU431" s="15">
        <v>483.12698412698415</v>
      </c>
      <c r="BA431" s="15" t="str">
        <v>ITEM9640</v>
      </c>
      <c r="BB431" s="15" t="str">
        <v>Apple</v>
      </c>
      <c r="BC431" s="15" t="str">
        <v>Golden</v>
      </c>
      <c r="BD431" s="15">
        <v>44900</v>
      </c>
      <c r="BE431" s="15">
        <v>4221</v>
      </c>
      <c r="BF431" s="15">
        <v>5</v>
      </c>
      <c r="BG431" s="15">
        <v>844.2</v>
      </c>
      <c r="BH431" s="15" t="str">
        <v>Week-1</v>
      </c>
    </row>
    <row r="432" spans="2:60" ht="15">
      <c r="B432" s="17" t="s">
        <v>113</v>
      </c>
      <c r="C432" s="17" t="s">
        <v>71</v>
      </c>
      <c r="D432" s="19" t="s">
        <v>84</v>
      </c>
      <c r="E432" s="21">
        <v>44900</v>
      </c>
      <c r="F432" s="17">
        <v>0</v>
      </c>
      <c r="G432" s="17">
        <v>0</v>
      </c>
      <c r="H432" s="15">
        <f t="shared" si="6"/>
        <v>0</v>
      </c>
      <c r="I432" s="15" t="s">
        <v>188</v>
      </c>
      <c r="K432" s="15">
        <v>841.44444444444446</v>
      </c>
      <c r="AR432" s="15">
        <v>844.2</v>
      </c>
      <c r="AS432" s="15">
        <v>843.81818181818187</v>
      </c>
      <c r="AT432" s="15">
        <v>839.42857142857144</v>
      </c>
      <c r="AU432" s="15">
        <v>834.30769230769226</v>
      </c>
      <c r="BA432" s="15" t="str">
        <v>ITEM7902</v>
      </c>
      <c r="BB432" s="15" t="str">
        <v>Apple</v>
      </c>
      <c r="BC432" s="15" t="str">
        <v>Robin</v>
      </c>
      <c r="BD432" s="15">
        <v>44900</v>
      </c>
      <c r="BE432" s="15">
        <v>7689</v>
      </c>
      <c r="BF432" s="15">
        <v>11</v>
      </c>
      <c r="BG432" s="15">
        <v>699</v>
      </c>
      <c r="BH432" s="15" t="str">
        <v>Week-1</v>
      </c>
    </row>
    <row r="433" spans="2:60" ht="15">
      <c r="B433" s="17" t="s">
        <v>114</v>
      </c>
      <c r="C433" s="17" t="s">
        <v>71</v>
      </c>
      <c r="D433" s="19" t="s">
        <v>72</v>
      </c>
      <c r="E433" s="21">
        <v>44900</v>
      </c>
      <c r="F433" s="17">
        <v>15930</v>
      </c>
      <c r="G433" s="17">
        <v>118</v>
      </c>
      <c r="H433" s="15">
        <f t="shared" si="6"/>
        <v>135</v>
      </c>
      <c r="I433" s="15" t="s">
        <v>188</v>
      </c>
      <c r="K433" s="15">
        <v>483.12087912087912</v>
      </c>
      <c r="AR433" s="15">
        <v>699</v>
      </c>
      <c r="AS433" s="15">
        <v>699</v>
      </c>
      <c r="AT433" s="15">
        <v>649</v>
      </c>
      <c r="AU433" s="15">
        <v>649</v>
      </c>
      <c r="BA433" s="15" t="str">
        <v>ITEM4459</v>
      </c>
      <c r="BB433" s="15" t="str">
        <v>Mango</v>
      </c>
      <c r="BC433" s="15" t="str">
        <v>Green</v>
      </c>
      <c r="BD433" s="15">
        <v>44900</v>
      </c>
      <c r="BE433" s="15">
        <v>18804</v>
      </c>
      <c r="BF433" s="15">
        <v>45</v>
      </c>
      <c r="BG433" s="15">
        <v>417.86666666666667</v>
      </c>
      <c r="BH433" s="15" t="str">
        <v>Week-1</v>
      </c>
    </row>
    <row r="434" spans="2:60" ht="15">
      <c r="B434" s="17" t="s">
        <v>115</v>
      </c>
      <c r="C434" s="17" t="s">
        <v>68</v>
      </c>
      <c r="D434" s="19" t="s">
        <v>99</v>
      </c>
      <c r="E434" s="21">
        <v>44900</v>
      </c>
      <c r="F434" s="17">
        <v>0</v>
      </c>
      <c r="G434" s="17">
        <v>0</v>
      </c>
      <c r="H434" s="15">
        <f t="shared" si="6"/>
        <v>0</v>
      </c>
      <c r="I434" s="15" t="s">
        <v>188</v>
      </c>
      <c r="K434" s="15">
        <v>170</v>
      </c>
      <c r="AR434" s="15">
        <v>417.86666666666667</v>
      </c>
      <c r="AS434" s="15">
        <v>417.86956521739131</v>
      </c>
      <c r="AT434" s="15">
        <v>417.875</v>
      </c>
      <c r="AU434" s="15">
        <v>417.85365853658539</v>
      </c>
      <c r="BA434" s="15" t="str">
        <v>ITEM9894</v>
      </c>
      <c r="BB434" s="15" t="str">
        <v>Mango</v>
      </c>
      <c r="BC434" s="15" t="str">
        <v>Alphonso</v>
      </c>
      <c r="BD434" s="15">
        <v>44900</v>
      </c>
      <c r="BE434" s="15">
        <v>0</v>
      </c>
      <c r="BF434" s="15">
        <v>0</v>
      </c>
      <c r="BG434" s="15">
        <v>0</v>
      </c>
      <c r="BH434" s="15" t="str">
        <v>Week-1</v>
      </c>
    </row>
    <row r="435" spans="2:60" ht="15">
      <c r="B435" s="17" t="s">
        <v>116</v>
      </c>
      <c r="C435" s="17" t="s">
        <v>71</v>
      </c>
      <c r="D435" s="19" t="s">
        <v>94</v>
      </c>
      <c r="E435" s="21">
        <v>44900</v>
      </c>
      <c r="F435" s="17">
        <v>0</v>
      </c>
      <c r="G435" s="17">
        <v>0</v>
      </c>
      <c r="H435" s="15">
        <f t="shared" si="6"/>
        <v>0</v>
      </c>
      <c r="I435" s="15" t="s">
        <v>188</v>
      </c>
      <c r="K435" s="15">
        <v>0</v>
      </c>
      <c r="AR435" s="15">
        <v>0</v>
      </c>
      <c r="AS435" s="15">
        <v>179</v>
      </c>
      <c r="AT435" s="15">
        <v>179</v>
      </c>
      <c r="AU435" s="15">
        <v>0</v>
      </c>
      <c r="BA435" s="15" t="str">
        <v>ITEM6251</v>
      </c>
      <c r="BB435" s="15" t="str">
        <v>Mango</v>
      </c>
      <c r="BC435" s="15" t="str">
        <v>Green</v>
      </c>
      <c r="BD435" s="15">
        <v>44900</v>
      </c>
      <c r="BE435" s="15">
        <v>15930</v>
      </c>
      <c r="BF435" s="15">
        <v>118</v>
      </c>
      <c r="BG435" s="15">
        <v>135</v>
      </c>
      <c r="BH435" s="15" t="str">
        <v>Week-1</v>
      </c>
    </row>
    <row r="436" spans="2:60" ht="15">
      <c r="B436" s="17" t="s">
        <v>117</v>
      </c>
      <c r="C436" s="17" t="s">
        <v>68</v>
      </c>
      <c r="D436" s="19" t="s">
        <v>99</v>
      </c>
      <c r="E436" s="21">
        <v>44900</v>
      </c>
      <c r="F436" s="17">
        <v>877</v>
      </c>
      <c r="G436" s="17">
        <v>3</v>
      </c>
      <c r="H436" s="15">
        <f t="shared" si="6"/>
        <v>292.33333333333331</v>
      </c>
      <c r="I436" s="15" t="s">
        <v>188</v>
      </c>
      <c r="K436" s="15">
        <v>649</v>
      </c>
      <c r="AR436" s="15">
        <v>135</v>
      </c>
      <c r="AS436" s="15">
        <v>135</v>
      </c>
      <c r="AT436" s="15">
        <v>135</v>
      </c>
      <c r="AU436" s="15">
        <v>135</v>
      </c>
      <c r="BA436" s="15" t="str">
        <v>ITEM6307</v>
      </c>
      <c r="BB436" s="15" t="str">
        <v>Lemon</v>
      </c>
      <c r="BC436" s="15" t="str">
        <v>Lisbon</v>
      </c>
      <c r="BD436" s="15">
        <v>44900</v>
      </c>
      <c r="BE436" s="15">
        <v>0</v>
      </c>
      <c r="BF436" s="15">
        <v>0</v>
      </c>
      <c r="BG436" s="15">
        <v>0</v>
      </c>
      <c r="BH436" s="15" t="str">
        <v>Week-1</v>
      </c>
    </row>
    <row r="437" spans="2:60" ht="15">
      <c r="B437" s="17" t="s">
        <v>118</v>
      </c>
      <c r="C437" s="17" t="s">
        <v>71</v>
      </c>
      <c r="D437" s="19" t="s">
        <v>72</v>
      </c>
      <c r="E437" s="21">
        <v>44900</v>
      </c>
      <c r="F437" s="17">
        <v>15358</v>
      </c>
      <c r="G437" s="17">
        <v>18</v>
      </c>
      <c r="H437" s="15">
        <f t="shared" si="6"/>
        <v>853.22222222222217</v>
      </c>
      <c r="I437" s="15" t="s">
        <v>188</v>
      </c>
      <c r="K437" s="15">
        <v>841.44444444444446</v>
      </c>
      <c r="AR437" s="15">
        <v>0</v>
      </c>
      <c r="AS437" s="15">
        <v>0</v>
      </c>
      <c r="AT437" s="15">
        <v>0</v>
      </c>
      <c r="AU437" s="15">
        <v>0</v>
      </c>
      <c r="BA437" s="15" t="str">
        <v>ITEM4609</v>
      </c>
      <c r="BB437" s="15" t="str">
        <v>Mango</v>
      </c>
      <c r="BC437" s="15" t="str">
        <v>Amrapalli</v>
      </c>
      <c r="BD437" s="15">
        <v>44900</v>
      </c>
      <c r="BE437" s="15">
        <v>0</v>
      </c>
      <c r="BF437" s="15">
        <v>0</v>
      </c>
      <c r="BG437" s="15">
        <v>0</v>
      </c>
      <c r="BH437" s="15" t="str">
        <v>Week-1</v>
      </c>
    </row>
    <row r="438" spans="2:60" ht="15">
      <c r="B438" s="17" t="s">
        <v>119</v>
      </c>
      <c r="C438" s="17" t="s">
        <v>71</v>
      </c>
      <c r="D438" s="19" t="s">
        <v>84</v>
      </c>
      <c r="E438" s="21">
        <v>44900</v>
      </c>
      <c r="F438" s="17">
        <v>8394</v>
      </c>
      <c r="G438" s="17">
        <v>16</v>
      </c>
      <c r="H438" s="15">
        <f t="shared" si="6"/>
        <v>524.625</v>
      </c>
      <c r="I438" s="15" t="s">
        <v>188</v>
      </c>
      <c r="K438" s="15">
        <v>649</v>
      </c>
      <c r="AR438" s="15">
        <v>0</v>
      </c>
      <c r="AS438" s="15">
        <v>0</v>
      </c>
      <c r="AT438" s="15">
        <v>0</v>
      </c>
      <c r="AU438" s="15">
        <v>0</v>
      </c>
      <c r="BA438" s="15" t="str">
        <v>ITEM5747</v>
      </c>
      <c r="BB438" s="15" t="str">
        <v>Lemon</v>
      </c>
      <c r="BC438" s="15" t="str">
        <v>Lisbon</v>
      </c>
      <c r="BD438" s="15">
        <v>44900</v>
      </c>
      <c r="BE438" s="15">
        <v>877</v>
      </c>
      <c r="BF438" s="15">
        <v>3</v>
      </c>
      <c r="BG438" s="15">
        <v>292.33333333333331</v>
      </c>
      <c r="BH438" s="15" t="str">
        <v>Week-1</v>
      </c>
    </row>
    <row r="439" spans="2:60" ht="15">
      <c r="B439" s="17" t="s">
        <v>120</v>
      </c>
      <c r="C439" s="17" t="s">
        <v>81</v>
      </c>
      <c r="D439" s="19" t="s">
        <v>121</v>
      </c>
      <c r="E439" s="21">
        <v>44900</v>
      </c>
      <c r="F439" s="17">
        <v>316</v>
      </c>
      <c r="G439" s="17">
        <v>1</v>
      </c>
      <c r="H439" s="15">
        <f t="shared" si="6"/>
        <v>316</v>
      </c>
      <c r="I439" s="15" t="s">
        <v>188</v>
      </c>
      <c r="AR439" s="15">
        <v>292.33333333333331</v>
      </c>
      <c r="AS439" s="15">
        <v>279</v>
      </c>
      <c r="AT439" s="15">
        <v>279</v>
      </c>
      <c r="AU439" s="15">
        <v>195</v>
      </c>
      <c r="BA439" s="15" t="str">
        <v>ITEM8090</v>
      </c>
      <c r="BB439" s="15" t="str">
        <v>Mango</v>
      </c>
      <c r="BC439" s="15" t="str">
        <v>Green</v>
      </c>
      <c r="BD439" s="15">
        <v>44900</v>
      </c>
      <c r="BE439" s="15">
        <v>15358</v>
      </c>
      <c r="BF439" s="15">
        <v>18</v>
      </c>
      <c r="BG439" s="15">
        <v>853.22222222222217</v>
      </c>
      <c r="BH439" s="15" t="str">
        <v>Week-1</v>
      </c>
    </row>
    <row r="440" spans="2:60" ht="15">
      <c r="B440" s="17" t="s">
        <v>122</v>
      </c>
      <c r="C440" s="17" t="s">
        <v>81</v>
      </c>
      <c r="D440" s="19" t="s">
        <v>123</v>
      </c>
      <c r="E440" s="21">
        <v>44900</v>
      </c>
      <c r="F440" s="17">
        <v>0</v>
      </c>
      <c r="G440" s="17">
        <v>0</v>
      </c>
      <c r="H440" s="15">
        <f t="shared" si="6"/>
        <v>0</v>
      </c>
      <c r="I440" s="15" t="s">
        <v>188</v>
      </c>
      <c r="AR440" s="15">
        <v>853.22222222222217</v>
      </c>
      <c r="AS440" s="15">
        <v>854.86666666666667</v>
      </c>
      <c r="AT440" s="15">
        <v>847.16666666666663</v>
      </c>
      <c r="AU440" s="15">
        <v>682</v>
      </c>
      <c r="BA440" s="15" t="str">
        <v>ITEM6199</v>
      </c>
      <c r="BB440" s="15" t="str">
        <v>Mango</v>
      </c>
      <c r="BC440" s="15" t="str">
        <v>Alphonso</v>
      </c>
      <c r="BD440" s="15">
        <v>44900</v>
      </c>
      <c r="BE440" s="15">
        <v>8394</v>
      </c>
      <c r="BF440" s="15">
        <v>16</v>
      </c>
      <c r="BG440" s="15">
        <v>524.625</v>
      </c>
      <c r="BH440" s="15" t="str">
        <v>Week-1</v>
      </c>
    </row>
    <row r="441" spans="2:60" ht="15">
      <c r="B441" s="17" t="s">
        <v>124</v>
      </c>
      <c r="C441" s="17" t="s">
        <v>81</v>
      </c>
      <c r="D441" s="19" t="s">
        <v>121</v>
      </c>
      <c r="E441" s="21">
        <v>44900</v>
      </c>
      <c r="F441" s="17">
        <v>0</v>
      </c>
      <c r="G441" s="17">
        <v>0</v>
      </c>
      <c r="H441" s="15">
        <f t="shared" si="6"/>
        <v>0</v>
      </c>
      <c r="I441" s="15" t="s">
        <v>188</v>
      </c>
      <c r="AR441" s="15">
        <v>524.625</v>
      </c>
      <c r="AS441" s="15">
        <v>507.93103448275861</v>
      </c>
      <c r="AT441" s="15">
        <v>359.72972972972974</v>
      </c>
      <c r="AU441" s="15">
        <v>359.72727272727275</v>
      </c>
      <c r="BA441" s="15" t="str">
        <v>ITEM6544</v>
      </c>
      <c r="BB441" s="15" t="str">
        <v>Orange</v>
      </c>
      <c r="BC441" s="15" t="str">
        <v>Mandarin</v>
      </c>
      <c r="BD441" s="15">
        <v>44900</v>
      </c>
      <c r="BE441" s="15">
        <v>316</v>
      </c>
      <c r="BF441" s="15">
        <v>1</v>
      </c>
      <c r="BG441" s="15">
        <v>316</v>
      </c>
      <c r="BH441" s="15" t="str">
        <v>Week-1</v>
      </c>
    </row>
    <row r="442" spans="2:60" ht="15">
      <c r="B442" s="17" t="s">
        <v>125</v>
      </c>
      <c r="C442" s="17" t="s">
        <v>75</v>
      </c>
      <c r="D442" s="19" t="s">
        <v>91</v>
      </c>
      <c r="E442" s="21">
        <v>44900</v>
      </c>
      <c r="F442" s="17">
        <v>2037</v>
      </c>
      <c r="G442" s="17">
        <v>3</v>
      </c>
      <c r="H442" s="15">
        <f t="shared" si="6"/>
        <v>679</v>
      </c>
      <c r="I442" s="15" t="s">
        <v>188</v>
      </c>
      <c r="AR442" s="15">
        <v>316</v>
      </c>
      <c r="AS442" s="15">
        <v>336</v>
      </c>
      <c r="AT442" s="15">
        <v>316</v>
      </c>
      <c r="AU442" s="15">
        <v>316</v>
      </c>
      <c r="BA442" s="15" t="str">
        <v>ITEM1731</v>
      </c>
      <c r="BB442" s="15" t="str">
        <v>Orange</v>
      </c>
      <c r="BC442" s="15" t="str">
        <v>Indie</v>
      </c>
      <c r="BD442" s="15">
        <v>44900</v>
      </c>
      <c r="BE442" s="15">
        <v>0</v>
      </c>
      <c r="BF442" s="15">
        <v>0</v>
      </c>
      <c r="BG442" s="15">
        <v>0</v>
      </c>
      <c r="BH442" s="15" t="str">
        <v>Week-1</v>
      </c>
    </row>
    <row r="443" spans="2:60" ht="15">
      <c r="B443" s="17" t="s">
        <v>126</v>
      </c>
      <c r="C443" s="17" t="s">
        <v>71</v>
      </c>
      <c r="D443" s="19" t="s">
        <v>84</v>
      </c>
      <c r="E443" s="21">
        <v>44900</v>
      </c>
      <c r="F443" s="17">
        <v>716</v>
      </c>
      <c r="G443" s="17">
        <v>4</v>
      </c>
      <c r="H443" s="15">
        <f t="shared" si="6"/>
        <v>179</v>
      </c>
      <c r="I443" s="15" t="s">
        <v>188</v>
      </c>
      <c r="AR443" s="15">
        <v>0</v>
      </c>
      <c r="AS443" s="15">
        <v>0</v>
      </c>
      <c r="AT443" s="15">
        <v>304</v>
      </c>
      <c r="AU443" s="15">
        <v>0</v>
      </c>
      <c r="BA443" s="15" t="str">
        <v>ITEM1406</v>
      </c>
      <c r="BB443" s="15" t="str">
        <v>Orange</v>
      </c>
      <c r="BC443" s="15" t="str">
        <v>Mandarin</v>
      </c>
      <c r="BD443" s="15">
        <v>44900</v>
      </c>
      <c r="BE443" s="15">
        <v>0</v>
      </c>
      <c r="BF443" s="15">
        <v>0</v>
      </c>
      <c r="BG443" s="15">
        <v>0</v>
      </c>
      <c r="BH443" s="15" t="str">
        <v>Week-1</v>
      </c>
    </row>
    <row r="444" spans="2:60" ht="15">
      <c r="B444" s="17" t="s">
        <v>87</v>
      </c>
      <c r="C444" s="17" t="s">
        <v>71</v>
      </c>
      <c r="D444" s="19" t="s">
        <v>72</v>
      </c>
      <c r="E444" s="21">
        <v>44900</v>
      </c>
      <c r="F444" s="17">
        <v>21245</v>
      </c>
      <c r="G444" s="17">
        <v>43</v>
      </c>
      <c r="H444" s="15">
        <f t="shared" si="6"/>
        <v>494.06976744186045</v>
      </c>
      <c r="I444" s="15" t="s">
        <v>188</v>
      </c>
      <c r="AR444" s="15">
        <v>0</v>
      </c>
      <c r="AS444" s="15">
        <v>244</v>
      </c>
      <c r="AT444" s="15">
        <v>244</v>
      </c>
      <c r="AU444" s="15">
        <v>244</v>
      </c>
      <c r="BA444" s="15" t="str">
        <v>ITEM9717</v>
      </c>
      <c r="BB444" s="15" t="str">
        <v>Apple</v>
      </c>
      <c r="BC444" s="15" t="str">
        <v>Red</v>
      </c>
      <c r="BD444" s="15">
        <v>44900</v>
      </c>
      <c r="BE444" s="15">
        <v>2037</v>
      </c>
      <c r="BF444" s="15">
        <v>3</v>
      </c>
      <c r="BG444" s="15">
        <v>679</v>
      </c>
      <c r="BH444" s="15" t="str">
        <v>Week-1</v>
      </c>
    </row>
    <row r="445" spans="2:60" ht="15">
      <c r="B445" s="17" t="s">
        <v>127</v>
      </c>
      <c r="C445" s="17" t="s">
        <v>68</v>
      </c>
      <c r="D445" s="19" t="s">
        <v>99</v>
      </c>
      <c r="E445" s="21">
        <v>44900</v>
      </c>
      <c r="F445" s="17">
        <v>4221</v>
      </c>
      <c r="G445" s="17">
        <v>5</v>
      </c>
      <c r="H445" s="15">
        <f t="shared" si="6"/>
        <v>844.2</v>
      </c>
      <c r="I445" s="15" t="s">
        <v>188</v>
      </c>
      <c r="AR445" s="15">
        <v>679</v>
      </c>
      <c r="AS445" s="15">
        <v>679</v>
      </c>
      <c r="AT445" s="15">
        <v>649</v>
      </c>
      <c r="AU445" s="15">
        <v>649</v>
      </c>
      <c r="BA445" s="15" t="str">
        <v>ITEM4838</v>
      </c>
      <c r="BB445" s="15" t="str">
        <v>Mango</v>
      </c>
      <c r="BC445" s="15" t="str">
        <v>Alphonso</v>
      </c>
      <c r="BD445" s="15">
        <v>44900</v>
      </c>
      <c r="BE445" s="15">
        <v>716</v>
      </c>
      <c r="BF445" s="15">
        <v>4</v>
      </c>
      <c r="BG445" s="15">
        <v>179</v>
      </c>
      <c r="BH445" s="15" t="str">
        <v>Week-1</v>
      </c>
    </row>
    <row r="446" spans="2:60" ht="15">
      <c r="B446" s="17" t="s">
        <v>128</v>
      </c>
      <c r="C446" s="17" t="s">
        <v>81</v>
      </c>
      <c r="D446" s="19" t="s">
        <v>123</v>
      </c>
      <c r="E446" s="21">
        <v>44900</v>
      </c>
      <c r="F446" s="17">
        <v>7689</v>
      </c>
      <c r="G446" s="17">
        <v>11</v>
      </c>
      <c r="H446" s="15">
        <f t="shared" si="6"/>
        <v>699</v>
      </c>
      <c r="I446" s="15" t="s">
        <v>188</v>
      </c>
      <c r="AR446" s="15">
        <v>179</v>
      </c>
      <c r="AS446" s="15">
        <v>169</v>
      </c>
      <c r="AT446" s="15">
        <v>157</v>
      </c>
      <c r="AU446" s="15">
        <v>225.66666666666666</v>
      </c>
      <c r="BA446" s="15" t="str">
        <v>ITEM7423</v>
      </c>
      <c r="BB446" s="15" t="str">
        <v>Mango</v>
      </c>
      <c r="BC446" s="15" t="str">
        <v>Green</v>
      </c>
      <c r="BD446" s="15">
        <v>44900</v>
      </c>
      <c r="BE446" s="15">
        <v>21245</v>
      </c>
      <c r="BF446" s="15">
        <v>43</v>
      </c>
      <c r="BG446" s="15">
        <v>494.06976744186045</v>
      </c>
      <c r="BH446" s="15" t="str">
        <v>Week-1</v>
      </c>
    </row>
    <row r="447" spans="2:60" ht="15">
      <c r="B447" s="17" t="s">
        <v>129</v>
      </c>
      <c r="C447" s="17" t="s">
        <v>75</v>
      </c>
      <c r="D447" s="19" t="s">
        <v>91</v>
      </c>
      <c r="E447" s="21">
        <v>44900</v>
      </c>
      <c r="F447" s="17">
        <v>18804</v>
      </c>
      <c r="G447" s="17">
        <v>45</v>
      </c>
      <c r="H447" s="15">
        <f t="shared" si="6"/>
        <v>417.86666666666667</v>
      </c>
      <c r="I447" s="15" t="s">
        <v>188</v>
      </c>
      <c r="AR447" s="15">
        <v>494.06976744186045</v>
      </c>
      <c r="AS447" s="15">
        <v>492.60714285714283</v>
      </c>
      <c r="AT447" s="15">
        <v>492.60416666666669</v>
      </c>
      <c r="AU447" s="15">
        <v>483.12698412698415</v>
      </c>
      <c r="BA447" s="15" t="str">
        <v>ITEM8277</v>
      </c>
      <c r="BB447" s="15" t="str">
        <v>Lemon</v>
      </c>
      <c r="BC447" s="15" t="str">
        <v>Lisbon</v>
      </c>
      <c r="BD447" s="15">
        <v>44900</v>
      </c>
      <c r="BE447" s="15">
        <v>4221</v>
      </c>
      <c r="BF447" s="15">
        <v>5</v>
      </c>
      <c r="BG447" s="15">
        <v>844.2</v>
      </c>
      <c r="BH447" s="15" t="str">
        <v>Week-1</v>
      </c>
    </row>
    <row r="448" spans="2:60" ht="15">
      <c r="B448" s="17" t="s">
        <v>130</v>
      </c>
      <c r="C448" s="17" t="s">
        <v>71</v>
      </c>
      <c r="D448" s="19" t="s">
        <v>72</v>
      </c>
      <c r="E448" s="21">
        <v>44900</v>
      </c>
      <c r="F448" s="17">
        <v>0</v>
      </c>
      <c r="G448" s="17">
        <v>0</v>
      </c>
      <c r="H448" s="15">
        <f t="shared" si="6"/>
        <v>0</v>
      </c>
      <c r="I448" s="15" t="s">
        <v>188</v>
      </c>
      <c r="AR448" s="15">
        <v>844.2</v>
      </c>
      <c r="AS448" s="15">
        <v>843.81818181818187</v>
      </c>
      <c r="AT448" s="15">
        <v>839.42857142857144</v>
      </c>
      <c r="AU448" s="15">
        <v>834.30769230769226</v>
      </c>
      <c r="BA448" s="15" t="str">
        <v>ITEM5806</v>
      </c>
      <c r="BB448" s="15" t="str">
        <v>Orange</v>
      </c>
      <c r="BC448" s="15" t="str">
        <v>Indie</v>
      </c>
      <c r="BD448" s="15">
        <v>44900</v>
      </c>
      <c r="BE448" s="15">
        <v>7689</v>
      </c>
      <c r="BF448" s="15">
        <v>11</v>
      </c>
      <c r="BG448" s="15">
        <v>699</v>
      </c>
      <c r="BH448" s="15" t="str">
        <v>Week-1</v>
      </c>
    </row>
    <row r="449" spans="2:60" ht="15">
      <c r="B449" s="17" t="s">
        <v>131</v>
      </c>
      <c r="C449" s="17" t="s">
        <v>75</v>
      </c>
      <c r="D449" s="19" t="s">
        <v>76</v>
      </c>
      <c r="E449" s="21">
        <v>44900</v>
      </c>
      <c r="F449" s="17">
        <v>15930</v>
      </c>
      <c r="G449" s="17">
        <v>118</v>
      </c>
      <c r="H449" s="15">
        <f t="shared" si="6"/>
        <v>135</v>
      </c>
      <c r="I449" s="15" t="s">
        <v>188</v>
      </c>
      <c r="AR449" s="15">
        <v>699</v>
      </c>
      <c r="AS449" s="15">
        <v>699</v>
      </c>
      <c r="AT449" s="15">
        <v>649</v>
      </c>
      <c r="AU449" s="15">
        <v>649</v>
      </c>
      <c r="BA449" s="15" t="str">
        <v>ITEM1791</v>
      </c>
      <c r="BB449" s="15" t="str">
        <v>Apple</v>
      </c>
      <c r="BC449" s="15" t="str">
        <v>Red</v>
      </c>
      <c r="BD449" s="15">
        <v>44900</v>
      </c>
      <c r="BE449" s="15">
        <v>18804</v>
      </c>
      <c r="BF449" s="15">
        <v>45</v>
      </c>
      <c r="BG449" s="15">
        <v>417.86666666666667</v>
      </c>
      <c r="BH449" s="15" t="str">
        <v>Week-1</v>
      </c>
    </row>
    <row r="450" spans="2:60" ht="15">
      <c r="B450" s="17" t="s">
        <v>132</v>
      </c>
      <c r="C450" s="17" t="s">
        <v>68</v>
      </c>
      <c r="D450" s="19" t="s">
        <v>89</v>
      </c>
      <c r="E450" s="21">
        <v>44900</v>
      </c>
      <c r="F450" s="17">
        <v>0</v>
      </c>
      <c r="G450" s="17">
        <v>0</v>
      </c>
      <c r="H450" s="15">
        <f t="shared" si="6"/>
        <v>0</v>
      </c>
      <c r="I450" s="15" t="s">
        <v>188</v>
      </c>
      <c r="AR450" s="15">
        <v>417.86666666666667</v>
      </c>
      <c r="AS450" s="15">
        <v>417.86956521739131</v>
      </c>
      <c r="AT450" s="15">
        <v>417.875</v>
      </c>
      <c r="AU450" s="15">
        <v>417.85365853658539</v>
      </c>
      <c r="BA450" s="15" t="str">
        <v>ITEM5665</v>
      </c>
      <c r="BB450" s="15" t="str">
        <v>Mango</v>
      </c>
      <c r="BC450" s="15" t="str">
        <v>Green</v>
      </c>
      <c r="BD450" s="15">
        <v>44900</v>
      </c>
      <c r="BE450" s="15">
        <v>0</v>
      </c>
      <c r="BF450" s="15">
        <v>0</v>
      </c>
      <c r="BG450" s="15">
        <v>0</v>
      </c>
      <c r="BH450" s="15" t="str">
        <v>Week-1</v>
      </c>
    </row>
    <row r="451" spans="2:60" ht="15">
      <c r="B451" s="17" t="s">
        <v>133</v>
      </c>
      <c r="C451" s="17" t="s">
        <v>71</v>
      </c>
      <c r="D451" s="19" t="s">
        <v>72</v>
      </c>
      <c r="E451" s="21">
        <v>44900</v>
      </c>
      <c r="F451" s="17">
        <v>0</v>
      </c>
      <c r="G451" s="17">
        <v>0</v>
      </c>
      <c r="H451" s="15">
        <f t="shared" ref="H451:H514" si="7">IF(F451&gt;0,F451/G451,0)</f>
        <v>0</v>
      </c>
      <c r="I451" s="15" t="s">
        <v>188</v>
      </c>
      <c r="AR451" s="15">
        <v>0</v>
      </c>
      <c r="AS451" s="15">
        <v>179</v>
      </c>
      <c r="AT451" s="15">
        <v>179</v>
      </c>
      <c r="AU451" s="15">
        <v>0</v>
      </c>
      <c r="BA451" s="15" t="str">
        <v>ITEM4188</v>
      </c>
      <c r="BB451" s="15" t="str">
        <v>Apple</v>
      </c>
      <c r="BC451" s="15" t="str">
        <v>Robin</v>
      </c>
      <c r="BD451" s="15">
        <v>44900</v>
      </c>
      <c r="BE451" s="15">
        <v>15930</v>
      </c>
      <c r="BF451" s="15">
        <v>118</v>
      </c>
      <c r="BG451" s="15">
        <v>135</v>
      </c>
      <c r="BH451" s="15" t="str">
        <v>Week-1</v>
      </c>
    </row>
    <row r="452" spans="2:60" ht="15">
      <c r="B452" s="17" t="s">
        <v>134</v>
      </c>
      <c r="C452" s="17" t="s">
        <v>75</v>
      </c>
      <c r="D452" s="19" t="s">
        <v>76</v>
      </c>
      <c r="E452" s="21">
        <v>44900</v>
      </c>
      <c r="F452" s="17">
        <v>877</v>
      </c>
      <c r="G452" s="17">
        <v>3</v>
      </c>
      <c r="H452" s="15">
        <f t="shared" si="7"/>
        <v>292.33333333333331</v>
      </c>
      <c r="I452" s="15" t="s">
        <v>188</v>
      </c>
      <c r="AR452" s="15">
        <v>135</v>
      </c>
      <c r="AS452" s="15">
        <v>135</v>
      </c>
      <c r="AT452" s="15">
        <v>135</v>
      </c>
      <c r="AU452" s="15">
        <v>135</v>
      </c>
      <c r="BA452" s="15" t="str">
        <v>ITEM4685</v>
      </c>
      <c r="BB452" s="15" t="str">
        <v>Lemon</v>
      </c>
      <c r="BC452" s="15" t="str">
        <v>Oblong</v>
      </c>
      <c r="BD452" s="15">
        <v>44900</v>
      </c>
      <c r="BE452" s="15">
        <v>0</v>
      </c>
      <c r="BF452" s="15">
        <v>0</v>
      </c>
      <c r="BG452" s="15">
        <v>0</v>
      </c>
      <c r="BH452" s="15" t="str">
        <v>Week-1</v>
      </c>
    </row>
    <row r="453" spans="2:60" ht="15">
      <c r="B453" s="17" t="s">
        <v>135</v>
      </c>
      <c r="C453" s="17" t="s">
        <v>68</v>
      </c>
      <c r="D453" s="19" t="s">
        <v>69</v>
      </c>
      <c r="E453" s="21">
        <v>44900</v>
      </c>
      <c r="F453" s="17">
        <v>15358</v>
      </c>
      <c r="G453" s="17">
        <v>18</v>
      </c>
      <c r="H453" s="15">
        <f t="shared" si="7"/>
        <v>853.22222222222217</v>
      </c>
      <c r="I453" s="15" t="s">
        <v>188</v>
      </c>
      <c r="AR453" s="15">
        <v>0</v>
      </c>
      <c r="AS453" s="15">
        <v>0</v>
      </c>
      <c r="AT453" s="15">
        <v>0</v>
      </c>
      <c r="AU453" s="15">
        <v>0</v>
      </c>
      <c r="BA453" s="15" t="str">
        <v>ITEM9480</v>
      </c>
      <c r="BB453" s="15" t="str">
        <v>Mango</v>
      </c>
      <c r="BC453" s="15" t="str">
        <v>Green</v>
      </c>
      <c r="BD453" s="15">
        <v>44900</v>
      </c>
      <c r="BE453" s="15">
        <v>0</v>
      </c>
      <c r="BF453" s="15">
        <v>0</v>
      </c>
      <c r="BG453" s="15">
        <v>0</v>
      </c>
      <c r="BH453" s="15" t="str">
        <v>Week-1</v>
      </c>
    </row>
    <row r="454" spans="2:60" ht="15">
      <c r="B454" s="17" t="s">
        <v>136</v>
      </c>
      <c r="C454" s="17" t="s">
        <v>71</v>
      </c>
      <c r="D454" s="19" t="s">
        <v>84</v>
      </c>
      <c r="E454" s="21">
        <v>44900</v>
      </c>
      <c r="F454" s="17">
        <v>8394</v>
      </c>
      <c r="G454" s="17">
        <v>16</v>
      </c>
      <c r="H454" s="15">
        <f t="shared" si="7"/>
        <v>524.625</v>
      </c>
      <c r="I454" s="15" t="s">
        <v>188</v>
      </c>
      <c r="AR454" s="15">
        <v>0</v>
      </c>
      <c r="AS454" s="15">
        <v>0</v>
      </c>
      <c r="AT454" s="15">
        <v>0</v>
      </c>
      <c r="AU454" s="15">
        <v>0</v>
      </c>
      <c r="BA454" s="15" t="str">
        <v>ITEM7516</v>
      </c>
      <c r="BB454" s="15" t="str">
        <v>Apple</v>
      </c>
      <c r="BC454" s="15" t="str">
        <v>Robin</v>
      </c>
      <c r="BD454" s="15">
        <v>44900</v>
      </c>
      <c r="BE454" s="15">
        <v>877</v>
      </c>
      <c r="BF454" s="15">
        <v>3</v>
      </c>
      <c r="BG454" s="15">
        <v>292.33333333333331</v>
      </c>
      <c r="BH454" s="15" t="str">
        <v>Week-1</v>
      </c>
    </row>
    <row r="455" spans="2:60" ht="15">
      <c r="B455" s="17" t="s">
        <v>137</v>
      </c>
      <c r="C455" s="17" t="s">
        <v>81</v>
      </c>
      <c r="D455" s="19" t="s">
        <v>121</v>
      </c>
      <c r="E455" s="21">
        <v>44900</v>
      </c>
      <c r="F455" s="17">
        <v>316</v>
      </c>
      <c r="G455" s="17">
        <v>1</v>
      </c>
      <c r="H455" s="15">
        <f t="shared" si="7"/>
        <v>316</v>
      </c>
      <c r="I455" s="15" t="s">
        <v>188</v>
      </c>
      <c r="AR455" s="15">
        <v>292.33333333333331</v>
      </c>
      <c r="AS455" s="15">
        <v>279</v>
      </c>
      <c r="AT455" s="15">
        <v>279</v>
      </c>
      <c r="AU455" s="15">
        <v>195</v>
      </c>
      <c r="BA455" s="15" t="str">
        <v>ITEM8963</v>
      </c>
      <c r="BB455" s="15" t="str">
        <v>Lemon</v>
      </c>
      <c r="BC455" s="15" t="str">
        <v>Nimbu</v>
      </c>
      <c r="BD455" s="15">
        <v>44900</v>
      </c>
      <c r="BE455" s="15">
        <v>15358</v>
      </c>
      <c r="BF455" s="15">
        <v>18</v>
      </c>
      <c r="BG455" s="15">
        <v>853.22222222222217</v>
      </c>
      <c r="BH455" s="15" t="str">
        <v>Week-1</v>
      </c>
    </row>
    <row r="456" spans="2:60" ht="15">
      <c r="B456" s="17" t="s">
        <v>138</v>
      </c>
      <c r="C456" s="17" t="s">
        <v>68</v>
      </c>
      <c r="D456" s="19" t="s">
        <v>89</v>
      </c>
      <c r="E456" s="21">
        <v>44900</v>
      </c>
      <c r="F456" s="17">
        <v>0</v>
      </c>
      <c r="G456" s="17">
        <v>0</v>
      </c>
      <c r="H456" s="15">
        <f t="shared" si="7"/>
        <v>0</v>
      </c>
      <c r="I456" s="15" t="s">
        <v>188</v>
      </c>
      <c r="AR456" s="15">
        <v>853.22222222222217</v>
      </c>
      <c r="AS456" s="15">
        <v>854.86666666666667</v>
      </c>
      <c r="AT456" s="15">
        <v>847.16666666666663</v>
      </c>
      <c r="AU456" s="15">
        <v>682</v>
      </c>
      <c r="BA456" s="15" t="str">
        <v>ITEM8186</v>
      </c>
      <c r="BB456" s="15" t="str">
        <v>Mango</v>
      </c>
      <c r="BC456" s="15" t="str">
        <v>Alphonso</v>
      </c>
      <c r="BD456" s="15">
        <v>44900</v>
      </c>
      <c r="BE456" s="15">
        <v>8394</v>
      </c>
      <c r="BF456" s="15">
        <v>16</v>
      </c>
      <c r="BG456" s="15">
        <v>524.625</v>
      </c>
      <c r="BH456" s="15" t="str">
        <v>Week-1</v>
      </c>
    </row>
    <row r="457" spans="2:60" ht="15">
      <c r="B457" s="17" t="s">
        <v>139</v>
      </c>
      <c r="C457" s="17" t="s">
        <v>71</v>
      </c>
      <c r="D457" s="19" t="s">
        <v>94</v>
      </c>
      <c r="E457" s="21">
        <v>44900</v>
      </c>
      <c r="F457" s="17">
        <v>0</v>
      </c>
      <c r="G457" s="17">
        <v>0</v>
      </c>
      <c r="H457" s="15">
        <f t="shared" si="7"/>
        <v>0</v>
      </c>
      <c r="I457" s="15" t="s">
        <v>188</v>
      </c>
      <c r="AR457" s="15">
        <v>524.625</v>
      </c>
      <c r="AS457" s="15">
        <v>507.93103448275861</v>
      </c>
      <c r="AT457" s="15">
        <v>359.72972972972974</v>
      </c>
      <c r="AU457" s="15">
        <v>359.72727272727275</v>
      </c>
      <c r="BA457" s="15" t="str">
        <v>ITEM1064</v>
      </c>
      <c r="BB457" s="15" t="str">
        <v>Orange</v>
      </c>
      <c r="BC457" s="15" t="str">
        <v>Mandarin</v>
      </c>
      <c r="BD457" s="15">
        <v>44900</v>
      </c>
      <c r="BE457" s="15">
        <v>316</v>
      </c>
      <c r="BF457" s="15">
        <v>1</v>
      </c>
      <c r="BG457" s="15">
        <v>316</v>
      </c>
      <c r="BH457" s="15" t="str">
        <v>Week-1</v>
      </c>
    </row>
    <row r="458" spans="2:60" ht="15">
      <c r="B458" s="17" t="s">
        <v>140</v>
      </c>
      <c r="C458" s="17" t="s">
        <v>68</v>
      </c>
      <c r="D458" s="19" t="s">
        <v>99</v>
      </c>
      <c r="E458" s="21">
        <v>44900</v>
      </c>
      <c r="F458" s="17">
        <v>2037</v>
      </c>
      <c r="G458" s="17">
        <v>3</v>
      </c>
      <c r="H458" s="15">
        <f t="shared" si="7"/>
        <v>679</v>
      </c>
      <c r="I458" s="15" t="s">
        <v>188</v>
      </c>
      <c r="AR458" s="15">
        <v>316</v>
      </c>
      <c r="AS458" s="15">
        <v>336</v>
      </c>
      <c r="AT458" s="15">
        <v>316</v>
      </c>
      <c r="AU458" s="15">
        <v>316</v>
      </c>
      <c r="BA458" s="15" t="str">
        <v>ITEM8401</v>
      </c>
      <c r="BB458" s="15" t="str">
        <v>Lemon</v>
      </c>
      <c r="BC458" s="15" t="str">
        <v>Oblong</v>
      </c>
      <c r="BD458" s="15">
        <v>44900</v>
      </c>
      <c r="BE458" s="15">
        <v>0</v>
      </c>
      <c r="BF458" s="15">
        <v>0</v>
      </c>
      <c r="BG458" s="15">
        <v>0</v>
      </c>
      <c r="BH458" s="15" t="str">
        <v>Week-1</v>
      </c>
    </row>
    <row r="459" spans="2:60" ht="15">
      <c r="B459" s="17" t="s">
        <v>141</v>
      </c>
      <c r="C459" s="17" t="s">
        <v>75</v>
      </c>
      <c r="D459" s="19" t="s">
        <v>91</v>
      </c>
      <c r="E459" s="21">
        <v>44900</v>
      </c>
      <c r="F459" s="17">
        <v>716</v>
      </c>
      <c r="G459" s="17">
        <v>4</v>
      </c>
      <c r="H459" s="15">
        <f t="shared" si="7"/>
        <v>179</v>
      </c>
      <c r="I459" s="15" t="s">
        <v>188</v>
      </c>
      <c r="AR459" s="15">
        <v>0</v>
      </c>
      <c r="AS459" s="15">
        <v>0</v>
      </c>
      <c r="AT459" s="15">
        <v>304</v>
      </c>
      <c r="AU459" s="15">
        <v>0</v>
      </c>
      <c r="BA459" s="15" t="str">
        <v>ITEM8920</v>
      </c>
      <c r="BB459" s="15" t="str">
        <v>Mango</v>
      </c>
      <c r="BC459" s="15" t="str">
        <v>Amrapalli</v>
      </c>
      <c r="BD459" s="15">
        <v>44900</v>
      </c>
      <c r="BE459" s="15">
        <v>0</v>
      </c>
      <c r="BF459" s="15">
        <v>0</v>
      </c>
      <c r="BG459" s="15">
        <v>0</v>
      </c>
      <c r="BH459" s="15" t="str">
        <v>Week-1</v>
      </c>
    </row>
    <row r="460" spans="2:60" ht="15">
      <c r="B460" s="17" t="s">
        <v>142</v>
      </c>
      <c r="C460" s="17" t="s">
        <v>68</v>
      </c>
      <c r="D460" s="19" t="s">
        <v>89</v>
      </c>
      <c r="E460" s="21">
        <v>44900</v>
      </c>
      <c r="F460" s="17">
        <v>21245</v>
      </c>
      <c r="G460" s="17">
        <v>43</v>
      </c>
      <c r="H460" s="15">
        <f t="shared" si="7"/>
        <v>494.06976744186045</v>
      </c>
      <c r="I460" s="15" t="s">
        <v>188</v>
      </c>
      <c r="AR460" s="15">
        <v>0</v>
      </c>
      <c r="AS460" s="15">
        <v>244</v>
      </c>
      <c r="AT460" s="15">
        <v>244</v>
      </c>
      <c r="AU460" s="15">
        <v>244</v>
      </c>
      <c r="BA460" s="15" t="str">
        <v>ITEM6857</v>
      </c>
      <c r="BB460" s="15" t="str">
        <v>Lemon</v>
      </c>
      <c r="BC460" s="15" t="str">
        <v>Lisbon</v>
      </c>
      <c r="BD460" s="15">
        <v>44900</v>
      </c>
      <c r="BE460" s="15">
        <v>2037</v>
      </c>
      <c r="BF460" s="15">
        <v>3</v>
      </c>
      <c r="BG460" s="15">
        <v>679</v>
      </c>
      <c r="BH460" s="15" t="str">
        <v>Week-1</v>
      </c>
    </row>
    <row r="461" spans="2:60" ht="15">
      <c r="B461" s="17" t="s">
        <v>143</v>
      </c>
      <c r="C461" s="17" t="s">
        <v>81</v>
      </c>
      <c r="D461" s="19" t="s">
        <v>121</v>
      </c>
      <c r="E461" s="21">
        <v>44900</v>
      </c>
      <c r="F461" s="17">
        <v>4221</v>
      </c>
      <c r="G461" s="17">
        <v>5</v>
      </c>
      <c r="H461" s="15">
        <f t="shared" si="7"/>
        <v>844.2</v>
      </c>
      <c r="I461" s="15" t="s">
        <v>188</v>
      </c>
      <c r="AR461" s="15">
        <v>679</v>
      </c>
      <c r="AS461" s="15">
        <v>679</v>
      </c>
      <c r="AT461" s="15">
        <v>649</v>
      </c>
      <c r="AU461" s="15">
        <v>649</v>
      </c>
      <c r="BA461" s="15" t="str">
        <v>ITEM9671</v>
      </c>
      <c r="BB461" s="15" t="str">
        <v>Apple</v>
      </c>
      <c r="BC461" s="15" t="str">
        <v>Red</v>
      </c>
      <c r="BD461" s="15">
        <v>44900</v>
      </c>
      <c r="BE461" s="15">
        <v>716</v>
      </c>
      <c r="BF461" s="15">
        <v>4</v>
      </c>
      <c r="BG461" s="15">
        <v>179</v>
      </c>
      <c r="BH461" s="15" t="str">
        <v>Week-1</v>
      </c>
    </row>
    <row r="462" spans="2:60" ht="15">
      <c r="B462" s="17" t="s">
        <v>144</v>
      </c>
      <c r="C462" s="17" t="s">
        <v>71</v>
      </c>
      <c r="D462" s="19" t="s">
        <v>72</v>
      </c>
      <c r="E462" s="21">
        <v>44900</v>
      </c>
      <c r="F462" s="17">
        <v>7689</v>
      </c>
      <c r="G462" s="17">
        <v>11</v>
      </c>
      <c r="H462" s="15">
        <f t="shared" si="7"/>
        <v>699</v>
      </c>
      <c r="I462" s="15" t="s">
        <v>188</v>
      </c>
      <c r="AR462" s="15">
        <v>179</v>
      </c>
      <c r="AS462" s="15">
        <v>169</v>
      </c>
      <c r="AT462" s="15">
        <v>157</v>
      </c>
      <c r="AU462" s="15">
        <v>225.66666666666666</v>
      </c>
      <c r="BA462" s="15" t="str">
        <v>ITEM9924</v>
      </c>
      <c r="BB462" s="15" t="str">
        <v>Lemon</v>
      </c>
      <c r="BC462" s="15" t="str">
        <v>Oblong</v>
      </c>
      <c r="BD462" s="15">
        <v>44900</v>
      </c>
      <c r="BE462" s="15">
        <v>21245</v>
      </c>
      <c r="BF462" s="15">
        <v>43</v>
      </c>
      <c r="BG462" s="15">
        <v>494.06976744186045</v>
      </c>
      <c r="BH462" s="15" t="str">
        <v>Week-1</v>
      </c>
    </row>
    <row r="463" spans="2:60" ht="15">
      <c r="B463" s="17" t="s">
        <v>145</v>
      </c>
      <c r="C463" s="17" t="s">
        <v>81</v>
      </c>
      <c r="D463" s="19" t="s">
        <v>123</v>
      </c>
      <c r="E463" s="21">
        <v>44900</v>
      </c>
      <c r="F463" s="17">
        <v>18804</v>
      </c>
      <c r="G463" s="17">
        <v>45</v>
      </c>
      <c r="H463" s="15">
        <f t="shared" si="7"/>
        <v>417.86666666666667</v>
      </c>
      <c r="I463" s="15" t="s">
        <v>188</v>
      </c>
      <c r="AR463" s="15">
        <v>494.06976744186045</v>
      </c>
      <c r="AS463" s="15">
        <v>492.60714285714283</v>
      </c>
      <c r="AT463" s="15">
        <v>492.60416666666669</v>
      </c>
      <c r="AU463" s="15">
        <v>483.12698412698415</v>
      </c>
      <c r="BA463" s="15" t="str">
        <v>ITEM9090</v>
      </c>
      <c r="BB463" s="15" t="str">
        <v>Orange</v>
      </c>
      <c r="BC463" s="15" t="str">
        <v>Mandarin</v>
      </c>
      <c r="BD463" s="15">
        <v>44900</v>
      </c>
      <c r="BE463" s="15">
        <v>4221</v>
      </c>
      <c r="BF463" s="15">
        <v>5</v>
      </c>
      <c r="BG463" s="15">
        <v>844.2</v>
      </c>
      <c r="BH463" s="15" t="str">
        <v>Week-1</v>
      </c>
    </row>
    <row r="464" spans="2:60" ht="15">
      <c r="B464" s="17" t="s">
        <v>146</v>
      </c>
      <c r="C464" s="17" t="s">
        <v>68</v>
      </c>
      <c r="D464" s="19" t="s">
        <v>69</v>
      </c>
      <c r="E464" s="21">
        <v>44900</v>
      </c>
      <c r="F464" s="17">
        <v>0</v>
      </c>
      <c r="G464" s="17">
        <v>0</v>
      </c>
      <c r="H464" s="15">
        <f t="shared" si="7"/>
        <v>0</v>
      </c>
      <c r="I464" s="15" t="s">
        <v>188</v>
      </c>
      <c r="AR464" s="15">
        <v>844.2</v>
      </c>
      <c r="AS464" s="15">
        <v>843.81818181818187</v>
      </c>
      <c r="AT464" s="15">
        <v>839.42857142857144</v>
      </c>
      <c r="AU464" s="15">
        <v>834.30769230769226</v>
      </c>
      <c r="BA464" s="15" t="str">
        <v>ITEM1283</v>
      </c>
      <c r="BB464" s="15" t="str">
        <v>Mango</v>
      </c>
      <c r="BC464" s="15" t="str">
        <v>Green</v>
      </c>
      <c r="BD464" s="15">
        <v>44900</v>
      </c>
      <c r="BE464" s="15">
        <v>7689</v>
      </c>
      <c r="BF464" s="15">
        <v>11</v>
      </c>
      <c r="BG464" s="15">
        <v>699</v>
      </c>
      <c r="BH464" s="15" t="str">
        <v>Week-1</v>
      </c>
    </row>
    <row r="465" spans="2:60" ht="15">
      <c r="B465" s="17" t="s">
        <v>147</v>
      </c>
      <c r="C465" s="17" t="s">
        <v>68</v>
      </c>
      <c r="D465" s="19" t="s">
        <v>99</v>
      </c>
      <c r="E465" s="21">
        <v>44900</v>
      </c>
      <c r="F465" s="17">
        <v>15930</v>
      </c>
      <c r="G465" s="17">
        <v>118</v>
      </c>
      <c r="H465" s="15">
        <f t="shared" si="7"/>
        <v>135</v>
      </c>
      <c r="I465" s="15" t="s">
        <v>188</v>
      </c>
      <c r="AR465" s="15">
        <v>699</v>
      </c>
      <c r="AS465" s="15">
        <v>699</v>
      </c>
      <c r="AT465" s="15">
        <v>649</v>
      </c>
      <c r="AU465" s="15">
        <v>649</v>
      </c>
      <c r="BA465" s="15" t="str">
        <v>ITEM9564</v>
      </c>
      <c r="BB465" s="15" t="str">
        <v>Orange</v>
      </c>
      <c r="BC465" s="15" t="str">
        <v>Indie</v>
      </c>
      <c r="BD465" s="15">
        <v>44900</v>
      </c>
      <c r="BE465" s="15">
        <v>18804</v>
      </c>
      <c r="BF465" s="15">
        <v>45</v>
      </c>
      <c r="BG465" s="15">
        <v>417.86666666666667</v>
      </c>
      <c r="BH465" s="15" t="str">
        <v>Week-1</v>
      </c>
    </row>
    <row r="466" spans="2:60" ht="15">
      <c r="B466" s="17" t="s">
        <v>148</v>
      </c>
      <c r="C466" s="17" t="s">
        <v>81</v>
      </c>
      <c r="D466" s="19" t="s">
        <v>123</v>
      </c>
      <c r="E466" s="21">
        <v>44900</v>
      </c>
      <c r="F466" s="17">
        <v>0</v>
      </c>
      <c r="G466" s="17">
        <v>0</v>
      </c>
      <c r="H466" s="15">
        <f t="shared" si="7"/>
        <v>0</v>
      </c>
      <c r="I466" s="15" t="s">
        <v>188</v>
      </c>
      <c r="AR466" s="15">
        <v>417.86666666666667</v>
      </c>
      <c r="AS466" s="15">
        <v>417.86956521739131</v>
      </c>
      <c r="AT466" s="15">
        <v>417.875</v>
      </c>
      <c r="AU466" s="15">
        <v>417.85365853658539</v>
      </c>
      <c r="BA466" s="15" t="str">
        <v>ITEM2260</v>
      </c>
      <c r="BB466" s="15" t="str">
        <v>Lemon</v>
      </c>
      <c r="BC466" s="15" t="str">
        <v>Nimbu</v>
      </c>
      <c r="BD466" s="15">
        <v>44900</v>
      </c>
      <c r="BE466" s="15">
        <v>0</v>
      </c>
      <c r="BF466" s="15">
        <v>0</v>
      </c>
      <c r="BG466" s="15">
        <v>0</v>
      </c>
      <c r="BH466" s="15" t="str">
        <v>Week-1</v>
      </c>
    </row>
    <row r="467" spans="2:60" ht="15">
      <c r="B467" s="17" t="s">
        <v>149</v>
      </c>
      <c r="C467" s="17" t="s">
        <v>75</v>
      </c>
      <c r="D467" s="19" t="s">
        <v>86</v>
      </c>
      <c r="E467" s="21">
        <v>44900</v>
      </c>
      <c r="F467" s="17">
        <v>0</v>
      </c>
      <c r="G467" s="17">
        <v>0</v>
      </c>
      <c r="H467" s="15">
        <f t="shared" si="7"/>
        <v>0</v>
      </c>
      <c r="I467" s="15" t="s">
        <v>188</v>
      </c>
      <c r="AR467" s="15">
        <v>0</v>
      </c>
      <c r="AS467" s="15">
        <v>179</v>
      </c>
      <c r="AT467" s="15">
        <v>179</v>
      </c>
      <c r="AU467" s="15">
        <v>0</v>
      </c>
      <c r="BA467" s="15" t="str">
        <v>ITEM9882</v>
      </c>
      <c r="BB467" s="15" t="str">
        <v>Lemon</v>
      </c>
      <c r="BC467" s="15" t="str">
        <v>Lisbon</v>
      </c>
      <c r="BD467" s="15">
        <v>44900</v>
      </c>
      <c r="BE467" s="15">
        <v>15930</v>
      </c>
      <c r="BF467" s="15">
        <v>118</v>
      </c>
      <c r="BG467" s="15">
        <v>135</v>
      </c>
      <c r="BH467" s="15" t="str">
        <v>Week-1</v>
      </c>
    </row>
    <row r="468" spans="2:60" ht="15">
      <c r="B468" s="17" t="s">
        <v>150</v>
      </c>
      <c r="C468" s="17" t="s">
        <v>71</v>
      </c>
      <c r="D468" s="19" t="s">
        <v>94</v>
      </c>
      <c r="E468" s="21">
        <v>44900</v>
      </c>
      <c r="F468" s="17">
        <v>877</v>
      </c>
      <c r="G468" s="17">
        <v>3</v>
      </c>
      <c r="H468" s="15">
        <f t="shared" si="7"/>
        <v>292.33333333333331</v>
      </c>
      <c r="I468" s="15" t="s">
        <v>188</v>
      </c>
      <c r="AR468" s="15">
        <v>135</v>
      </c>
      <c r="AS468" s="15">
        <v>135</v>
      </c>
      <c r="AT468" s="15">
        <v>135</v>
      </c>
      <c r="AU468" s="15">
        <v>135</v>
      </c>
      <c r="BA468" s="15" t="str">
        <v>ITEM1813</v>
      </c>
      <c r="BB468" s="15" t="str">
        <v>Orange</v>
      </c>
      <c r="BC468" s="15" t="str">
        <v>Indie</v>
      </c>
      <c r="BD468" s="15">
        <v>44900</v>
      </c>
      <c r="BE468" s="15">
        <v>0</v>
      </c>
      <c r="BF468" s="15">
        <v>0</v>
      </c>
      <c r="BG468" s="15">
        <v>0</v>
      </c>
      <c r="BH468" s="15" t="str">
        <v>Week-1</v>
      </c>
    </row>
    <row r="469" spans="2:60" ht="15">
      <c r="B469" s="17" t="s">
        <v>151</v>
      </c>
      <c r="C469" s="17" t="s">
        <v>68</v>
      </c>
      <c r="D469" s="19" t="s">
        <v>89</v>
      </c>
      <c r="E469" s="21">
        <v>44900</v>
      </c>
      <c r="F469" s="17">
        <v>15358</v>
      </c>
      <c r="G469" s="17">
        <v>18</v>
      </c>
      <c r="H469" s="15">
        <f t="shared" si="7"/>
        <v>853.22222222222217</v>
      </c>
      <c r="I469" s="15" t="s">
        <v>188</v>
      </c>
      <c r="AR469" s="15">
        <v>0</v>
      </c>
      <c r="AS469" s="15">
        <v>0</v>
      </c>
      <c r="AT469" s="15">
        <v>0</v>
      </c>
      <c r="AU469" s="15">
        <v>0</v>
      </c>
      <c r="BA469" s="15" t="str">
        <v>ITEM7519</v>
      </c>
      <c r="BB469" s="15" t="str">
        <v>Apple</v>
      </c>
      <c r="BC469" s="15" t="str">
        <v>Golden</v>
      </c>
      <c r="BD469" s="15">
        <v>44900</v>
      </c>
      <c r="BE469" s="15">
        <v>0</v>
      </c>
      <c r="BF469" s="15">
        <v>0</v>
      </c>
      <c r="BG469" s="15">
        <v>0</v>
      </c>
      <c r="BH469" s="15" t="str">
        <v>Week-1</v>
      </c>
    </row>
    <row r="470" spans="2:60" ht="15">
      <c r="B470" s="17" t="s">
        <v>152</v>
      </c>
      <c r="C470" s="17" t="s">
        <v>81</v>
      </c>
      <c r="D470" s="19" t="s">
        <v>82</v>
      </c>
      <c r="E470" s="21">
        <v>44900</v>
      </c>
      <c r="F470" s="17">
        <v>8394</v>
      </c>
      <c r="G470" s="17">
        <v>16</v>
      </c>
      <c r="H470" s="15">
        <f t="shared" si="7"/>
        <v>524.625</v>
      </c>
      <c r="I470" s="15" t="s">
        <v>188</v>
      </c>
      <c r="AR470" s="15">
        <v>0</v>
      </c>
      <c r="AS470" s="15">
        <v>0</v>
      </c>
      <c r="AT470" s="15">
        <v>0</v>
      </c>
      <c r="AU470" s="15">
        <v>0</v>
      </c>
      <c r="BA470" s="15" t="str">
        <v>ITEM6204</v>
      </c>
      <c r="BB470" s="15" t="str">
        <v>Mango</v>
      </c>
      <c r="BC470" s="15" t="str">
        <v>Amrapalli</v>
      </c>
      <c r="BD470" s="15">
        <v>44900</v>
      </c>
      <c r="BE470" s="15">
        <v>877</v>
      </c>
      <c r="BF470" s="15">
        <v>3</v>
      </c>
      <c r="BG470" s="15">
        <v>292.33333333333331</v>
      </c>
      <c r="BH470" s="15" t="str">
        <v>Week-1</v>
      </c>
    </row>
    <row r="471" spans="2:60" ht="15">
      <c r="B471" s="17" t="s">
        <v>153</v>
      </c>
      <c r="C471" s="17" t="s">
        <v>68</v>
      </c>
      <c r="D471" s="19" t="s">
        <v>89</v>
      </c>
      <c r="E471" s="21">
        <v>44900</v>
      </c>
      <c r="F471" s="17">
        <v>316</v>
      </c>
      <c r="G471" s="17">
        <v>1</v>
      </c>
      <c r="H471" s="15">
        <f t="shared" si="7"/>
        <v>316</v>
      </c>
      <c r="I471" s="15" t="s">
        <v>188</v>
      </c>
      <c r="AR471" s="15">
        <v>292.33333333333331</v>
      </c>
      <c r="AS471" s="15">
        <v>279</v>
      </c>
      <c r="AT471" s="15">
        <v>279</v>
      </c>
      <c r="AU471" s="15">
        <v>195</v>
      </c>
      <c r="BA471" s="15" t="str">
        <v>ITEM7622</v>
      </c>
      <c r="BB471" s="15" t="str">
        <v>Lemon</v>
      </c>
      <c r="BC471" s="15" t="str">
        <v>Oblong</v>
      </c>
      <c r="BD471" s="15">
        <v>44900</v>
      </c>
      <c r="BE471" s="15">
        <v>15358</v>
      </c>
      <c r="BF471" s="15">
        <v>18</v>
      </c>
      <c r="BG471" s="15">
        <v>853.22222222222217</v>
      </c>
      <c r="BH471" s="15" t="str">
        <v>Week-1</v>
      </c>
    </row>
    <row r="472" spans="2:60" ht="15">
      <c r="B472" s="17" t="s">
        <v>154</v>
      </c>
      <c r="C472" s="17" t="s">
        <v>71</v>
      </c>
      <c r="D472" s="19" t="s">
        <v>84</v>
      </c>
      <c r="E472" s="21">
        <v>44900</v>
      </c>
      <c r="F472" s="17">
        <v>0</v>
      </c>
      <c r="G472" s="17">
        <v>0</v>
      </c>
      <c r="H472" s="15">
        <f t="shared" si="7"/>
        <v>0</v>
      </c>
      <c r="I472" s="15" t="s">
        <v>188</v>
      </c>
      <c r="AR472" s="15">
        <v>853.22222222222217</v>
      </c>
      <c r="AS472" s="15">
        <v>854.86666666666667</v>
      </c>
      <c r="AT472" s="15">
        <v>847.16666666666663</v>
      </c>
      <c r="AU472" s="15">
        <v>682</v>
      </c>
      <c r="BA472" s="15" t="str">
        <v>ITEM9161</v>
      </c>
      <c r="BB472" s="15" t="str">
        <v>Orange</v>
      </c>
      <c r="BC472" s="15" t="str">
        <v>Tangerine</v>
      </c>
      <c r="BD472" s="15">
        <v>44900</v>
      </c>
      <c r="BE472" s="15">
        <v>8394</v>
      </c>
      <c r="BF472" s="15">
        <v>16</v>
      </c>
      <c r="BG472" s="15">
        <v>524.625</v>
      </c>
      <c r="BH472" s="15" t="str">
        <v>Week-1</v>
      </c>
    </row>
    <row r="473" spans="2:60" ht="15">
      <c r="B473" s="17" t="s">
        <v>155</v>
      </c>
      <c r="C473" s="17" t="s">
        <v>75</v>
      </c>
      <c r="D473" s="19" t="s">
        <v>86</v>
      </c>
      <c r="E473" s="21">
        <v>44900</v>
      </c>
      <c r="F473" s="17">
        <v>0</v>
      </c>
      <c r="G473" s="17">
        <v>0</v>
      </c>
      <c r="H473" s="15">
        <f t="shared" si="7"/>
        <v>0</v>
      </c>
      <c r="I473" s="15" t="s">
        <v>188</v>
      </c>
      <c r="AR473" s="15">
        <v>524.625</v>
      </c>
      <c r="AS473" s="15">
        <v>507.93103448275861</v>
      </c>
      <c r="AT473" s="15">
        <v>359.72972972972974</v>
      </c>
      <c r="AU473" s="15">
        <v>359.72727272727275</v>
      </c>
      <c r="BA473" s="15" t="str">
        <v>ITEM3306</v>
      </c>
      <c r="BB473" s="15" t="str">
        <v>Lemon</v>
      </c>
      <c r="BC473" s="15" t="str">
        <v>Oblong</v>
      </c>
      <c r="BD473" s="15">
        <v>44900</v>
      </c>
      <c r="BE473" s="15">
        <v>316</v>
      </c>
      <c r="BF473" s="15">
        <v>1</v>
      </c>
      <c r="BG473" s="15">
        <v>316</v>
      </c>
      <c r="BH473" s="15" t="str">
        <v>Week-1</v>
      </c>
    </row>
    <row r="474" spans="2:60" ht="15">
      <c r="B474" s="17" t="s">
        <v>156</v>
      </c>
      <c r="C474" s="17" t="s">
        <v>81</v>
      </c>
      <c r="D474" s="19" t="s">
        <v>82</v>
      </c>
      <c r="E474" s="21">
        <v>44900</v>
      </c>
      <c r="F474" s="17">
        <v>2037</v>
      </c>
      <c r="G474" s="17">
        <v>3</v>
      </c>
      <c r="H474" s="15">
        <f t="shared" si="7"/>
        <v>679</v>
      </c>
      <c r="I474" s="15" t="s">
        <v>188</v>
      </c>
      <c r="AR474" s="15">
        <v>316</v>
      </c>
      <c r="AS474" s="15">
        <v>336</v>
      </c>
      <c r="AT474" s="15">
        <v>316</v>
      </c>
      <c r="AU474" s="15">
        <v>316</v>
      </c>
      <c r="BA474" s="15" t="str">
        <v>ITEM8789</v>
      </c>
      <c r="BB474" s="15" t="str">
        <v>Mango</v>
      </c>
      <c r="BC474" s="15" t="str">
        <v>Alphonso</v>
      </c>
      <c r="BD474" s="15">
        <v>44900</v>
      </c>
      <c r="BE474" s="15">
        <v>0</v>
      </c>
      <c r="BF474" s="15">
        <v>0</v>
      </c>
      <c r="BG474" s="15">
        <v>0</v>
      </c>
      <c r="BH474" s="15" t="str">
        <v>Week-1</v>
      </c>
    </row>
    <row r="475" spans="2:60" ht="15">
      <c r="B475" s="17" t="s">
        <v>157</v>
      </c>
      <c r="C475" s="17" t="s">
        <v>81</v>
      </c>
      <c r="D475" s="19" t="s">
        <v>121</v>
      </c>
      <c r="E475" s="21">
        <v>44900</v>
      </c>
      <c r="F475" s="17">
        <v>716</v>
      </c>
      <c r="G475" s="17">
        <v>4</v>
      </c>
      <c r="H475" s="15">
        <f t="shared" si="7"/>
        <v>179</v>
      </c>
      <c r="I475" s="15" t="s">
        <v>188</v>
      </c>
      <c r="AR475" s="15">
        <v>0</v>
      </c>
      <c r="AS475" s="15">
        <v>0</v>
      </c>
      <c r="AT475" s="15">
        <v>304</v>
      </c>
      <c r="AU475" s="15">
        <v>0</v>
      </c>
      <c r="BA475" s="15" t="str">
        <v>ITEM2360</v>
      </c>
      <c r="BB475" s="15" t="str">
        <v>Apple</v>
      </c>
      <c r="BC475" s="15" t="str">
        <v>Golden</v>
      </c>
      <c r="BD475" s="15">
        <v>44900</v>
      </c>
      <c r="BE475" s="15">
        <v>0</v>
      </c>
      <c r="BF475" s="15">
        <v>0</v>
      </c>
      <c r="BG475" s="15">
        <v>0</v>
      </c>
      <c r="BH475" s="15" t="str">
        <v>Week-1</v>
      </c>
    </row>
    <row r="476" spans="2:60" ht="15">
      <c r="B476" s="17" t="s">
        <v>158</v>
      </c>
      <c r="C476" s="17" t="s">
        <v>68</v>
      </c>
      <c r="D476" s="19" t="s">
        <v>99</v>
      </c>
      <c r="E476" s="21">
        <v>44900</v>
      </c>
      <c r="F476" s="17">
        <v>3526</v>
      </c>
      <c r="G476" s="17">
        <v>14</v>
      </c>
      <c r="H476" s="15">
        <f t="shared" si="7"/>
        <v>251.85714285714286</v>
      </c>
      <c r="I476" s="15" t="s">
        <v>188</v>
      </c>
      <c r="AR476" s="15">
        <v>0</v>
      </c>
      <c r="AS476" s="15">
        <v>244</v>
      </c>
      <c r="AT476" s="15">
        <v>244</v>
      </c>
      <c r="AU476" s="15">
        <v>244</v>
      </c>
      <c r="BA476" s="15" t="str">
        <v>ITEM3301</v>
      </c>
      <c r="BB476" s="15" t="str">
        <v>Orange</v>
      </c>
      <c r="BC476" s="15" t="str">
        <v>Tangerine</v>
      </c>
      <c r="BD476" s="15">
        <v>44900</v>
      </c>
      <c r="BE476" s="15">
        <v>2037</v>
      </c>
      <c r="BF476" s="15">
        <v>3</v>
      </c>
      <c r="BG476" s="15">
        <v>679</v>
      </c>
      <c r="BH476" s="15" t="str">
        <v>Week-1</v>
      </c>
    </row>
    <row r="477" spans="2:60" ht="15">
      <c r="B477" s="17" t="s">
        <v>159</v>
      </c>
      <c r="C477" s="17" t="s">
        <v>75</v>
      </c>
      <c r="D477" s="19" t="s">
        <v>91</v>
      </c>
      <c r="E477" s="21">
        <v>44900</v>
      </c>
      <c r="F477" s="17">
        <v>2533</v>
      </c>
      <c r="G477" s="17">
        <v>3</v>
      </c>
      <c r="H477" s="15">
        <f t="shared" si="7"/>
        <v>844.33333333333337</v>
      </c>
      <c r="I477" s="15" t="s">
        <v>188</v>
      </c>
      <c r="AR477" s="15">
        <v>679</v>
      </c>
      <c r="AS477" s="15">
        <v>679</v>
      </c>
      <c r="AT477" s="15">
        <v>649</v>
      </c>
      <c r="AU477" s="15">
        <v>649</v>
      </c>
      <c r="BA477" s="15" t="str">
        <v>ITEM5899</v>
      </c>
      <c r="BB477" s="15" t="str">
        <v>Orange</v>
      </c>
      <c r="BC477" s="15" t="str">
        <v>Mandarin</v>
      </c>
      <c r="BD477" s="15">
        <v>44900</v>
      </c>
      <c r="BE477" s="15">
        <v>716</v>
      </c>
      <c r="BF477" s="15">
        <v>4</v>
      </c>
      <c r="BG477" s="15">
        <v>179</v>
      </c>
      <c r="BH477" s="15" t="str">
        <v>Week-1</v>
      </c>
    </row>
    <row r="478" spans="2:60" ht="15">
      <c r="B478" s="17" t="s">
        <v>160</v>
      </c>
      <c r="C478" s="17" t="s">
        <v>71</v>
      </c>
      <c r="D478" s="19" t="s">
        <v>84</v>
      </c>
      <c r="E478" s="21">
        <v>44900</v>
      </c>
      <c r="F478" s="17">
        <v>1015</v>
      </c>
      <c r="G478" s="17">
        <v>7</v>
      </c>
      <c r="H478" s="15">
        <f t="shared" si="7"/>
        <v>145</v>
      </c>
      <c r="I478" s="15" t="s">
        <v>188</v>
      </c>
      <c r="AR478" s="15">
        <v>179</v>
      </c>
      <c r="AS478" s="15">
        <v>169</v>
      </c>
      <c r="AT478" s="15">
        <v>157</v>
      </c>
      <c r="AU478" s="15">
        <v>225.66666666666666</v>
      </c>
      <c r="BA478" s="15" t="str">
        <v>ITEM5049</v>
      </c>
      <c r="BB478" s="15" t="str">
        <v>Lemon</v>
      </c>
      <c r="BC478" s="15" t="str">
        <v>Lisbon</v>
      </c>
      <c r="BD478" s="15">
        <v>44900</v>
      </c>
      <c r="BE478" s="15">
        <v>3526</v>
      </c>
      <c r="BF478" s="15">
        <v>14</v>
      </c>
      <c r="BG478" s="15">
        <v>251.85714285714286</v>
      </c>
      <c r="BH478" s="15" t="str">
        <v>Week-1</v>
      </c>
    </row>
    <row r="479" spans="2:60" ht="15">
      <c r="B479" s="17" t="s">
        <v>161</v>
      </c>
      <c r="C479" s="17" t="s">
        <v>75</v>
      </c>
      <c r="D479" s="19" t="s">
        <v>86</v>
      </c>
      <c r="E479" s="21">
        <v>44900</v>
      </c>
      <c r="F479" s="17">
        <v>928</v>
      </c>
      <c r="G479" s="17">
        <v>2</v>
      </c>
      <c r="H479" s="15">
        <f t="shared" si="7"/>
        <v>464</v>
      </c>
      <c r="I479" s="15" t="s">
        <v>188</v>
      </c>
      <c r="AR479" s="15">
        <v>251.85714285714286</v>
      </c>
      <c r="AS479" s="15">
        <v>249</v>
      </c>
      <c r="AT479" s="15">
        <v>259</v>
      </c>
      <c r="AU479" s="15">
        <v>527</v>
      </c>
      <c r="BA479" s="15" t="str">
        <v>ITEM8897</v>
      </c>
      <c r="BB479" s="15" t="str">
        <v>Apple</v>
      </c>
      <c r="BC479" s="15" t="str">
        <v>Red</v>
      </c>
      <c r="BD479" s="15">
        <v>44900</v>
      </c>
      <c r="BE479" s="15">
        <v>2533</v>
      </c>
      <c r="BF479" s="15">
        <v>3</v>
      </c>
      <c r="BG479" s="15">
        <v>844.33333333333337</v>
      </c>
      <c r="BH479" s="15" t="str">
        <v>Week-1</v>
      </c>
    </row>
    <row r="480" spans="2:60" ht="15">
      <c r="B480" s="17" t="s">
        <v>162</v>
      </c>
      <c r="C480" s="17" t="s">
        <v>81</v>
      </c>
      <c r="D480" s="19" t="s">
        <v>82</v>
      </c>
      <c r="E480" s="21">
        <v>44900</v>
      </c>
      <c r="F480" s="17">
        <v>1416</v>
      </c>
      <c r="G480" s="17">
        <v>8</v>
      </c>
      <c r="H480" s="15">
        <f t="shared" si="7"/>
        <v>177</v>
      </c>
      <c r="I480" s="15" t="s">
        <v>188</v>
      </c>
      <c r="AR480" s="15">
        <v>844.33333333333337</v>
      </c>
      <c r="AS480" s="15">
        <v>843.77777777777783</v>
      </c>
      <c r="AT480" s="15">
        <v>843.75</v>
      </c>
      <c r="AU480" s="15">
        <v>729.88888888888891</v>
      </c>
      <c r="BA480" s="15" t="str">
        <v>ITEM7663</v>
      </c>
      <c r="BB480" s="15" t="str">
        <v>Mango</v>
      </c>
      <c r="BC480" s="15" t="str">
        <v>Alphonso</v>
      </c>
      <c r="BD480" s="15">
        <v>44900</v>
      </c>
      <c r="BE480" s="15">
        <v>1015</v>
      </c>
      <c r="BF480" s="15">
        <v>7</v>
      </c>
      <c r="BG480" s="15">
        <v>145</v>
      </c>
      <c r="BH480" s="15" t="str">
        <v>Week-1</v>
      </c>
    </row>
    <row r="481" spans="2:60" ht="15">
      <c r="B481" s="17" t="s">
        <v>163</v>
      </c>
      <c r="C481" s="17" t="s">
        <v>71</v>
      </c>
      <c r="D481" s="19" t="s">
        <v>94</v>
      </c>
      <c r="E481" s="21">
        <v>44900</v>
      </c>
      <c r="F481" s="17">
        <v>2394</v>
      </c>
      <c r="G481" s="17">
        <v>6</v>
      </c>
      <c r="H481" s="15">
        <f t="shared" si="7"/>
        <v>399</v>
      </c>
      <c r="I481" s="15" t="s">
        <v>188</v>
      </c>
      <c r="AR481" s="15">
        <v>145</v>
      </c>
      <c r="AS481" s="15">
        <v>145</v>
      </c>
      <c r="AT481" s="15">
        <v>145</v>
      </c>
      <c r="AU481" s="15">
        <v>145</v>
      </c>
      <c r="BA481" s="15" t="str">
        <v>ITEM4672</v>
      </c>
      <c r="BB481" s="15" t="str">
        <v>Apple</v>
      </c>
      <c r="BC481" s="15" t="str">
        <v>Golden</v>
      </c>
      <c r="BD481" s="15">
        <v>44900</v>
      </c>
      <c r="BE481" s="15">
        <v>928</v>
      </c>
      <c r="BF481" s="15">
        <v>2</v>
      </c>
      <c r="BG481" s="15">
        <v>464</v>
      </c>
      <c r="BH481" s="15" t="str">
        <v>Week-1</v>
      </c>
    </row>
    <row r="482" spans="2:60" ht="15">
      <c r="B482" s="17" t="s">
        <v>164</v>
      </c>
      <c r="C482" s="17" t="s">
        <v>75</v>
      </c>
      <c r="D482" s="19" t="s">
        <v>91</v>
      </c>
      <c r="E482" s="21">
        <v>44900</v>
      </c>
      <c r="F482" s="17">
        <v>2674</v>
      </c>
      <c r="G482" s="17">
        <v>3</v>
      </c>
      <c r="H482" s="15">
        <f t="shared" si="7"/>
        <v>891.33333333333337</v>
      </c>
      <c r="I482" s="15" t="s">
        <v>188</v>
      </c>
      <c r="AR482" s="15">
        <v>464</v>
      </c>
      <c r="AS482" s="15">
        <v>464</v>
      </c>
      <c r="AT482" s="15">
        <v>464.16666666666669</v>
      </c>
      <c r="AU482" s="15">
        <v>0</v>
      </c>
      <c r="BA482" s="15" t="str">
        <v>ITEM8886</v>
      </c>
      <c r="BB482" s="15" t="str">
        <v>Orange</v>
      </c>
      <c r="BC482" s="15" t="str">
        <v>Tangerine</v>
      </c>
      <c r="BD482" s="15">
        <v>44900</v>
      </c>
      <c r="BE482" s="15">
        <v>1416</v>
      </c>
      <c r="BF482" s="15">
        <v>8</v>
      </c>
      <c r="BG482" s="15">
        <v>177</v>
      </c>
      <c r="BH482" s="15" t="str">
        <v>Week-1</v>
      </c>
    </row>
    <row r="483" spans="2:60" ht="15">
      <c r="B483" s="17" t="s">
        <v>165</v>
      </c>
      <c r="C483" s="17" t="s">
        <v>75</v>
      </c>
      <c r="D483" s="19" t="s">
        <v>86</v>
      </c>
      <c r="E483" s="21">
        <v>44900</v>
      </c>
      <c r="F483" s="17">
        <v>1798</v>
      </c>
      <c r="G483" s="17">
        <v>2</v>
      </c>
      <c r="H483" s="15">
        <f t="shared" si="7"/>
        <v>899</v>
      </c>
      <c r="I483" s="15" t="s">
        <v>188</v>
      </c>
      <c r="AR483" s="15">
        <v>177</v>
      </c>
      <c r="AS483" s="15">
        <v>173.66666666666666</v>
      </c>
      <c r="AT483" s="15">
        <v>172.71428571428572</v>
      </c>
      <c r="AU483" s="15">
        <v>181.07692307692307</v>
      </c>
      <c r="BA483" s="15" t="str">
        <v>ITEM2329</v>
      </c>
      <c r="BB483" s="15" t="str">
        <v>Mango</v>
      </c>
      <c r="BC483" s="15" t="str">
        <v>Amrapalli</v>
      </c>
      <c r="BD483" s="15">
        <v>44900</v>
      </c>
      <c r="BE483" s="15">
        <v>2394</v>
      </c>
      <c r="BF483" s="15">
        <v>6</v>
      </c>
      <c r="BG483" s="15">
        <v>399</v>
      </c>
      <c r="BH483" s="15" t="str">
        <v>Week-1</v>
      </c>
    </row>
    <row r="484" spans="2:60" ht="15">
      <c r="B484" s="17" t="s">
        <v>166</v>
      </c>
      <c r="C484" s="17" t="s">
        <v>81</v>
      </c>
      <c r="D484" s="19" t="s">
        <v>121</v>
      </c>
      <c r="E484" s="21">
        <v>44900</v>
      </c>
      <c r="F484" s="17">
        <v>7531</v>
      </c>
      <c r="G484" s="17">
        <v>39</v>
      </c>
      <c r="H484" s="15">
        <f t="shared" si="7"/>
        <v>193.10256410256412</v>
      </c>
      <c r="I484" s="15" t="s">
        <v>188</v>
      </c>
      <c r="AR484" s="15">
        <v>399</v>
      </c>
      <c r="AS484" s="15">
        <v>399</v>
      </c>
      <c r="AT484" s="15">
        <v>399</v>
      </c>
      <c r="AU484" s="15">
        <v>0</v>
      </c>
      <c r="BA484" s="15" t="str">
        <v>ITEM8933</v>
      </c>
      <c r="BB484" s="15" t="str">
        <v>Apple</v>
      </c>
      <c r="BC484" s="15" t="str">
        <v>Red</v>
      </c>
      <c r="BD484" s="15">
        <v>44900</v>
      </c>
      <c r="BE484" s="15">
        <v>2674</v>
      </c>
      <c r="BF484" s="15">
        <v>3</v>
      </c>
      <c r="BG484" s="15">
        <v>891.33333333333337</v>
      </c>
      <c r="BH484" s="15" t="str">
        <v>Week-1</v>
      </c>
    </row>
    <row r="485" spans="2:60" ht="15">
      <c r="B485" s="17" t="s">
        <v>167</v>
      </c>
      <c r="C485" s="17" t="s">
        <v>68</v>
      </c>
      <c r="D485" s="19" t="s">
        <v>89</v>
      </c>
      <c r="E485" s="21">
        <v>44900</v>
      </c>
      <c r="F485" s="17">
        <v>3620</v>
      </c>
      <c r="G485" s="17">
        <v>12</v>
      </c>
      <c r="H485" s="15">
        <f t="shared" si="7"/>
        <v>301.66666666666669</v>
      </c>
      <c r="I485" s="15" t="s">
        <v>188</v>
      </c>
      <c r="AR485" s="15">
        <v>891.33333333333337</v>
      </c>
      <c r="AS485" s="15">
        <v>845.66666666666663</v>
      </c>
      <c r="AT485" s="15">
        <v>846</v>
      </c>
      <c r="AU485" s="15">
        <v>944.5</v>
      </c>
      <c r="BA485" s="15" t="str">
        <v>ITEM6354</v>
      </c>
      <c r="BB485" s="15" t="str">
        <v>Apple</v>
      </c>
      <c r="BC485" s="15" t="str">
        <v>Golden</v>
      </c>
      <c r="BD485" s="15">
        <v>44900</v>
      </c>
      <c r="BE485" s="15">
        <v>1798</v>
      </c>
      <c r="BF485" s="15">
        <v>2</v>
      </c>
      <c r="BG485" s="15">
        <v>899</v>
      </c>
      <c r="BH485" s="15" t="str">
        <v>Week-1</v>
      </c>
    </row>
    <row r="486" spans="2:60" ht="15">
      <c r="B486" s="17" t="s">
        <v>168</v>
      </c>
      <c r="C486" s="17" t="s">
        <v>68</v>
      </c>
      <c r="D486" s="19" t="s">
        <v>99</v>
      </c>
      <c r="E486" s="21">
        <v>44900</v>
      </c>
      <c r="F486" s="17">
        <v>0</v>
      </c>
      <c r="G486" s="17">
        <v>0</v>
      </c>
      <c r="H486" s="15">
        <f t="shared" si="7"/>
        <v>0</v>
      </c>
      <c r="I486" s="15" t="s">
        <v>188</v>
      </c>
      <c r="AR486" s="15">
        <v>899</v>
      </c>
      <c r="AS486" s="15">
        <v>843.75</v>
      </c>
      <c r="AT486" s="15">
        <v>836</v>
      </c>
      <c r="AU486" s="15">
        <v>834.4</v>
      </c>
      <c r="BA486" s="15" t="str">
        <v>ITEM7861</v>
      </c>
      <c r="BB486" s="15" t="str">
        <v>Orange</v>
      </c>
      <c r="BC486" s="15" t="str">
        <v>Mandarin</v>
      </c>
      <c r="BD486" s="15">
        <v>44900</v>
      </c>
      <c r="BE486" s="15">
        <v>7531</v>
      </c>
      <c r="BF486" s="15">
        <v>39</v>
      </c>
      <c r="BG486" s="15">
        <v>193.10256410256412</v>
      </c>
      <c r="BH486" s="15" t="str">
        <v>Week-1</v>
      </c>
    </row>
    <row r="487" spans="2:60" ht="15">
      <c r="B487" s="17" t="s">
        <v>169</v>
      </c>
      <c r="C487" s="17" t="s">
        <v>81</v>
      </c>
      <c r="D487" s="19" t="s">
        <v>82</v>
      </c>
      <c r="E487" s="21">
        <v>44900</v>
      </c>
      <c r="F487" s="17">
        <v>21245</v>
      </c>
      <c r="G487" s="17">
        <v>43</v>
      </c>
      <c r="H487" s="15">
        <f t="shared" si="7"/>
        <v>494.06976744186045</v>
      </c>
      <c r="I487" s="15" t="s">
        <v>188</v>
      </c>
      <c r="AR487" s="15">
        <v>193.10256410256412</v>
      </c>
      <c r="AS487" s="15">
        <v>194.05263157894737</v>
      </c>
      <c r="AT487" s="15">
        <v>191.05714285714285</v>
      </c>
      <c r="AU487" s="15">
        <v>209</v>
      </c>
      <c r="BA487" s="15" t="str">
        <v>ITEM2852</v>
      </c>
      <c r="BB487" s="15" t="str">
        <v>Lemon</v>
      </c>
      <c r="BC487" s="15" t="str">
        <v>Oblong</v>
      </c>
      <c r="BD487" s="15">
        <v>44900</v>
      </c>
      <c r="BE487" s="15">
        <v>3620</v>
      </c>
      <c r="BF487" s="15">
        <v>12</v>
      </c>
      <c r="BG487" s="15">
        <v>301.66666666666669</v>
      </c>
      <c r="BH487" s="15" t="str">
        <v>Week-1</v>
      </c>
    </row>
    <row r="488" spans="2:60" ht="15">
      <c r="B488" s="17" t="s">
        <v>170</v>
      </c>
      <c r="C488" s="17" t="s">
        <v>81</v>
      </c>
      <c r="D488" s="19" t="s">
        <v>82</v>
      </c>
      <c r="E488" s="21">
        <v>44900</v>
      </c>
      <c r="F488" s="17">
        <v>4221</v>
      </c>
      <c r="G488" s="17">
        <v>5</v>
      </c>
      <c r="H488" s="15">
        <f t="shared" si="7"/>
        <v>844.2</v>
      </c>
      <c r="I488" s="15" t="s">
        <v>188</v>
      </c>
      <c r="AR488" s="15">
        <v>301.66666666666669</v>
      </c>
      <c r="AS488" s="15">
        <v>305</v>
      </c>
      <c r="AT488" s="15">
        <v>295</v>
      </c>
      <c r="AU488" s="15">
        <v>289.43478260869563</v>
      </c>
      <c r="BA488" s="15" t="str">
        <v>ITEM4931</v>
      </c>
      <c r="BB488" s="15" t="str">
        <v>Lemon</v>
      </c>
      <c r="BC488" s="15" t="str">
        <v>Lisbon</v>
      </c>
      <c r="BD488" s="15">
        <v>44900</v>
      </c>
      <c r="BE488" s="15">
        <v>0</v>
      </c>
      <c r="BF488" s="15">
        <v>0</v>
      </c>
      <c r="BG488" s="15">
        <v>0</v>
      </c>
      <c r="BH488" s="15" t="str">
        <v>Week-1</v>
      </c>
    </row>
    <row r="489" spans="2:60" ht="15">
      <c r="B489" s="17" t="s">
        <v>171</v>
      </c>
      <c r="C489" s="17" t="s">
        <v>68</v>
      </c>
      <c r="D489" s="19" t="s">
        <v>69</v>
      </c>
      <c r="E489" s="21">
        <v>44900</v>
      </c>
      <c r="F489" s="17">
        <v>7689</v>
      </c>
      <c r="G489" s="17">
        <v>11</v>
      </c>
      <c r="H489" s="15">
        <f t="shared" si="7"/>
        <v>699</v>
      </c>
      <c r="I489" s="15" t="s">
        <v>188</v>
      </c>
      <c r="AR489" s="15">
        <v>0</v>
      </c>
      <c r="AS489" s="15">
        <v>0</v>
      </c>
      <c r="AT489" s="15">
        <v>359</v>
      </c>
      <c r="AU489" s="15">
        <v>0</v>
      </c>
      <c r="BA489" s="15" t="str">
        <v>ITEM3252</v>
      </c>
      <c r="BB489" s="15" t="str">
        <v>Orange</v>
      </c>
      <c r="BC489" s="15" t="str">
        <v>Tangerine</v>
      </c>
      <c r="BD489" s="15">
        <v>44900</v>
      </c>
      <c r="BE489" s="15">
        <v>21245</v>
      </c>
      <c r="BF489" s="15">
        <v>43</v>
      </c>
      <c r="BG489" s="15">
        <v>494.06976744186045</v>
      </c>
      <c r="BH489" s="15" t="str">
        <v>Week-1</v>
      </c>
    </row>
    <row r="490" spans="2:60" ht="15">
      <c r="B490" s="17" t="s">
        <v>172</v>
      </c>
      <c r="C490" s="17" t="s">
        <v>75</v>
      </c>
      <c r="D490" s="19" t="s">
        <v>91</v>
      </c>
      <c r="E490" s="21">
        <v>44900</v>
      </c>
      <c r="F490" s="17">
        <v>18804</v>
      </c>
      <c r="G490" s="17">
        <v>45</v>
      </c>
      <c r="H490" s="15">
        <f t="shared" si="7"/>
        <v>417.86666666666667</v>
      </c>
      <c r="I490" s="15" t="s">
        <v>188</v>
      </c>
      <c r="AR490" s="15">
        <v>494.06976744186045</v>
      </c>
      <c r="AS490" s="15">
        <v>492.60714285714283</v>
      </c>
      <c r="AT490" s="15">
        <v>492.60416666666669</v>
      </c>
      <c r="AU490" s="15">
        <v>483.12698412698415</v>
      </c>
      <c r="BA490" s="15" t="str">
        <v>ITEM8353</v>
      </c>
      <c r="BB490" s="15" t="str">
        <v>Orange</v>
      </c>
      <c r="BC490" s="15" t="str">
        <v>Tangerine</v>
      </c>
      <c r="BD490" s="15">
        <v>44900</v>
      </c>
      <c r="BE490" s="15">
        <v>4221</v>
      </c>
      <c r="BF490" s="15">
        <v>5</v>
      </c>
      <c r="BG490" s="15">
        <v>844.2</v>
      </c>
      <c r="BH490" s="15" t="str">
        <v>Week-1</v>
      </c>
    </row>
    <row r="491" spans="2:60" ht="15">
      <c r="B491" s="17" t="s">
        <v>173</v>
      </c>
      <c r="C491" s="17" t="s">
        <v>68</v>
      </c>
      <c r="D491" s="19" t="s">
        <v>69</v>
      </c>
      <c r="E491" s="21">
        <v>44900</v>
      </c>
      <c r="F491" s="17">
        <v>0</v>
      </c>
      <c r="G491" s="17">
        <v>0</v>
      </c>
      <c r="H491" s="15">
        <f t="shared" si="7"/>
        <v>0</v>
      </c>
      <c r="I491" s="15" t="s">
        <v>188</v>
      </c>
      <c r="AR491" s="15">
        <v>844.2</v>
      </c>
      <c r="AS491" s="15">
        <v>843.81818181818187</v>
      </c>
      <c r="AT491" s="15">
        <v>839.42857142857144</v>
      </c>
      <c r="AU491" s="15">
        <v>834.30769230769226</v>
      </c>
      <c r="BA491" s="15" t="str">
        <v>ITEM3405</v>
      </c>
      <c r="BB491" s="15" t="str">
        <v>Lemon</v>
      </c>
      <c r="BC491" s="15" t="str">
        <v>Nimbu</v>
      </c>
      <c r="BD491" s="15">
        <v>44900</v>
      </c>
      <c r="BE491" s="15">
        <v>7689</v>
      </c>
      <c r="BF491" s="15">
        <v>11</v>
      </c>
      <c r="BG491" s="15">
        <v>699</v>
      </c>
      <c r="BH491" s="15" t="str">
        <v>Week-1</v>
      </c>
    </row>
    <row r="492" spans="2:60" ht="15">
      <c r="B492" s="17" t="s">
        <v>174</v>
      </c>
      <c r="C492" s="17" t="s">
        <v>71</v>
      </c>
      <c r="D492" s="19" t="s">
        <v>94</v>
      </c>
      <c r="E492" s="21">
        <v>44900</v>
      </c>
      <c r="F492" s="17">
        <v>15930</v>
      </c>
      <c r="G492" s="17">
        <v>118</v>
      </c>
      <c r="H492" s="15">
        <f t="shared" si="7"/>
        <v>135</v>
      </c>
      <c r="I492" s="15" t="s">
        <v>188</v>
      </c>
      <c r="AR492" s="15">
        <v>699</v>
      </c>
      <c r="AS492" s="15">
        <v>699</v>
      </c>
      <c r="AT492" s="15">
        <v>649</v>
      </c>
      <c r="AU492" s="15">
        <v>649</v>
      </c>
      <c r="BA492" s="15" t="str">
        <v>ITEM2248</v>
      </c>
      <c r="BB492" s="15" t="str">
        <v>Apple</v>
      </c>
      <c r="BC492" s="15" t="str">
        <v>Red</v>
      </c>
      <c r="BD492" s="15">
        <v>44900</v>
      </c>
      <c r="BE492" s="15">
        <v>18804</v>
      </c>
      <c r="BF492" s="15">
        <v>45</v>
      </c>
      <c r="BG492" s="15">
        <v>417.86666666666667</v>
      </c>
      <c r="BH492" s="15" t="str">
        <v>Week-1</v>
      </c>
    </row>
    <row r="493" spans="2:60" ht="15">
      <c r="B493" s="17" t="s">
        <v>175</v>
      </c>
      <c r="C493" s="17" t="s">
        <v>81</v>
      </c>
      <c r="D493" s="19" t="s">
        <v>123</v>
      </c>
      <c r="E493" s="21">
        <v>44900</v>
      </c>
      <c r="F493" s="17">
        <v>0</v>
      </c>
      <c r="G493" s="17">
        <v>0</v>
      </c>
      <c r="H493" s="15">
        <f t="shared" si="7"/>
        <v>0</v>
      </c>
      <c r="I493" s="15" t="s">
        <v>188</v>
      </c>
      <c r="AR493" s="15">
        <v>417.86666666666667</v>
      </c>
      <c r="AS493" s="15">
        <v>417.86956521739131</v>
      </c>
      <c r="AT493" s="15">
        <v>417.875</v>
      </c>
      <c r="AU493" s="15">
        <v>417.85365853658539</v>
      </c>
      <c r="BA493" s="15" t="str">
        <v>ITEM6460</v>
      </c>
      <c r="BB493" s="15" t="str">
        <v>Lemon</v>
      </c>
      <c r="BC493" s="15" t="str">
        <v>Nimbu</v>
      </c>
      <c r="BD493" s="15">
        <v>44900</v>
      </c>
      <c r="BE493" s="15">
        <v>0</v>
      </c>
      <c r="BF493" s="15">
        <v>0</v>
      </c>
      <c r="BG493" s="15">
        <v>0</v>
      </c>
      <c r="BH493" s="15" t="str">
        <v>Week-1</v>
      </c>
    </row>
    <row r="494" spans="2:60" ht="15">
      <c r="B494" s="17" t="s">
        <v>176</v>
      </c>
      <c r="C494" s="17" t="s">
        <v>68</v>
      </c>
      <c r="D494" s="19" t="s">
        <v>99</v>
      </c>
      <c r="E494" s="21">
        <v>44900</v>
      </c>
      <c r="F494" s="17">
        <v>0</v>
      </c>
      <c r="G494" s="17">
        <v>0</v>
      </c>
      <c r="H494" s="15">
        <f t="shared" si="7"/>
        <v>0</v>
      </c>
      <c r="I494" s="15" t="s">
        <v>188</v>
      </c>
      <c r="AR494" s="15">
        <v>0</v>
      </c>
      <c r="AS494" s="15">
        <v>179</v>
      </c>
      <c r="AT494" s="15">
        <v>179</v>
      </c>
      <c r="AU494" s="15">
        <v>0</v>
      </c>
      <c r="BA494" s="15" t="str">
        <v>ITEM5159</v>
      </c>
      <c r="BB494" s="15" t="str">
        <v>Mango</v>
      </c>
      <c r="BC494" s="15" t="str">
        <v>Amrapalli</v>
      </c>
      <c r="BD494" s="15">
        <v>44900</v>
      </c>
      <c r="BE494" s="15">
        <v>15930</v>
      </c>
      <c r="BF494" s="15">
        <v>118</v>
      </c>
      <c r="BG494" s="15">
        <v>135</v>
      </c>
      <c r="BH494" s="15" t="str">
        <v>Week-1</v>
      </c>
    </row>
    <row r="495" spans="2:60" ht="15">
      <c r="B495" s="17" t="s">
        <v>177</v>
      </c>
      <c r="C495" s="17" t="s">
        <v>71</v>
      </c>
      <c r="D495" s="19" t="s">
        <v>94</v>
      </c>
      <c r="E495" s="21">
        <v>44900</v>
      </c>
      <c r="F495" s="17">
        <v>877</v>
      </c>
      <c r="G495" s="17">
        <v>3</v>
      </c>
      <c r="H495" s="15">
        <f t="shared" si="7"/>
        <v>292.33333333333331</v>
      </c>
      <c r="I495" s="15" t="s">
        <v>188</v>
      </c>
      <c r="AR495" s="15">
        <v>135</v>
      </c>
      <c r="AS495" s="15">
        <v>135</v>
      </c>
      <c r="AT495" s="15">
        <v>135</v>
      </c>
      <c r="AU495" s="15">
        <v>135</v>
      </c>
      <c r="BA495" s="15" t="str">
        <v>ITEM7691</v>
      </c>
      <c r="BB495" s="15" t="str">
        <v>Orange</v>
      </c>
      <c r="BC495" s="15" t="str">
        <v>Indie</v>
      </c>
      <c r="BD495" s="15">
        <v>44900</v>
      </c>
      <c r="BE495" s="15">
        <v>0</v>
      </c>
      <c r="BF495" s="15">
        <v>0</v>
      </c>
      <c r="BG495" s="15">
        <v>0</v>
      </c>
      <c r="BH495" s="15" t="str">
        <v>Week-1</v>
      </c>
    </row>
    <row r="496" spans="2:60" ht="15">
      <c r="B496" s="17" t="s">
        <v>178</v>
      </c>
      <c r="C496" s="17" t="s">
        <v>71</v>
      </c>
      <c r="D496" s="19" t="s">
        <v>72</v>
      </c>
      <c r="E496" s="21">
        <v>44900</v>
      </c>
      <c r="F496" s="17">
        <v>15358</v>
      </c>
      <c r="G496" s="17">
        <v>18</v>
      </c>
      <c r="H496" s="15">
        <f t="shared" si="7"/>
        <v>853.22222222222217</v>
      </c>
      <c r="I496" s="15" t="s">
        <v>188</v>
      </c>
      <c r="AR496" s="15">
        <v>0</v>
      </c>
      <c r="AS496" s="15">
        <v>0</v>
      </c>
      <c r="AT496" s="15">
        <v>0</v>
      </c>
      <c r="AU496" s="15">
        <v>0</v>
      </c>
      <c r="BA496" s="15" t="str">
        <v>ITEM8733</v>
      </c>
      <c r="BB496" s="15" t="str">
        <v>Lemon</v>
      </c>
      <c r="BC496" s="15" t="str">
        <v>Lisbon</v>
      </c>
      <c r="BD496" s="15">
        <v>44900</v>
      </c>
      <c r="BE496" s="15">
        <v>0</v>
      </c>
      <c r="BF496" s="15">
        <v>0</v>
      </c>
      <c r="BG496" s="15">
        <v>0</v>
      </c>
      <c r="BH496" s="15" t="str">
        <v>Week-1</v>
      </c>
    </row>
    <row r="497" spans="2:60" ht="15">
      <c r="B497" s="17" t="s">
        <v>179</v>
      </c>
      <c r="C497" s="17" t="s">
        <v>68</v>
      </c>
      <c r="D497" s="19" t="s">
        <v>69</v>
      </c>
      <c r="E497" s="21">
        <v>44900</v>
      </c>
      <c r="F497" s="17">
        <v>8394</v>
      </c>
      <c r="G497" s="17">
        <v>16</v>
      </c>
      <c r="H497" s="15">
        <f t="shared" si="7"/>
        <v>524.625</v>
      </c>
      <c r="I497" s="15" t="s">
        <v>188</v>
      </c>
      <c r="AR497" s="15">
        <v>0</v>
      </c>
      <c r="AS497" s="15">
        <v>0</v>
      </c>
      <c r="AT497" s="15">
        <v>0</v>
      </c>
      <c r="AU497" s="15">
        <v>0</v>
      </c>
      <c r="BA497" s="15" t="str">
        <v>ITEM5211</v>
      </c>
      <c r="BB497" s="15" t="str">
        <v>Mango</v>
      </c>
      <c r="BC497" s="15" t="str">
        <v>Amrapalli</v>
      </c>
      <c r="BD497" s="15">
        <v>44900</v>
      </c>
      <c r="BE497" s="15">
        <v>877</v>
      </c>
      <c r="BF497" s="15">
        <v>3</v>
      </c>
      <c r="BG497" s="15">
        <v>292.33333333333331</v>
      </c>
      <c r="BH497" s="15" t="str">
        <v>Week-1</v>
      </c>
    </row>
    <row r="498" spans="2:60" ht="15">
      <c r="B498" s="17" t="s">
        <v>180</v>
      </c>
      <c r="C498" s="17" t="s">
        <v>68</v>
      </c>
      <c r="D498" s="19" t="s">
        <v>89</v>
      </c>
      <c r="E498" s="21">
        <v>44900</v>
      </c>
      <c r="F498" s="17">
        <v>316</v>
      </c>
      <c r="G498" s="17">
        <v>1</v>
      </c>
      <c r="H498" s="15">
        <f t="shared" si="7"/>
        <v>316</v>
      </c>
      <c r="I498" s="15" t="s">
        <v>188</v>
      </c>
      <c r="AR498" s="15">
        <v>292.33333333333331</v>
      </c>
      <c r="AS498" s="15">
        <v>279</v>
      </c>
      <c r="AT498" s="15">
        <v>279</v>
      </c>
      <c r="AU498" s="15">
        <v>195</v>
      </c>
      <c r="BA498" s="15" t="str">
        <v>ITEM1965</v>
      </c>
      <c r="BB498" s="15" t="str">
        <v>Mango</v>
      </c>
      <c r="BC498" s="15" t="str">
        <v>Green</v>
      </c>
      <c r="BD498" s="15">
        <v>44900</v>
      </c>
      <c r="BE498" s="15">
        <v>15358</v>
      </c>
      <c r="BF498" s="15">
        <v>18</v>
      </c>
      <c r="BG498" s="15">
        <v>853.22222222222217</v>
      </c>
      <c r="BH498" s="15" t="str">
        <v>Week-1</v>
      </c>
    </row>
    <row r="499" spans="2:60" ht="15">
      <c r="B499" s="17" t="s">
        <v>181</v>
      </c>
      <c r="C499" s="17" t="s">
        <v>68</v>
      </c>
      <c r="D499" s="19" t="s">
        <v>69</v>
      </c>
      <c r="E499" s="21">
        <v>44900</v>
      </c>
      <c r="F499" s="17">
        <v>0</v>
      </c>
      <c r="G499" s="17">
        <v>0</v>
      </c>
      <c r="H499" s="15">
        <f t="shared" si="7"/>
        <v>0</v>
      </c>
      <c r="I499" s="15" t="s">
        <v>188</v>
      </c>
      <c r="AR499" s="15">
        <v>853.22222222222217</v>
      </c>
      <c r="AS499" s="15">
        <v>854.86666666666667</v>
      </c>
      <c r="AT499" s="15">
        <v>847.16666666666663</v>
      </c>
      <c r="AU499" s="15">
        <v>682</v>
      </c>
      <c r="BA499" s="15" t="str">
        <v>ITEM2083</v>
      </c>
      <c r="BB499" s="15" t="str">
        <v>Lemon</v>
      </c>
      <c r="BC499" s="15" t="str">
        <v>Nimbu</v>
      </c>
      <c r="BD499" s="15">
        <v>44900</v>
      </c>
      <c r="BE499" s="15">
        <v>8394</v>
      </c>
      <c r="BF499" s="15">
        <v>16</v>
      </c>
      <c r="BG499" s="15">
        <v>524.625</v>
      </c>
      <c r="BH499" s="15" t="str">
        <v>Week-1</v>
      </c>
    </row>
    <row r="500" spans="2:60" ht="15">
      <c r="B500" s="17" t="s">
        <v>182</v>
      </c>
      <c r="C500" s="17" t="s">
        <v>75</v>
      </c>
      <c r="D500" s="19" t="s">
        <v>91</v>
      </c>
      <c r="E500" s="21">
        <v>44900</v>
      </c>
      <c r="F500" s="17">
        <v>0</v>
      </c>
      <c r="G500" s="17">
        <v>0</v>
      </c>
      <c r="H500" s="15">
        <f t="shared" si="7"/>
        <v>0</v>
      </c>
      <c r="I500" s="15" t="s">
        <v>188</v>
      </c>
      <c r="AR500" s="15">
        <v>524.625</v>
      </c>
      <c r="AS500" s="15">
        <v>507.93103448275861</v>
      </c>
      <c r="AT500" s="15">
        <v>359.72972972972974</v>
      </c>
      <c r="AU500" s="15">
        <v>359.72727272727275</v>
      </c>
      <c r="BA500" s="15" t="str">
        <v>ITEM9903</v>
      </c>
      <c r="BB500" s="15" t="str">
        <v>Lemon</v>
      </c>
      <c r="BC500" s="15" t="str">
        <v>Oblong</v>
      </c>
      <c r="BD500" s="15">
        <v>44900</v>
      </c>
      <c r="BE500" s="15">
        <v>316</v>
      </c>
      <c r="BF500" s="15">
        <v>1</v>
      </c>
      <c r="BG500" s="15">
        <v>316</v>
      </c>
      <c r="BH500" s="15" t="str">
        <v>Week-1</v>
      </c>
    </row>
    <row r="501" spans="2:60" ht="15">
      <c r="B501" s="17" t="s">
        <v>183</v>
      </c>
      <c r="C501" s="17" t="s">
        <v>71</v>
      </c>
      <c r="D501" s="19" t="s">
        <v>72</v>
      </c>
      <c r="E501" s="21">
        <v>44900</v>
      </c>
      <c r="F501" s="17">
        <v>2037</v>
      </c>
      <c r="G501" s="17">
        <v>3</v>
      </c>
      <c r="H501" s="15">
        <f t="shared" si="7"/>
        <v>679</v>
      </c>
      <c r="I501" s="15" t="s">
        <v>188</v>
      </c>
      <c r="AR501" s="15">
        <v>316</v>
      </c>
      <c r="AS501" s="15">
        <v>336</v>
      </c>
      <c r="AT501" s="15">
        <v>316</v>
      </c>
      <c r="AU501" s="15">
        <v>316</v>
      </c>
      <c r="BA501" s="15" t="str">
        <v>ITEM2624</v>
      </c>
      <c r="BB501" s="15" t="str">
        <v>Lemon</v>
      </c>
      <c r="BC501" s="15" t="str">
        <v>Nimbu</v>
      </c>
      <c r="BD501" s="15">
        <v>44900</v>
      </c>
      <c r="BE501" s="15">
        <v>0</v>
      </c>
      <c r="BF501" s="15">
        <v>0</v>
      </c>
      <c r="BG501" s="15">
        <v>0</v>
      </c>
      <c r="BH501" s="15" t="str">
        <v>Week-1</v>
      </c>
    </row>
    <row r="502" spans="2:60" ht="15">
      <c r="B502" s="17" t="s">
        <v>67</v>
      </c>
      <c r="C502" s="17" t="s">
        <v>68</v>
      </c>
      <c r="D502" s="19" t="s">
        <v>69</v>
      </c>
      <c r="E502" s="21">
        <v>44901</v>
      </c>
      <c r="F502" s="17">
        <v>284</v>
      </c>
      <c r="G502" s="17">
        <v>1</v>
      </c>
      <c r="H502" s="15">
        <f t="shared" si="7"/>
        <v>284</v>
      </c>
      <c r="I502" s="15" t="s">
        <v>188</v>
      </c>
      <c r="AR502" s="15">
        <v>0</v>
      </c>
      <c r="AS502" s="15">
        <v>0</v>
      </c>
      <c r="AT502" s="15">
        <v>304</v>
      </c>
      <c r="AU502" s="15">
        <v>0</v>
      </c>
      <c r="BA502" s="15" t="str">
        <v>ITEM6480</v>
      </c>
      <c r="BB502" s="15" t="str">
        <v>Apple</v>
      </c>
      <c r="BC502" s="15" t="str">
        <v>Red</v>
      </c>
      <c r="BD502" s="15">
        <v>44900</v>
      </c>
      <c r="BE502" s="15">
        <v>0</v>
      </c>
      <c r="BF502" s="15">
        <v>0</v>
      </c>
      <c r="BG502" s="15">
        <v>0</v>
      </c>
      <c r="BH502" s="15" t="str">
        <v>Week-1</v>
      </c>
    </row>
    <row r="503" spans="2:60" ht="15">
      <c r="B503" s="17" t="s">
        <v>70</v>
      </c>
      <c r="C503" s="17" t="s">
        <v>71</v>
      </c>
      <c r="D503" s="19" t="s">
        <v>72</v>
      </c>
      <c r="E503" s="21">
        <v>44901</v>
      </c>
      <c r="F503" s="17">
        <v>7988</v>
      </c>
      <c r="G503" s="17">
        <v>14</v>
      </c>
      <c r="H503" s="15">
        <f t="shared" si="7"/>
        <v>570.57142857142856</v>
      </c>
      <c r="I503" s="15" t="s">
        <v>188</v>
      </c>
      <c r="AR503" s="15">
        <v>0</v>
      </c>
      <c r="AS503" s="15">
        <v>244</v>
      </c>
      <c r="AT503" s="15">
        <v>244</v>
      </c>
      <c r="AU503" s="15">
        <v>244</v>
      </c>
      <c r="BA503" s="15" t="str">
        <v>ITEM5846</v>
      </c>
      <c r="BB503" s="15" t="str">
        <v>Mango</v>
      </c>
      <c r="BC503" s="15" t="str">
        <v>Green</v>
      </c>
      <c r="BD503" s="15">
        <v>44900</v>
      </c>
      <c r="BE503" s="15">
        <v>2037</v>
      </c>
      <c r="BF503" s="15">
        <v>3</v>
      </c>
      <c r="BG503" s="15">
        <v>679</v>
      </c>
      <c r="BH503" s="15" t="str">
        <v>Week-1</v>
      </c>
    </row>
    <row r="504" spans="2:60" ht="15">
      <c r="B504" s="17" t="s">
        <v>73</v>
      </c>
      <c r="C504" s="17" t="s">
        <v>71</v>
      </c>
      <c r="D504" s="19" t="s">
        <v>72</v>
      </c>
      <c r="E504" s="21">
        <v>44901</v>
      </c>
      <c r="F504" s="17">
        <v>645</v>
      </c>
      <c r="G504" s="17">
        <v>5</v>
      </c>
      <c r="H504" s="15">
        <f t="shared" si="7"/>
        <v>129</v>
      </c>
      <c r="I504" s="15" t="s">
        <v>188</v>
      </c>
      <c r="AR504" s="15">
        <v>679</v>
      </c>
      <c r="AS504" s="15">
        <v>679</v>
      </c>
      <c r="AT504" s="15">
        <v>649</v>
      </c>
      <c r="AU504" s="15">
        <v>649</v>
      </c>
      <c r="BA504" s="15" t="str">
        <v>ITEM5047</v>
      </c>
      <c r="BB504" s="15" t="str">
        <v>Lemon</v>
      </c>
      <c r="BC504" s="15" t="str">
        <v>Nimbu</v>
      </c>
      <c r="BD504" s="15">
        <v>44901</v>
      </c>
      <c r="BE504" s="15">
        <v>284</v>
      </c>
      <c r="BF504" s="15">
        <v>1</v>
      </c>
      <c r="BG504" s="15">
        <v>284</v>
      </c>
      <c r="BH504" s="15" t="str">
        <v>Week-1</v>
      </c>
    </row>
    <row r="505" spans="2:60" ht="15">
      <c r="B505" s="17" t="s">
        <v>74</v>
      </c>
      <c r="C505" s="17" t="s">
        <v>75</v>
      </c>
      <c r="D505" s="19" t="s">
        <v>76</v>
      </c>
      <c r="E505" s="21">
        <v>44901</v>
      </c>
      <c r="F505" s="17">
        <v>42905</v>
      </c>
      <c r="G505" s="17">
        <v>25</v>
      </c>
      <c r="H505" s="15">
        <f t="shared" si="7"/>
        <v>1716.2</v>
      </c>
      <c r="I505" s="15" t="s">
        <v>188</v>
      </c>
      <c r="AR505" s="15">
        <v>284</v>
      </c>
      <c r="AS505" s="15">
        <v>0</v>
      </c>
      <c r="AT505" s="15">
        <v>284</v>
      </c>
      <c r="AU505" s="15">
        <v>274.5</v>
      </c>
      <c r="BA505" s="15" t="str">
        <v>ITEM3062</v>
      </c>
      <c r="BB505" s="15" t="str">
        <v>Mango</v>
      </c>
      <c r="BC505" s="15" t="str">
        <v>Green</v>
      </c>
      <c r="BD505" s="15">
        <v>44901</v>
      </c>
      <c r="BE505" s="15">
        <v>7988</v>
      </c>
      <c r="BF505" s="15">
        <v>14</v>
      </c>
      <c r="BG505" s="15">
        <v>570.57142857142856</v>
      </c>
      <c r="BH505" s="15" t="str">
        <v>Week-1</v>
      </c>
    </row>
    <row r="506" spans="2:60" ht="15">
      <c r="B506" s="17" t="s">
        <v>77</v>
      </c>
      <c r="C506" s="17" t="s">
        <v>78</v>
      </c>
      <c r="D506" s="19" t="s">
        <v>79</v>
      </c>
      <c r="E506" s="21">
        <v>44901</v>
      </c>
      <c r="F506" s="17">
        <v>0</v>
      </c>
      <c r="G506" s="17">
        <v>0</v>
      </c>
      <c r="H506" s="15">
        <f t="shared" si="7"/>
        <v>0</v>
      </c>
      <c r="I506" s="15" t="s">
        <v>188</v>
      </c>
      <c r="AR506" s="15">
        <v>570.57142857142856</v>
      </c>
      <c r="AS506" s="15">
        <v>564.97142857142853</v>
      </c>
      <c r="AT506" s="15">
        <v>558.46</v>
      </c>
      <c r="AU506" s="15">
        <v>558.03614457831327</v>
      </c>
      <c r="BA506" s="15" t="str">
        <v>ITEM8095</v>
      </c>
      <c r="BB506" s="15" t="str">
        <v>Mango</v>
      </c>
      <c r="BC506" s="15" t="str">
        <v>Green</v>
      </c>
      <c r="BD506" s="15">
        <v>44901</v>
      </c>
      <c r="BE506" s="15">
        <v>645</v>
      </c>
      <c r="BF506" s="15">
        <v>5</v>
      </c>
      <c r="BG506" s="15">
        <v>129</v>
      </c>
      <c r="BH506" s="15" t="str">
        <v>Week-1</v>
      </c>
    </row>
    <row r="507" spans="2:60" ht="15">
      <c r="B507" s="17" t="s">
        <v>80</v>
      </c>
      <c r="C507" s="17" t="s">
        <v>81</v>
      </c>
      <c r="D507" s="19" t="s">
        <v>82</v>
      </c>
      <c r="E507" s="21">
        <v>44901</v>
      </c>
      <c r="F507" s="17">
        <v>0</v>
      </c>
      <c r="G507" s="17">
        <v>0</v>
      </c>
      <c r="H507" s="15">
        <f t="shared" si="7"/>
        <v>0</v>
      </c>
      <c r="I507" s="15" t="s">
        <v>188</v>
      </c>
      <c r="AR507" s="15">
        <v>129</v>
      </c>
      <c r="AS507" s="15">
        <v>129</v>
      </c>
      <c r="AT507" s="15">
        <v>129</v>
      </c>
      <c r="AU507" s="15">
        <v>132.23076923076923</v>
      </c>
      <c r="BA507" s="15" t="str">
        <v>ITEM8265</v>
      </c>
      <c r="BB507" s="15" t="str">
        <v>Apple</v>
      </c>
      <c r="BC507" s="15" t="str">
        <v>Robin</v>
      </c>
      <c r="BD507" s="15">
        <v>44901</v>
      </c>
      <c r="BE507" s="15">
        <v>42905</v>
      </c>
      <c r="BF507" s="15">
        <v>25</v>
      </c>
      <c r="BG507" s="15">
        <v>1716.2</v>
      </c>
      <c r="BH507" s="15" t="str">
        <v>Week-1</v>
      </c>
    </row>
    <row r="508" spans="2:60" ht="15">
      <c r="B508" s="17" t="s">
        <v>83</v>
      </c>
      <c r="C508" s="17" t="s">
        <v>71</v>
      </c>
      <c r="D508" s="19" t="s">
        <v>84</v>
      </c>
      <c r="E508" s="21">
        <v>44901</v>
      </c>
      <c r="F508" s="17">
        <v>17159</v>
      </c>
      <c r="G508" s="17">
        <v>133</v>
      </c>
      <c r="H508" s="15">
        <f t="shared" si="7"/>
        <v>129.01503759398497</v>
      </c>
      <c r="I508" s="15" t="s">
        <v>188</v>
      </c>
      <c r="AR508" s="15">
        <v>1716.2</v>
      </c>
      <c r="AS508" s="15">
        <v>1709</v>
      </c>
      <c r="AT508" s="15">
        <v>1709.909090909091</v>
      </c>
      <c r="AU508" s="15">
        <v>0</v>
      </c>
      <c r="BA508" s="15" t="str">
        <v>ITEM8226</v>
      </c>
      <c r="BB508" s="15" t="str">
        <v>Guava</v>
      </c>
      <c r="BC508" s="15" t="str">
        <v>Sour</v>
      </c>
      <c r="BD508" s="15">
        <v>44901</v>
      </c>
      <c r="BE508" s="15">
        <v>0</v>
      </c>
      <c r="BF508" s="15">
        <v>0</v>
      </c>
      <c r="BG508" s="15">
        <v>0</v>
      </c>
      <c r="BH508" s="15" t="str">
        <v>Week-1</v>
      </c>
    </row>
    <row r="509" spans="2:60" ht="15">
      <c r="B509" s="17" t="s">
        <v>85</v>
      </c>
      <c r="C509" s="17" t="s">
        <v>75</v>
      </c>
      <c r="D509" s="19" t="s">
        <v>86</v>
      </c>
      <c r="E509" s="21">
        <v>44901</v>
      </c>
      <c r="F509" s="17">
        <v>1014</v>
      </c>
      <c r="G509" s="17">
        <v>4</v>
      </c>
      <c r="H509" s="15">
        <f t="shared" si="7"/>
        <v>253.5</v>
      </c>
      <c r="I509" s="15" t="s">
        <v>188</v>
      </c>
      <c r="AR509" s="15">
        <v>0</v>
      </c>
      <c r="AS509" s="15">
        <v>329</v>
      </c>
      <c r="AT509" s="15">
        <v>0</v>
      </c>
      <c r="AU509" s="15">
        <v>0</v>
      </c>
      <c r="BA509" s="15" t="str">
        <v>ITEM3567</v>
      </c>
      <c r="BB509" s="15" t="str">
        <v>Orange</v>
      </c>
      <c r="BC509" s="15" t="str">
        <v>Tangerine</v>
      </c>
      <c r="BD509" s="15">
        <v>44901</v>
      </c>
      <c r="BE509" s="15">
        <v>0</v>
      </c>
      <c r="BF509" s="15">
        <v>0</v>
      </c>
      <c r="BG509" s="15">
        <v>0</v>
      </c>
      <c r="BH509" s="15" t="str">
        <v>Week-1</v>
      </c>
    </row>
    <row r="510" spans="2:60" ht="15">
      <c r="B510" s="17" t="s">
        <v>87</v>
      </c>
      <c r="C510" s="17" t="s">
        <v>71</v>
      </c>
      <c r="D510" s="19" t="s">
        <v>84</v>
      </c>
      <c r="E510" s="21">
        <v>44901</v>
      </c>
      <c r="F510" s="17">
        <v>1194</v>
      </c>
      <c r="G510" s="17">
        <v>6</v>
      </c>
      <c r="H510" s="15">
        <f t="shared" si="7"/>
        <v>199</v>
      </c>
      <c r="I510" s="15" t="s">
        <v>188</v>
      </c>
      <c r="AR510" s="15">
        <v>0</v>
      </c>
      <c r="AS510" s="15">
        <v>249</v>
      </c>
      <c r="AT510" s="15">
        <v>0</v>
      </c>
      <c r="AU510" s="15">
        <v>0</v>
      </c>
      <c r="BA510" s="15" t="str">
        <v>ITEM5418</v>
      </c>
      <c r="BB510" s="15" t="str">
        <v>Mango</v>
      </c>
      <c r="BC510" s="15" t="str">
        <v>Alphonso</v>
      </c>
      <c r="BD510" s="15">
        <v>44901</v>
      </c>
      <c r="BE510" s="15">
        <v>17159</v>
      </c>
      <c r="BF510" s="15">
        <v>133</v>
      </c>
      <c r="BG510" s="15">
        <v>129.01503759398497</v>
      </c>
      <c r="BH510" s="15" t="str">
        <v>Week-1</v>
      </c>
    </row>
    <row r="511" spans="2:60" ht="15">
      <c r="B511" s="17" t="s">
        <v>88</v>
      </c>
      <c r="C511" s="17" t="s">
        <v>68</v>
      </c>
      <c r="D511" s="19" t="s">
        <v>89</v>
      </c>
      <c r="E511" s="21">
        <v>44901</v>
      </c>
      <c r="F511" s="17">
        <v>0</v>
      </c>
      <c r="G511" s="17">
        <v>0</v>
      </c>
      <c r="H511" s="15">
        <f t="shared" si="7"/>
        <v>0</v>
      </c>
      <c r="I511" s="15" t="s">
        <v>188</v>
      </c>
      <c r="AR511" s="15">
        <v>129.01503759398497</v>
      </c>
      <c r="AS511" s="15">
        <v>129.03428571428572</v>
      </c>
      <c r="AT511" s="15">
        <v>128.98780487804879</v>
      </c>
      <c r="AU511" s="15">
        <v>128.9748427672956</v>
      </c>
      <c r="BA511" s="15" t="str">
        <v>ITEM1785</v>
      </c>
      <c r="BB511" s="15" t="str">
        <v>Apple</v>
      </c>
      <c r="BC511" s="15" t="str">
        <v>Golden</v>
      </c>
      <c r="BD511" s="15">
        <v>44901</v>
      </c>
      <c r="BE511" s="15">
        <v>1014</v>
      </c>
      <c r="BF511" s="15">
        <v>4</v>
      </c>
      <c r="BG511" s="15">
        <v>253.5</v>
      </c>
      <c r="BH511" s="15" t="str">
        <v>Week-1</v>
      </c>
    </row>
    <row r="512" spans="2:60" ht="15">
      <c r="B512" s="17" t="s">
        <v>90</v>
      </c>
      <c r="C512" s="17" t="s">
        <v>75</v>
      </c>
      <c r="D512" s="19" t="s">
        <v>91</v>
      </c>
      <c r="E512" s="21">
        <v>44901</v>
      </c>
      <c r="F512" s="17">
        <v>22283</v>
      </c>
      <c r="G512" s="17">
        <v>45</v>
      </c>
      <c r="H512" s="15">
        <f t="shared" si="7"/>
        <v>495.17777777777781</v>
      </c>
      <c r="I512" s="15" t="s">
        <v>188</v>
      </c>
      <c r="AR512" s="15">
        <v>253.5</v>
      </c>
      <c r="AS512" s="15">
        <v>304.8</v>
      </c>
      <c r="AT512" s="15">
        <v>283.75</v>
      </c>
      <c r="AU512" s="15">
        <v>283.75</v>
      </c>
      <c r="BA512" s="15" t="str">
        <v>ITEM7423</v>
      </c>
      <c r="BB512" s="15" t="str">
        <v>Mango</v>
      </c>
      <c r="BC512" s="15" t="str">
        <v>Alphonso</v>
      </c>
      <c r="BD512" s="15">
        <v>44901</v>
      </c>
      <c r="BE512" s="15">
        <v>1194</v>
      </c>
      <c r="BF512" s="15">
        <v>6</v>
      </c>
      <c r="BG512" s="15">
        <v>199</v>
      </c>
      <c r="BH512" s="15" t="str">
        <v>Week-1</v>
      </c>
    </row>
    <row r="513" spans="2:60" ht="15">
      <c r="B513" s="17" t="s">
        <v>92</v>
      </c>
      <c r="C513" s="17" t="s">
        <v>75</v>
      </c>
      <c r="D513" s="19" t="s">
        <v>86</v>
      </c>
      <c r="E513" s="21">
        <v>44901</v>
      </c>
      <c r="F513" s="17">
        <v>2477</v>
      </c>
      <c r="G513" s="17">
        <v>3</v>
      </c>
      <c r="H513" s="15">
        <f t="shared" si="7"/>
        <v>825.66666666666663</v>
      </c>
      <c r="I513" s="15" t="s">
        <v>188</v>
      </c>
      <c r="AR513" s="15">
        <v>199</v>
      </c>
      <c r="AS513" s="15">
        <v>199</v>
      </c>
      <c r="AT513" s="15">
        <v>199</v>
      </c>
      <c r="AU513" s="15">
        <v>199</v>
      </c>
      <c r="BA513" s="15" t="str">
        <v>ITEM8923</v>
      </c>
      <c r="BB513" s="15" t="str">
        <v>Lemon</v>
      </c>
      <c r="BC513" s="15" t="str">
        <v>Oblong</v>
      </c>
      <c r="BD513" s="15">
        <v>44901</v>
      </c>
      <c r="BE513" s="15">
        <v>0</v>
      </c>
      <c r="BF513" s="15">
        <v>0</v>
      </c>
      <c r="BG513" s="15">
        <v>0</v>
      </c>
      <c r="BH513" s="15" t="str">
        <v>Week-1</v>
      </c>
    </row>
    <row r="514" spans="2:60" ht="15">
      <c r="B514" s="17" t="s">
        <v>93</v>
      </c>
      <c r="C514" s="17" t="s">
        <v>71</v>
      </c>
      <c r="D514" s="19" t="s">
        <v>94</v>
      </c>
      <c r="E514" s="21">
        <v>44901</v>
      </c>
      <c r="F514" s="17">
        <v>7689</v>
      </c>
      <c r="G514" s="17">
        <v>11</v>
      </c>
      <c r="H514" s="15">
        <f t="shared" si="7"/>
        <v>699</v>
      </c>
      <c r="I514" s="15" t="s">
        <v>188</v>
      </c>
      <c r="AR514" s="15">
        <v>0</v>
      </c>
      <c r="AS514" s="15">
        <v>0</v>
      </c>
      <c r="AT514" s="15">
        <v>0</v>
      </c>
      <c r="AU514" s="15">
        <v>0</v>
      </c>
      <c r="BA514" s="15" t="str">
        <v>ITEM3032</v>
      </c>
      <c r="BB514" s="15" t="str">
        <v>Apple</v>
      </c>
      <c r="BC514" s="15" t="str">
        <v>Red</v>
      </c>
      <c r="BD514" s="15">
        <v>44901</v>
      </c>
      <c r="BE514" s="15">
        <v>22283</v>
      </c>
      <c r="BF514" s="15">
        <v>45</v>
      </c>
      <c r="BG514" s="15">
        <v>495.17777777777781</v>
      </c>
      <c r="BH514" s="15" t="str">
        <v>Week-1</v>
      </c>
    </row>
    <row r="515" spans="2:60" ht="15">
      <c r="B515" s="17" t="s">
        <v>95</v>
      </c>
      <c r="C515" s="17" t="s">
        <v>71</v>
      </c>
      <c r="D515" s="19" t="s">
        <v>94</v>
      </c>
      <c r="E515" s="21">
        <v>44901</v>
      </c>
      <c r="F515" s="17">
        <v>16714</v>
      </c>
      <c r="G515" s="17">
        <v>40</v>
      </c>
      <c r="H515" s="15">
        <f t="shared" ref="H515:H578" si="8">IF(F515&gt;0,F515/G515,0)</f>
        <v>417.85</v>
      </c>
      <c r="I515" s="15" t="s">
        <v>188</v>
      </c>
      <c r="AR515" s="15">
        <v>495.17777777777781</v>
      </c>
      <c r="AS515" s="15">
        <v>492.62857142857143</v>
      </c>
      <c r="AT515" s="15">
        <v>492.61702127659572</v>
      </c>
      <c r="AU515" s="15">
        <v>483.125</v>
      </c>
      <c r="BA515" s="15" t="str">
        <v>ITEM3313</v>
      </c>
      <c r="BB515" s="15" t="str">
        <v>Apple</v>
      </c>
      <c r="BC515" s="15" t="str">
        <v>Golden</v>
      </c>
      <c r="BD515" s="15">
        <v>44901</v>
      </c>
      <c r="BE515" s="15">
        <v>2477</v>
      </c>
      <c r="BF515" s="15">
        <v>3</v>
      </c>
      <c r="BG515" s="15">
        <v>825.66666666666663</v>
      </c>
      <c r="BH515" s="15" t="str">
        <v>Week-1</v>
      </c>
    </row>
    <row r="516" spans="2:60" ht="15">
      <c r="B516" s="17" t="s">
        <v>96</v>
      </c>
      <c r="C516" s="17" t="s">
        <v>75</v>
      </c>
      <c r="D516" s="19" t="s">
        <v>76</v>
      </c>
      <c r="E516" s="21">
        <v>44901</v>
      </c>
      <c r="F516" s="17">
        <v>362</v>
      </c>
      <c r="G516" s="17">
        <v>2</v>
      </c>
      <c r="H516" s="15">
        <f t="shared" si="8"/>
        <v>181</v>
      </c>
      <c r="I516" s="15" t="s">
        <v>188</v>
      </c>
      <c r="AR516" s="15">
        <v>825.66666666666663</v>
      </c>
      <c r="AS516" s="15">
        <v>847.71428571428567</v>
      </c>
      <c r="AT516" s="15">
        <v>836.14285714285711</v>
      </c>
      <c r="AU516" s="15">
        <v>834.28571428571433</v>
      </c>
      <c r="BA516" s="15" t="str">
        <v>ITEM8108</v>
      </c>
      <c r="BB516" s="15" t="str">
        <v>Mango</v>
      </c>
      <c r="BC516" s="15" t="str">
        <v>Amrapalli</v>
      </c>
      <c r="BD516" s="15">
        <v>44901</v>
      </c>
      <c r="BE516" s="15">
        <v>7689</v>
      </c>
      <c r="BF516" s="15">
        <v>11</v>
      </c>
      <c r="BG516" s="15">
        <v>699</v>
      </c>
      <c r="BH516" s="15" t="str">
        <v>Week-1</v>
      </c>
    </row>
    <row r="517" spans="2:60" ht="15">
      <c r="B517" s="17" t="s">
        <v>97</v>
      </c>
      <c r="C517" s="17" t="s">
        <v>71</v>
      </c>
      <c r="D517" s="19" t="s">
        <v>72</v>
      </c>
      <c r="E517" s="21">
        <v>44901</v>
      </c>
      <c r="F517" s="17">
        <v>19049</v>
      </c>
      <c r="G517" s="17">
        <v>141</v>
      </c>
      <c r="H517" s="15">
        <f t="shared" si="8"/>
        <v>135.09929078014184</v>
      </c>
      <c r="I517" s="15" t="s">
        <v>188</v>
      </c>
      <c r="AR517" s="15">
        <v>699</v>
      </c>
      <c r="AS517" s="15">
        <v>674</v>
      </c>
      <c r="AT517" s="15">
        <v>649</v>
      </c>
      <c r="AU517" s="15">
        <v>649</v>
      </c>
      <c r="BA517" s="15" t="str">
        <v>ITEM3659</v>
      </c>
      <c r="BB517" s="15" t="str">
        <v>Mango</v>
      </c>
      <c r="BC517" s="15" t="str">
        <v>Amrapalli</v>
      </c>
      <c r="BD517" s="15">
        <v>44901</v>
      </c>
      <c r="BE517" s="15">
        <v>16714</v>
      </c>
      <c r="BF517" s="15">
        <v>40</v>
      </c>
      <c r="BG517" s="15">
        <v>417.85</v>
      </c>
      <c r="BH517" s="15" t="str">
        <v>Week-1</v>
      </c>
    </row>
    <row r="518" spans="2:60" ht="15">
      <c r="B518" s="17" t="s">
        <v>98</v>
      </c>
      <c r="C518" s="17" t="s">
        <v>68</v>
      </c>
      <c r="D518" s="19" t="s">
        <v>99</v>
      </c>
      <c r="E518" s="21">
        <v>44901</v>
      </c>
      <c r="F518" s="17">
        <v>0</v>
      </c>
      <c r="G518" s="17">
        <v>0</v>
      </c>
      <c r="H518" s="15">
        <f t="shared" si="8"/>
        <v>0</v>
      </c>
      <c r="I518" s="15" t="s">
        <v>188</v>
      </c>
      <c r="AR518" s="15">
        <v>417.85</v>
      </c>
      <c r="AS518" s="15">
        <v>417.89473684210526</v>
      </c>
      <c r="AT518" s="15">
        <v>417.85714285714283</v>
      </c>
      <c r="AU518" s="15">
        <v>417.88</v>
      </c>
      <c r="BA518" s="15" t="str">
        <v>ITEM2978</v>
      </c>
      <c r="BB518" s="15" t="str">
        <v>Apple</v>
      </c>
      <c r="BC518" s="15" t="str">
        <v>Robin</v>
      </c>
      <c r="BD518" s="15">
        <v>44901</v>
      </c>
      <c r="BE518" s="15">
        <v>362</v>
      </c>
      <c r="BF518" s="15">
        <v>2</v>
      </c>
      <c r="BG518" s="15">
        <v>181</v>
      </c>
      <c r="BH518" s="15" t="str">
        <v>Week-1</v>
      </c>
    </row>
    <row r="519" spans="2:60" ht="15">
      <c r="B519" s="17" t="s">
        <v>100</v>
      </c>
      <c r="C519" s="17" t="s">
        <v>68</v>
      </c>
      <c r="D519" s="19" t="s">
        <v>99</v>
      </c>
      <c r="E519" s="21">
        <v>44901</v>
      </c>
      <c r="F519" s="17">
        <v>0</v>
      </c>
      <c r="G519" s="17">
        <v>0</v>
      </c>
      <c r="H519" s="15">
        <f t="shared" si="8"/>
        <v>0</v>
      </c>
      <c r="I519" s="15" t="s">
        <v>188</v>
      </c>
      <c r="AR519" s="15">
        <v>181</v>
      </c>
      <c r="AS519" s="15">
        <v>179</v>
      </c>
      <c r="AT519" s="15">
        <v>172</v>
      </c>
      <c r="AU519" s="15">
        <v>0</v>
      </c>
      <c r="BA519" s="15" t="str">
        <v>ITEM9485</v>
      </c>
      <c r="BB519" s="15" t="str">
        <v>Mango</v>
      </c>
      <c r="BC519" s="15" t="str">
        <v>Green</v>
      </c>
      <c r="BD519" s="15">
        <v>44901</v>
      </c>
      <c r="BE519" s="15">
        <v>19049</v>
      </c>
      <c r="BF519" s="15">
        <v>141</v>
      </c>
      <c r="BG519" s="15">
        <v>135.09929078014184</v>
      </c>
      <c r="BH519" s="15" t="str">
        <v>Week-1</v>
      </c>
    </row>
    <row r="520" spans="2:60" ht="15">
      <c r="B520" s="17" t="s">
        <v>101</v>
      </c>
      <c r="C520" s="17" t="s">
        <v>68</v>
      </c>
      <c r="D520" s="19" t="s">
        <v>99</v>
      </c>
      <c r="E520" s="21">
        <v>44901</v>
      </c>
      <c r="F520" s="17">
        <v>957</v>
      </c>
      <c r="G520" s="17">
        <v>3</v>
      </c>
      <c r="H520" s="15">
        <f t="shared" si="8"/>
        <v>319</v>
      </c>
      <c r="I520" s="15" t="s">
        <v>188</v>
      </c>
      <c r="AR520" s="15">
        <v>135.09929078014184</v>
      </c>
      <c r="AS520" s="15">
        <v>135</v>
      </c>
      <c r="AT520" s="15">
        <v>135</v>
      </c>
      <c r="AU520" s="15">
        <v>135.39344262295083</v>
      </c>
      <c r="BA520" s="15" t="str">
        <v>ITEM5498</v>
      </c>
      <c r="BB520" s="15" t="str">
        <v>Lemon</v>
      </c>
      <c r="BC520" s="15" t="str">
        <v>Lisbon</v>
      </c>
      <c r="BD520" s="15">
        <v>44901</v>
      </c>
      <c r="BE520" s="15">
        <v>0</v>
      </c>
      <c r="BF520" s="15">
        <v>0</v>
      </c>
      <c r="BG520" s="15">
        <v>0</v>
      </c>
      <c r="BH520" s="15" t="str">
        <v>Week-1</v>
      </c>
    </row>
    <row r="521" spans="2:60" ht="15">
      <c r="B521" s="17" t="s">
        <v>102</v>
      </c>
      <c r="C521" s="17" t="s">
        <v>75</v>
      </c>
      <c r="D521" s="19" t="s">
        <v>76</v>
      </c>
      <c r="E521" s="21">
        <v>44901</v>
      </c>
      <c r="F521" s="17">
        <v>14441</v>
      </c>
      <c r="G521" s="17">
        <v>17</v>
      </c>
      <c r="H521" s="15">
        <f t="shared" si="8"/>
        <v>849.47058823529414</v>
      </c>
      <c r="I521" s="15" t="s">
        <v>188</v>
      </c>
      <c r="AR521" s="15">
        <v>0</v>
      </c>
      <c r="AS521" s="15">
        <v>0</v>
      </c>
      <c r="AT521" s="15">
        <v>0</v>
      </c>
      <c r="AU521" s="15">
        <v>0</v>
      </c>
      <c r="BA521" s="15" t="str">
        <v>ITEM1945</v>
      </c>
      <c r="BB521" s="15" t="str">
        <v>Lemon</v>
      </c>
      <c r="BC521" s="15" t="str">
        <v>Lisbon</v>
      </c>
      <c r="BD521" s="15">
        <v>44901</v>
      </c>
      <c r="BE521" s="15">
        <v>0</v>
      </c>
      <c r="BF521" s="15">
        <v>0</v>
      </c>
      <c r="BG521" s="15">
        <v>0</v>
      </c>
      <c r="BH521" s="15" t="str">
        <v>Week-1</v>
      </c>
    </row>
    <row r="522" spans="2:60" ht="15">
      <c r="B522" s="17" t="s">
        <v>103</v>
      </c>
      <c r="C522" s="17" t="s">
        <v>75</v>
      </c>
      <c r="D522" s="19" t="s">
        <v>86</v>
      </c>
      <c r="E522" s="21">
        <v>44901</v>
      </c>
      <c r="F522" s="17">
        <v>6120</v>
      </c>
      <c r="G522" s="17">
        <v>10</v>
      </c>
      <c r="H522" s="15">
        <f t="shared" si="8"/>
        <v>612</v>
      </c>
      <c r="I522" s="15" t="s">
        <v>188</v>
      </c>
      <c r="AR522" s="15">
        <v>0</v>
      </c>
      <c r="AS522" s="15">
        <v>0</v>
      </c>
      <c r="AT522" s="15">
        <v>0</v>
      </c>
      <c r="AU522" s="15">
        <v>0</v>
      </c>
      <c r="BA522" s="15" t="str">
        <v>ITEM5204</v>
      </c>
      <c r="BB522" s="15" t="str">
        <v>Lemon</v>
      </c>
      <c r="BC522" s="15" t="str">
        <v>Lisbon</v>
      </c>
      <c r="BD522" s="15">
        <v>44901</v>
      </c>
      <c r="BE522" s="15">
        <v>957</v>
      </c>
      <c r="BF522" s="15">
        <v>3</v>
      </c>
      <c r="BG522" s="15">
        <v>319</v>
      </c>
      <c r="BH522" s="15" t="str">
        <v>Week-1</v>
      </c>
    </row>
    <row r="523" spans="2:60" ht="15">
      <c r="B523" s="17" t="s">
        <v>104</v>
      </c>
      <c r="C523" s="17" t="s">
        <v>68</v>
      </c>
      <c r="D523" s="19" t="s">
        <v>99</v>
      </c>
      <c r="E523" s="21">
        <v>44901</v>
      </c>
      <c r="F523" s="17">
        <v>632</v>
      </c>
      <c r="G523" s="17">
        <v>2</v>
      </c>
      <c r="H523" s="15">
        <f t="shared" si="8"/>
        <v>316</v>
      </c>
      <c r="I523" s="15" t="s">
        <v>188</v>
      </c>
      <c r="AR523" s="15">
        <v>319</v>
      </c>
      <c r="AS523" s="15">
        <v>296.14285714285717</v>
      </c>
      <c r="AT523" s="15">
        <v>279</v>
      </c>
      <c r="AU523" s="15">
        <v>185</v>
      </c>
      <c r="BA523" s="15" t="str">
        <v>ITEM2513</v>
      </c>
      <c r="BB523" s="15" t="str">
        <v>Apple</v>
      </c>
      <c r="BC523" s="15" t="str">
        <v>Robin</v>
      </c>
      <c r="BD523" s="15">
        <v>44901</v>
      </c>
      <c r="BE523" s="15">
        <v>14441</v>
      </c>
      <c r="BF523" s="15">
        <v>17</v>
      </c>
      <c r="BG523" s="15">
        <v>849.47058823529414</v>
      </c>
      <c r="BH523" s="15" t="str">
        <v>Week-1</v>
      </c>
    </row>
    <row r="524" spans="2:60" ht="15">
      <c r="B524" s="17" t="s">
        <v>105</v>
      </c>
      <c r="C524" s="17" t="s">
        <v>81</v>
      </c>
      <c r="D524" s="19" t="s">
        <v>82</v>
      </c>
      <c r="E524" s="21">
        <v>44901</v>
      </c>
      <c r="F524" s="17">
        <v>0</v>
      </c>
      <c r="G524" s="17">
        <v>0</v>
      </c>
      <c r="H524" s="15">
        <f t="shared" si="8"/>
        <v>0</v>
      </c>
      <c r="I524" s="15" t="s">
        <v>188</v>
      </c>
      <c r="AR524" s="15">
        <v>849.47058823529414</v>
      </c>
      <c r="AS524" s="15">
        <v>849.91666666666663</v>
      </c>
      <c r="AT524" s="15">
        <v>845.84615384615381</v>
      </c>
      <c r="AU524" s="15">
        <v>691.9473684210526</v>
      </c>
      <c r="BA524" s="15" t="str">
        <v>ITEM3731</v>
      </c>
      <c r="BB524" s="15" t="str">
        <v>Apple</v>
      </c>
      <c r="BC524" s="15" t="str">
        <v>Golden</v>
      </c>
      <c r="BD524" s="15">
        <v>44901</v>
      </c>
      <c r="BE524" s="15">
        <v>6120</v>
      </c>
      <c r="BF524" s="15">
        <v>10</v>
      </c>
      <c r="BG524" s="15">
        <v>612</v>
      </c>
      <c r="BH524" s="15" t="str">
        <v>Week-1</v>
      </c>
    </row>
    <row r="525" spans="2:60" ht="15">
      <c r="B525" s="17" t="s">
        <v>106</v>
      </c>
      <c r="C525" s="17" t="s">
        <v>68</v>
      </c>
      <c r="D525" s="19" t="s">
        <v>89</v>
      </c>
      <c r="E525" s="21">
        <v>44901</v>
      </c>
      <c r="F525" s="17">
        <v>488</v>
      </c>
      <c r="G525" s="17">
        <v>2</v>
      </c>
      <c r="H525" s="15">
        <f t="shared" si="8"/>
        <v>244</v>
      </c>
      <c r="I525" s="15" t="s">
        <v>188</v>
      </c>
      <c r="AR525" s="15">
        <v>612</v>
      </c>
      <c r="AS525" s="15">
        <v>512.92857142857144</v>
      </c>
      <c r="AT525" s="15">
        <v>359.73333333333335</v>
      </c>
      <c r="AU525" s="15">
        <v>359.72727272727275</v>
      </c>
      <c r="BA525" s="15" t="str">
        <v>ITEM3632</v>
      </c>
      <c r="BB525" s="15" t="str">
        <v>Lemon</v>
      </c>
      <c r="BC525" s="15" t="str">
        <v>Lisbon</v>
      </c>
      <c r="BD525" s="15">
        <v>44901</v>
      </c>
      <c r="BE525" s="15">
        <v>632</v>
      </c>
      <c r="BF525" s="15">
        <v>2</v>
      </c>
      <c r="BG525" s="15">
        <v>316</v>
      </c>
      <c r="BH525" s="15" t="str">
        <v>Week-1</v>
      </c>
    </row>
    <row r="526" spans="2:60" ht="15">
      <c r="B526" s="17" t="s">
        <v>107</v>
      </c>
      <c r="C526" s="17" t="s">
        <v>71</v>
      </c>
      <c r="D526" s="19" t="s">
        <v>72</v>
      </c>
      <c r="E526" s="21">
        <v>44901</v>
      </c>
      <c r="F526" s="17">
        <v>4753</v>
      </c>
      <c r="G526" s="17">
        <v>7</v>
      </c>
      <c r="H526" s="15">
        <f t="shared" si="8"/>
        <v>679</v>
      </c>
      <c r="I526" s="15" t="s">
        <v>188</v>
      </c>
      <c r="AR526" s="15">
        <v>316</v>
      </c>
      <c r="AS526" s="15">
        <v>316</v>
      </c>
      <c r="AT526" s="15">
        <v>0</v>
      </c>
      <c r="AU526" s="15">
        <v>316</v>
      </c>
      <c r="BA526" s="15" t="str">
        <v>ITEM7636</v>
      </c>
      <c r="BB526" s="15" t="str">
        <v>Orange</v>
      </c>
      <c r="BC526" s="15" t="str">
        <v>Tangerine</v>
      </c>
      <c r="BD526" s="15">
        <v>44901</v>
      </c>
      <c r="BE526" s="15">
        <v>0</v>
      </c>
      <c r="BF526" s="15">
        <v>0</v>
      </c>
      <c r="BG526" s="15">
        <v>0</v>
      </c>
      <c r="BH526" s="15" t="str">
        <v>Week-1</v>
      </c>
    </row>
    <row r="527" spans="2:60" ht="15">
      <c r="B527" s="17" t="s">
        <v>108</v>
      </c>
      <c r="C527" s="17" t="s">
        <v>68</v>
      </c>
      <c r="D527" s="19" t="s">
        <v>89</v>
      </c>
      <c r="E527" s="21">
        <v>44901</v>
      </c>
      <c r="F527" s="17">
        <v>447</v>
      </c>
      <c r="G527" s="17">
        <v>3</v>
      </c>
      <c r="H527" s="15">
        <f t="shared" si="8"/>
        <v>149</v>
      </c>
      <c r="I527" s="15" t="s">
        <v>188</v>
      </c>
      <c r="AR527" s="15">
        <v>0</v>
      </c>
      <c r="AS527" s="15">
        <v>269</v>
      </c>
      <c r="AT527" s="15">
        <v>0</v>
      </c>
      <c r="AU527" s="15">
        <v>269</v>
      </c>
      <c r="BA527" s="15" t="str">
        <v>ITEM8061</v>
      </c>
      <c r="BB527" s="15" t="str">
        <v>Lemon</v>
      </c>
      <c r="BC527" s="15" t="str">
        <v>Oblong</v>
      </c>
      <c r="BD527" s="15">
        <v>44901</v>
      </c>
      <c r="BE527" s="15">
        <v>488</v>
      </c>
      <c r="BF527" s="15">
        <v>2</v>
      </c>
      <c r="BG527" s="15">
        <v>244</v>
      </c>
      <c r="BH527" s="15" t="str">
        <v>Week-1</v>
      </c>
    </row>
    <row r="528" spans="2:60" ht="15">
      <c r="B528" s="17" t="s">
        <v>109</v>
      </c>
      <c r="C528" s="17" t="s">
        <v>71</v>
      </c>
      <c r="D528" s="19" t="s">
        <v>72</v>
      </c>
      <c r="E528" s="21">
        <v>44901</v>
      </c>
      <c r="F528" s="17">
        <v>22283</v>
      </c>
      <c r="G528" s="17">
        <v>45</v>
      </c>
      <c r="H528" s="15">
        <f t="shared" si="8"/>
        <v>495.17777777777781</v>
      </c>
      <c r="I528" s="15" t="s">
        <v>188</v>
      </c>
      <c r="AR528" s="15">
        <v>244</v>
      </c>
      <c r="AS528" s="15">
        <v>0</v>
      </c>
      <c r="AT528" s="15">
        <v>244</v>
      </c>
      <c r="AU528" s="15">
        <v>244</v>
      </c>
      <c r="BA528" s="15" t="str">
        <v>ITEM9891</v>
      </c>
      <c r="BB528" s="15" t="str">
        <v>Mango</v>
      </c>
      <c r="BC528" s="15" t="str">
        <v>Green</v>
      </c>
      <c r="BD528" s="15">
        <v>44901</v>
      </c>
      <c r="BE528" s="15">
        <v>4753</v>
      </c>
      <c r="BF528" s="15">
        <v>7</v>
      </c>
      <c r="BG528" s="15">
        <v>679</v>
      </c>
      <c r="BH528" s="15" t="str">
        <v>Week-1</v>
      </c>
    </row>
    <row r="529" spans="2:60" ht="15">
      <c r="B529" s="17" t="s">
        <v>110</v>
      </c>
      <c r="C529" s="17" t="s">
        <v>75</v>
      </c>
      <c r="D529" s="19" t="s">
        <v>86</v>
      </c>
      <c r="E529" s="21">
        <v>44901</v>
      </c>
      <c r="F529" s="17">
        <v>2477</v>
      </c>
      <c r="G529" s="17">
        <v>3</v>
      </c>
      <c r="H529" s="15">
        <f t="shared" si="8"/>
        <v>825.66666666666663</v>
      </c>
      <c r="I529" s="15" t="s">
        <v>188</v>
      </c>
      <c r="AR529" s="15">
        <v>679</v>
      </c>
      <c r="AS529" s="15">
        <v>669</v>
      </c>
      <c r="AT529" s="15">
        <v>649</v>
      </c>
      <c r="AU529" s="15">
        <v>649</v>
      </c>
      <c r="BA529" s="15" t="str">
        <v>ITEM4894</v>
      </c>
      <c r="BB529" s="15" t="str">
        <v>Lemon</v>
      </c>
      <c r="BC529" s="15" t="str">
        <v>Oblong</v>
      </c>
      <c r="BD529" s="15">
        <v>44901</v>
      </c>
      <c r="BE529" s="15">
        <v>447</v>
      </c>
      <c r="BF529" s="15">
        <v>3</v>
      </c>
      <c r="BG529" s="15">
        <v>149</v>
      </c>
      <c r="BH529" s="15" t="str">
        <v>Week-1</v>
      </c>
    </row>
    <row r="530" spans="2:60" ht="15">
      <c r="B530" s="17" t="s">
        <v>111</v>
      </c>
      <c r="C530" s="17" t="s">
        <v>75</v>
      </c>
      <c r="D530" s="19" t="s">
        <v>76</v>
      </c>
      <c r="E530" s="21">
        <v>44901</v>
      </c>
      <c r="F530" s="17">
        <v>7689</v>
      </c>
      <c r="G530" s="17">
        <v>11</v>
      </c>
      <c r="H530" s="15">
        <f t="shared" si="8"/>
        <v>699</v>
      </c>
      <c r="I530" s="15" t="s">
        <v>188</v>
      </c>
      <c r="AR530" s="15">
        <v>149</v>
      </c>
      <c r="AS530" s="15">
        <v>149</v>
      </c>
      <c r="AT530" s="15">
        <v>169</v>
      </c>
      <c r="AU530" s="15">
        <v>205.66666666666666</v>
      </c>
      <c r="BA530" s="15" t="str">
        <v>ITEM1375</v>
      </c>
      <c r="BB530" s="15" t="str">
        <v>Mango</v>
      </c>
      <c r="BC530" s="15" t="str">
        <v>Green</v>
      </c>
      <c r="BD530" s="15">
        <v>44901</v>
      </c>
      <c r="BE530" s="15">
        <v>22283</v>
      </c>
      <c r="BF530" s="15">
        <v>45</v>
      </c>
      <c r="BG530" s="15">
        <v>495.17777777777781</v>
      </c>
      <c r="BH530" s="15" t="str">
        <v>Week-1</v>
      </c>
    </row>
    <row r="531" spans="2:60" ht="15">
      <c r="B531" s="17" t="s">
        <v>112</v>
      </c>
      <c r="C531" s="17" t="s">
        <v>71</v>
      </c>
      <c r="D531" s="19" t="s">
        <v>72</v>
      </c>
      <c r="E531" s="21">
        <v>44901</v>
      </c>
      <c r="F531" s="17">
        <v>16714</v>
      </c>
      <c r="G531" s="17">
        <v>40</v>
      </c>
      <c r="H531" s="15">
        <f t="shared" si="8"/>
        <v>417.85</v>
      </c>
      <c r="I531" s="15" t="s">
        <v>188</v>
      </c>
      <c r="AR531" s="15">
        <v>495.17777777777781</v>
      </c>
      <c r="AS531" s="15">
        <v>492.62857142857143</v>
      </c>
      <c r="AT531" s="15">
        <v>492.61702127659572</v>
      </c>
      <c r="AU531" s="15">
        <v>483.125</v>
      </c>
      <c r="BA531" s="15" t="str">
        <v>ITEM9640</v>
      </c>
      <c r="BB531" s="15" t="str">
        <v>Apple</v>
      </c>
      <c r="BC531" s="15" t="str">
        <v>Golden</v>
      </c>
      <c r="BD531" s="15">
        <v>44901</v>
      </c>
      <c r="BE531" s="15">
        <v>2477</v>
      </c>
      <c r="BF531" s="15">
        <v>3</v>
      </c>
      <c r="BG531" s="15">
        <v>825.66666666666663</v>
      </c>
      <c r="BH531" s="15" t="str">
        <v>Week-1</v>
      </c>
    </row>
    <row r="532" spans="2:60" ht="15">
      <c r="B532" s="17" t="s">
        <v>113</v>
      </c>
      <c r="C532" s="17" t="s">
        <v>71</v>
      </c>
      <c r="D532" s="19" t="s">
        <v>84</v>
      </c>
      <c r="E532" s="21">
        <v>44901</v>
      </c>
      <c r="F532" s="17">
        <v>362</v>
      </c>
      <c r="G532" s="17">
        <v>2</v>
      </c>
      <c r="H532" s="15">
        <f t="shared" si="8"/>
        <v>181</v>
      </c>
      <c r="I532" s="15" t="s">
        <v>188</v>
      </c>
      <c r="AR532" s="15">
        <v>825.66666666666663</v>
      </c>
      <c r="AS532" s="15">
        <v>847.71428571428567</v>
      </c>
      <c r="AT532" s="15">
        <v>836.14285714285711</v>
      </c>
      <c r="AU532" s="15">
        <v>834.28571428571433</v>
      </c>
      <c r="BA532" s="15" t="str">
        <v>ITEM7902</v>
      </c>
      <c r="BB532" s="15" t="str">
        <v>Apple</v>
      </c>
      <c r="BC532" s="15" t="str">
        <v>Robin</v>
      </c>
      <c r="BD532" s="15">
        <v>44901</v>
      </c>
      <c r="BE532" s="15">
        <v>7689</v>
      </c>
      <c r="BF532" s="15">
        <v>11</v>
      </c>
      <c r="BG532" s="15">
        <v>699</v>
      </c>
      <c r="BH532" s="15" t="str">
        <v>Week-1</v>
      </c>
    </row>
    <row r="533" spans="2:60" ht="15">
      <c r="B533" s="17" t="s">
        <v>114</v>
      </c>
      <c r="C533" s="17" t="s">
        <v>71</v>
      </c>
      <c r="D533" s="19" t="s">
        <v>72</v>
      </c>
      <c r="E533" s="21">
        <v>44901</v>
      </c>
      <c r="F533" s="17">
        <v>19049</v>
      </c>
      <c r="G533" s="17">
        <v>141</v>
      </c>
      <c r="H533" s="15">
        <f t="shared" si="8"/>
        <v>135.09929078014184</v>
      </c>
      <c r="I533" s="15" t="s">
        <v>188</v>
      </c>
      <c r="AR533" s="15">
        <v>699</v>
      </c>
      <c r="AS533" s="15">
        <v>674</v>
      </c>
      <c r="AT533" s="15">
        <v>649</v>
      </c>
      <c r="AU533" s="15">
        <v>649</v>
      </c>
      <c r="BA533" s="15" t="str">
        <v>ITEM4459</v>
      </c>
      <c r="BB533" s="15" t="str">
        <v>Mango</v>
      </c>
      <c r="BC533" s="15" t="str">
        <v>Green</v>
      </c>
      <c r="BD533" s="15">
        <v>44901</v>
      </c>
      <c r="BE533" s="15">
        <v>16714</v>
      </c>
      <c r="BF533" s="15">
        <v>40</v>
      </c>
      <c r="BG533" s="15">
        <v>417.85</v>
      </c>
      <c r="BH533" s="15" t="str">
        <v>Week-1</v>
      </c>
    </row>
    <row r="534" spans="2:60" ht="15">
      <c r="B534" s="17" t="s">
        <v>115</v>
      </c>
      <c r="C534" s="17" t="s">
        <v>68</v>
      </c>
      <c r="D534" s="19" t="s">
        <v>99</v>
      </c>
      <c r="E534" s="21">
        <v>44901</v>
      </c>
      <c r="F534" s="17">
        <v>0</v>
      </c>
      <c r="G534" s="17">
        <v>0</v>
      </c>
      <c r="H534" s="15">
        <f t="shared" si="8"/>
        <v>0</v>
      </c>
      <c r="I534" s="15" t="s">
        <v>188</v>
      </c>
      <c r="AR534" s="15">
        <v>417.85</v>
      </c>
      <c r="AS534" s="15">
        <v>417.89473684210526</v>
      </c>
      <c r="AT534" s="15">
        <v>417.85714285714283</v>
      </c>
      <c r="AU534" s="15">
        <v>417.88</v>
      </c>
      <c r="BA534" s="15" t="str">
        <v>ITEM9894</v>
      </c>
      <c r="BB534" s="15" t="str">
        <v>Mango</v>
      </c>
      <c r="BC534" s="15" t="str">
        <v>Alphonso</v>
      </c>
      <c r="BD534" s="15">
        <v>44901</v>
      </c>
      <c r="BE534" s="15">
        <v>362</v>
      </c>
      <c r="BF534" s="15">
        <v>2</v>
      </c>
      <c r="BG534" s="15">
        <v>181</v>
      </c>
      <c r="BH534" s="15" t="str">
        <v>Week-1</v>
      </c>
    </row>
    <row r="535" spans="2:60" ht="15">
      <c r="B535" s="17" t="s">
        <v>116</v>
      </c>
      <c r="C535" s="17" t="s">
        <v>71</v>
      </c>
      <c r="D535" s="19" t="s">
        <v>94</v>
      </c>
      <c r="E535" s="21">
        <v>44901</v>
      </c>
      <c r="F535" s="17">
        <v>0</v>
      </c>
      <c r="G535" s="17">
        <v>0</v>
      </c>
      <c r="H535" s="15">
        <f t="shared" si="8"/>
        <v>0</v>
      </c>
      <c r="I535" s="15" t="s">
        <v>188</v>
      </c>
      <c r="AR535" s="15">
        <v>181</v>
      </c>
      <c r="AS535" s="15">
        <v>179</v>
      </c>
      <c r="AT535" s="15">
        <v>172</v>
      </c>
      <c r="AU535" s="15">
        <v>0</v>
      </c>
      <c r="BA535" s="15" t="str">
        <v>ITEM6251</v>
      </c>
      <c r="BB535" s="15" t="str">
        <v>Mango</v>
      </c>
      <c r="BC535" s="15" t="str">
        <v>Green</v>
      </c>
      <c r="BD535" s="15">
        <v>44901</v>
      </c>
      <c r="BE535" s="15">
        <v>19049</v>
      </c>
      <c r="BF535" s="15">
        <v>141</v>
      </c>
      <c r="BG535" s="15">
        <v>135.09929078014184</v>
      </c>
      <c r="BH535" s="15" t="str">
        <v>Week-1</v>
      </c>
    </row>
    <row r="536" spans="2:60" ht="15">
      <c r="B536" s="17" t="s">
        <v>117</v>
      </c>
      <c r="C536" s="17" t="s">
        <v>68</v>
      </c>
      <c r="D536" s="19" t="s">
        <v>99</v>
      </c>
      <c r="E536" s="21">
        <v>44901</v>
      </c>
      <c r="F536" s="17">
        <v>957</v>
      </c>
      <c r="G536" s="17">
        <v>3</v>
      </c>
      <c r="H536" s="15">
        <f t="shared" si="8"/>
        <v>319</v>
      </c>
      <c r="I536" s="15" t="s">
        <v>188</v>
      </c>
      <c r="AR536" s="15">
        <v>135.09929078014184</v>
      </c>
      <c r="AS536" s="15">
        <v>135</v>
      </c>
      <c r="AT536" s="15">
        <v>135</v>
      </c>
      <c r="AU536" s="15">
        <v>135.39344262295083</v>
      </c>
      <c r="BA536" s="15" t="str">
        <v>ITEM6307</v>
      </c>
      <c r="BB536" s="15" t="str">
        <v>Lemon</v>
      </c>
      <c r="BC536" s="15" t="str">
        <v>Lisbon</v>
      </c>
      <c r="BD536" s="15">
        <v>44901</v>
      </c>
      <c r="BE536" s="15">
        <v>0</v>
      </c>
      <c r="BF536" s="15">
        <v>0</v>
      </c>
      <c r="BG536" s="15">
        <v>0</v>
      </c>
      <c r="BH536" s="15" t="str">
        <v>Week-1</v>
      </c>
    </row>
    <row r="537" spans="2:60" ht="15">
      <c r="B537" s="17" t="s">
        <v>118</v>
      </c>
      <c r="C537" s="17" t="s">
        <v>71</v>
      </c>
      <c r="D537" s="19" t="s">
        <v>72</v>
      </c>
      <c r="E537" s="21">
        <v>44901</v>
      </c>
      <c r="F537" s="17">
        <v>14441</v>
      </c>
      <c r="G537" s="17">
        <v>17</v>
      </c>
      <c r="H537" s="15">
        <f t="shared" si="8"/>
        <v>849.47058823529414</v>
      </c>
      <c r="I537" s="15" t="s">
        <v>188</v>
      </c>
      <c r="AR537" s="15">
        <v>0</v>
      </c>
      <c r="AS537" s="15">
        <v>0</v>
      </c>
      <c r="AT537" s="15">
        <v>0</v>
      </c>
      <c r="AU537" s="15">
        <v>0</v>
      </c>
      <c r="BA537" s="15" t="str">
        <v>ITEM4609</v>
      </c>
      <c r="BB537" s="15" t="str">
        <v>Mango</v>
      </c>
      <c r="BC537" s="15" t="str">
        <v>Amrapalli</v>
      </c>
      <c r="BD537" s="15">
        <v>44901</v>
      </c>
      <c r="BE537" s="15">
        <v>0</v>
      </c>
      <c r="BF537" s="15">
        <v>0</v>
      </c>
      <c r="BG537" s="15">
        <v>0</v>
      </c>
      <c r="BH537" s="15" t="str">
        <v>Week-1</v>
      </c>
    </row>
    <row r="538" spans="2:60" ht="15">
      <c r="B538" s="17" t="s">
        <v>119</v>
      </c>
      <c r="C538" s="17" t="s">
        <v>71</v>
      </c>
      <c r="D538" s="19" t="s">
        <v>84</v>
      </c>
      <c r="E538" s="21">
        <v>44901</v>
      </c>
      <c r="F538" s="17">
        <v>6120</v>
      </c>
      <c r="G538" s="17">
        <v>10</v>
      </c>
      <c r="H538" s="15">
        <f t="shared" si="8"/>
        <v>612</v>
      </c>
      <c r="I538" s="15" t="s">
        <v>188</v>
      </c>
      <c r="AR538" s="15">
        <v>0</v>
      </c>
      <c r="AS538" s="15">
        <v>0</v>
      </c>
      <c r="AT538" s="15">
        <v>0</v>
      </c>
      <c r="AU538" s="15">
        <v>0</v>
      </c>
      <c r="BA538" s="15" t="str">
        <v>ITEM5747</v>
      </c>
      <c r="BB538" s="15" t="str">
        <v>Lemon</v>
      </c>
      <c r="BC538" s="15" t="str">
        <v>Lisbon</v>
      </c>
      <c r="BD538" s="15">
        <v>44901</v>
      </c>
      <c r="BE538" s="15">
        <v>957</v>
      </c>
      <c r="BF538" s="15">
        <v>3</v>
      </c>
      <c r="BG538" s="15">
        <v>319</v>
      </c>
      <c r="BH538" s="15" t="str">
        <v>Week-1</v>
      </c>
    </row>
    <row r="539" spans="2:60" ht="15">
      <c r="B539" s="17" t="s">
        <v>120</v>
      </c>
      <c r="C539" s="17" t="s">
        <v>81</v>
      </c>
      <c r="D539" s="19" t="s">
        <v>121</v>
      </c>
      <c r="E539" s="21">
        <v>44901</v>
      </c>
      <c r="F539" s="17">
        <v>632</v>
      </c>
      <c r="G539" s="17">
        <v>2</v>
      </c>
      <c r="H539" s="15">
        <f t="shared" si="8"/>
        <v>316</v>
      </c>
      <c r="I539" s="15" t="s">
        <v>188</v>
      </c>
      <c r="AR539" s="15">
        <v>319</v>
      </c>
      <c r="AS539" s="15">
        <v>296.14285714285717</v>
      </c>
      <c r="AT539" s="15">
        <v>279</v>
      </c>
      <c r="AU539" s="15">
        <v>185</v>
      </c>
      <c r="BA539" s="15" t="str">
        <v>ITEM8090</v>
      </c>
      <c r="BB539" s="15" t="str">
        <v>Mango</v>
      </c>
      <c r="BC539" s="15" t="str">
        <v>Green</v>
      </c>
      <c r="BD539" s="15">
        <v>44901</v>
      </c>
      <c r="BE539" s="15">
        <v>14441</v>
      </c>
      <c r="BF539" s="15">
        <v>17</v>
      </c>
      <c r="BG539" s="15">
        <v>849.47058823529414</v>
      </c>
      <c r="BH539" s="15" t="str">
        <v>Week-1</v>
      </c>
    </row>
    <row r="540" spans="2:60" ht="15">
      <c r="B540" s="17" t="s">
        <v>122</v>
      </c>
      <c r="C540" s="17" t="s">
        <v>81</v>
      </c>
      <c r="D540" s="19" t="s">
        <v>123</v>
      </c>
      <c r="E540" s="21">
        <v>44901</v>
      </c>
      <c r="F540" s="17">
        <v>0</v>
      </c>
      <c r="G540" s="17">
        <v>0</v>
      </c>
      <c r="H540" s="15">
        <f t="shared" si="8"/>
        <v>0</v>
      </c>
      <c r="I540" s="15" t="s">
        <v>188</v>
      </c>
      <c r="AR540" s="15">
        <v>849.47058823529414</v>
      </c>
      <c r="AS540" s="15">
        <v>849.91666666666663</v>
      </c>
      <c r="AT540" s="15">
        <v>845.84615384615381</v>
      </c>
      <c r="AU540" s="15">
        <v>691.9473684210526</v>
      </c>
      <c r="BA540" s="15" t="str">
        <v>ITEM6199</v>
      </c>
      <c r="BB540" s="15" t="str">
        <v>Mango</v>
      </c>
      <c r="BC540" s="15" t="str">
        <v>Alphonso</v>
      </c>
      <c r="BD540" s="15">
        <v>44901</v>
      </c>
      <c r="BE540" s="15">
        <v>6120</v>
      </c>
      <c r="BF540" s="15">
        <v>10</v>
      </c>
      <c r="BG540" s="15">
        <v>612</v>
      </c>
      <c r="BH540" s="15" t="str">
        <v>Week-1</v>
      </c>
    </row>
    <row r="541" spans="2:60" ht="15">
      <c r="B541" s="17" t="s">
        <v>124</v>
      </c>
      <c r="C541" s="17" t="s">
        <v>81</v>
      </c>
      <c r="D541" s="19" t="s">
        <v>121</v>
      </c>
      <c r="E541" s="21">
        <v>44901</v>
      </c>
      <c r="F541" s="17">
        <v>488</v>
      </c>
      <c r="G541" s="17">
        <v>2</v>
      </c>
      <c r="H541" s="15">
        <f t="shared" si="8"/>
        <v>244</v>
      </c>
      <c r="I541" s="15" t="s">
        <v>188</v>
      </c>
      <c r="AR541" s="15">
        <v>612</v>
      </c>
      <c r="AS541" s="15">
        <v>512.92857142857144</v>
      </c>
      <c r="AT541" s="15">
        <v>359.73333333333335</v>
      </c>
      <c r="AU541" s="15">
        <v>359.72727272727275</v>
      </c>
      <c r="BA541" s="15" t="str">
        <v>ITEM6544</v>
      </c>
      <c r="BB541" s="15" t="str">
        <v>Orange</v>
      </c>
      <c r="BC541" s="15" t="str">
        <v>Mandarin</v>
      </c>
      <c r="BD541" s="15">
        <v>44901</v>
      </c>
      <c r="BE541" s="15">
        <v>632</v>
      </c>
      <c r="BF541" s="15">
        <v>2</v>
      </c>
      <c r="BG541" s="15">
        <v>316</v>
      </c>
      <c r="BH541" s="15" t="str">
        <v>Week-1</v>
      </c>
    </row>
    <row r="542" spans="2:60" ht="15">
      <c r="B542" s="17" t="s">
        <v>125</v>
      </c>
      <c r="C542" s="17" t="s">
        <v>75</v>
      </c>
      <c r="D542" s="19" t="s">
        <v>91</v>
      </c>
      <c r="E542" s="21">
        <v>44901</v>
      </c>
      <c r="F542" s="17">
        <v>4753</v>
      </c>
      <c r="G542" s="17">
        <v>7</v>
      </c>
      <c r="H542" s="15">
        <f t="shared" si="8"/>
        <v>679</v>
      </c>
      <c r="I542" s="15" t="s">
        <v>188</v>
      </c>
      <c r="AR542" s="15">
        <v>316</v>
      </c>
      <c r="AS542" s="15">
        <v>316</v>
      </c>
      <c r="AT542" s="15">
        <v>0</v>
      </c>
      <c r="AU542" s="15">
        <v>316</v>
      </c>
      <c r="BA542" s="15" t="str">
        <v>ITEM1731</v>
      </c>
      <c r="BB542" s="15" t="str">
        <v>Orange</v>
      </c>
      <c r="BC542" s="15" t="str">
        <v>Indie</v>
      </c>
      <c r="BD542" s="15">
        <v>44901</v>
      </c>
      <c r="BE542" s="15">
        <v>0</v>
      </c>
      <c r="BF542" s="15">
        <v>0</v>
      </c>
      <c r="BG542" s="15">
        <v>0</v>
      </c>
      <c r="BH542" s="15" t="str">
        <v>Week-1</v>
      </c>
    </row>
    <row r="543" spans="2:60" ht="15">
      <c r="B543" s="17" t="s">
        <v>126</v>
      </c>
      <c r="C543" s="17" t="s">
        <v>71</v>
      </c>
      <c r="D543" s="19" t="s">
        <v>84</v>
      </c>
      <c r="E543" s="21">
        <v>44901</v>
      </c>
      <c r="F543" s="17">
        <v>447</v>
      </c>
      <c r="G543" s="17">
        <v>3</v>
      </c>
      <c r="H543" s="15">
        <f t="shared" si="8"/>
        <v>149</v>
      </c>
      <c r="I543" s="15" t="s">
        <v>188</v>
      </c>
      <c r="AR543" s="15">
        <v>0</v>
      </c>
      <c r="AS543" s="15">
        <v>269</v>
      </c>
      <c r="AT543" s="15">
        <v>0</v>
      </c>
      <c r="AU543" s="15">
        <v>269</v>
      </c>
      <c r="BA543" s="15" t="str">
        <v>ITEM1406</v>
      </c>
      <c r="BB543" s="15" t="str">
        <v>Orange</v>
      </c>
      <c r="BC543" s="15" t="str">
        <v>Mandarin</v>
      </c>
      <c r="BD543" s="15">
        <v>44901</v>
      </c>
      <c r="BE543" s="15">
        <v>488</v>
      </c>
      <c r="BF543" s="15">
        <v>2</v>
      </c>
      <c r="BG543" s="15">
        <v>244</v>
      </c>
      <c r="BH543" s="15" t="str">
        <v>Week-1</v>
      </c>
    </row>
    <row r="544" spans="2:60" ht="15">
      <c r="B544" s="17" t="s">
        <v>87</v>
      </c>
      <c r="C544" s="17" t="s">
        <v>71</v>
      </c>
      <c r="D544" s="19" t="s">
        <v>72</v>
      </c>
      <c r="E544" s="21">
        <v>44901</v>
      </c>
      <c r="F544" s="17">
        <v>22283</v>
      </c>
      <c r="G544" s="17">
        <v>45</v>
      </c>
      <c r="H544" s="15">
        <f t="shared" si="8"/>
        <v>495.17777777777781</v>
      </c>
      <c r="I544" s="15" t="s">
        <v>188</v>
      </c>
      <c r="AR544" s="15">
        <v>244</v>
      </c>
      <c r="AS544" s="15">
        <v>0</v>
      </c>
      <c r="AT544" s="15">
        <v>244</v>
      </c>
      <c r="AU544" s="15">
        <v>244</v>
      </c>
      <c r="BA544" s="15" t="str">
        <v>ITEM9717</v>
      </c>
      <c r="BB544" s="15" t="str">
        <v>Apple</v>
      </c>
      <c r="BC544" s="15" t="str">
        <v>Red</v>
      </c>
      <c r="BD544" s="15">
        <v>44901</v>
      </c>
      <c r="BE544" s="15">
        <v>4753</v>
      </c>
      <c r="BF544" s="15">
        <v>7</v>
      </c>
      <c r="BG544" s="15">
        <v>679</v>
      </c>
      <c r="BH544" s="15" t="str">
        <v>Week-1</v>
      </c>
    </row>
    <row r="545" spans="2:60" ht="15">
      <c r="B545" s="17" t="s">
        <v>127</v>
      </c>
      <c r="C545" s="17" t="s">
        <v>68</v>
      </c>
      <c r="D545" s="19" t="s">
        <v>99</v>
      </c>
      <c r="E545" s="21">
        <v>44901</v>
      </c>
      <c r="F545" s="17">
        <v>2477</v>
      </c>
      <c r="G545" s="17">
        <v>3</v>
      </c>
      <c r="H545" s="15">
        <f t="shared" si="8"/>
        <v>825.66666666666663</v>
      </c>
      <c r="I545" s="15" t="s">
        <v>188</v>
      </c>
      <c r="AR545" s="15">
        <v>679</v>
      </c>
      <c r="AS545" s="15">
        <v>669</v>
      </c>
      <c r="AT545" s="15">
        <v>649</v>
      </c>
      <c r="AU545" s="15">
        <v>649</v>
      </c>
      <c r="BA545" s="15" t="str">
        <v>ITEM4838</v>
      </c>
      <c r="BB545" s="15" t="str">
        <v>Mango</v>
      </c>
      <c r="BC545" s="15" t="str">
        <v>Alphonso</v>
      </c>
      <c r="BD545" s="15">
        <v>44901</v>
      </c>
      <c r="BE545" s="15">
        <v>447</v>
      </c>
      <c r="BF545" s="15">
        <v>3</v>
      </c>
      <c r="BG545" s="15">
        <v>149</v>
      </c>
      <c r="BH545" s="15" t="str">
        <v>Week-1</v>
      </c>
    </row>
    <row r="546" spans="2:60" ht="15">
      <c r="B546" s="17" t="s">
        <v>128</v>
      </c>
      <c r="C546" s="17" t="s">
        <v>81</v>
      </c>
      <c r="D546" s="19" t="s">
        <v>123</v>
      </c>
      <c r="E546" s="21">
        <v>44901</v>
      </c>
      <c r="F546" s="17">
        <v>7689</v>
      </c>
      <c r="G546" s="17">
        <v>11</v>
      </c>
      <c r="H546" s="15">
        <f t="shared" si="8"/>
        <v>699</v>
      </c>
      <c r="I546" s="15" t="s">
        <v>188</v>
      </c>
      <c r="AR546" s="15">
        <v>149</v>
      </c>
      <c r="AS546" s="15">
        <v>149</v>
      </c>
      <c r="AT546" s="15">
        <v>169</v>
      </c>
      <c r="AU546" s="15">
        <v>205.66666666666666</v>
      </c>
      <c r="BA546" s="15" t="str">
        <v>ITEM7423</v>
      </c>
      <c r="BB546" s="15" t="str">
        <v>Mango</v>
      </c>
      <c r="BC546" s="15" t="str">
        <v>Green</v>
      </c>
      <c r="BD546" s="15">
        <v>44901</v>
      </c>
      <c r="BE546" s="15">
        <v>22283</v>
      </c>
      <c r="BF546" s="15">
        <v>45</v>
      </c>
      <c r="BG546" s="15">
        <v>495.17777777777781</v>
      </c>
      <c r="BH546" s="15" t="str">
        <v>Week-1</v>
      </c>
    </row>
    <row r="547" spans="2:60" ht="15">
      <c r="B547" s="17" t="s">
        <v>129</v>
      </c>
      <c r="C547" s="17" t="s">
        <v>75</v>
      </c>
      <c r="D547" s="19" t="s">
        <v>91</v>
      </c>
      <c r="E547" s="21">
        <v>44901</v>
      </c>
      <c r="F547" s="17">
        <v>16714</v>
      </c>
      <c r="G547" s="17">
        <v>40</v>
      </c>
      <c r="H547" s="15">
        <f t="shared" si="8"/>
        <v>417.85</v>
      </c>
      <c r="I547" s="15" t="s">
        <v>188</v>
      </c>
      <c r="AR547" s="15">
        <v>495.17777777777781</v>
      </c>
      <c r="AS547" s="15">
        <v>492.62857142857143</v>
      </c>
      <c r="AT547" s="15">
        <v>492.61702127659572</v>
      </c>
      <c r="AU547" s="15">
        <v>483.125</v>
      </c>
      <c r="BA547" s="15" t="str">
        <v>ITEM8277</v>
      </c>
      <c r="BB547" s="15" t="str">
        <v>Lemon</v>
      </c>
      <c r="BC547" s="15" t="str">
        <v>Lisbon</v>
      </c>
      <c r="BD547" s="15">
        <v>44901</v>
      </c>
      <c r="BE547" s="15">
        <v>2477</v>
      </c>
      <c r="BF547" s="15">
        <v>3</v>
      </c>
      <c r="BG547" s="15">
        <v>825.66666666666663</v>
      </c>
      <c r="BH547" s="15" t="str">
        <v>Week-1</v>
      </c>
    </row>
    <row r="548" spans="2:60" ht="15">
      <c r="B548" s="17" t="s">
        <v>130</v>
      </c>
      <c r="C548" s="17" t="s">
        <v>71</v>
      </c>
      <c r="D548" s="19" t="s">
        <v>72</v>
      </c>
      <c r="E548" s="21">
        <v>44901</v>
      </c>
      <c r="F548" s="17">
        <v>362</v>
      </c>
      <c r="G548" s="17">
        <v>2</v>
      </c>
      <c r="H548" s="15">
        <f t="shared" si="8"/>
        <v>181</v>
      </c>
      <c r="I548" s="15" t="s">
        <v>188</v>
      </c>
      <c r="AR548" s="15">
        <v>825.66666666666663</v>
      </c>
      <c r="AS548" s="15">
        <v>847.71428571428567</v>
      </c>
      <c r="AT548" s="15">
        <v>836.14285714285711</v>
      </c>
      <c r="AU548" s="15">
        <v>834.28571428571433</v>
      </c>
      <c r="BA548" s="15" t="str">
        <v>ITEM5806</v>
      </c>
      <c r="BB548" s="15" t="str">
        <v>Orange</v>
      </c>
      <c r="BC548" s="15" t="str">
        <v>Indie</v>
      </c>
      <c r="BD548" s="15">
        <v>44901</v>
      </c>
      <c r="BE548" s="15">
        <v>7689</v>
      </c>
      <c r="BF548" s="15">
        <v>11</v>
      </c>
      <c r="BG548" s="15">
        <v>699</v>
      </c>
      <c r="BH548" s="15" t="str">
        <v>Week-1</v>
      </c>
    </row>
    <row r="549" spans="2:60" ht="15">
      <c r="B549" s="17" t="s">
        <v>131</v>
      </c>
      <c r="C549" s="17" t="s">
        <v>75</v>
      </c>
      <c r="D549" s="19" t="s">
        <v>76</v>
      </c>
      <c r="E549" s="21">
        <v>44901</v>
      </c>
      <c r="F549" s="17">
        <v>19049</v>
      </c>
      <c r="G549" s="17">
        <v>141</v>
      </c>
      <c r="H549" s="15">
        <f t="shared" si="8"/>
        <v>135.09929078014184</v>
      </c>
      <c r="I549" s="15" t="s">
        <v>188</v>
      </c>
      <c r="AR549" s="15">
        <v>699</v>
      </c>
      <c r="AS549" s="15">
        <v>674</v>
      </c>
      <c r="AT549" s="15">
        <v>649</v>
      </c>
      <c r="AU549" s="15">
        <v>649</v>
      </c>
      <c r="BA549" s="15" t="str">
        <v>ITEM1791</v>
      </c>
      <c r="BB549" s="15" t="str">
        <v>Apple</v>
      </c>
      <c r="BC549" s="15" t="str">
        <v>Red</v>
      </c>
      <c r="BD549" s="15">
        <v>44901</v>
      </c>
      <c r="BE549" s="15">
        <v>16714</v>
      </c>
      <c r="BF549" s="15">
        <v>40</v>
      </c>
      <c r="BG549" s="15">
        <v>417.85</v>
      </c>
      <c r="BH549" s="15" t="str">
        <v>Week-1</v>
      </c>
    </row>
    <row r="550" spans="2:60" ht="15">
      <c r="B550" s="17" t="s">
        <v>132</v>
      </c>
      <c r="C550" s="17" t="s">
        <v>68</v>
      </c>
      <c r="D550" s="19" t="s">
        <v>89</v>
      </c>
      <c r="E550" s="21">
        <v>44901</v>
      </c>
      <c r="F550" s="17">
        <v>0</v>
      </c>
      <c r="G550" s="17">
        <v>0</v>
      </c>
      <c r="H550" s="15">
        <f t="shared" si="8"/>
        <v>0</v>
      </c>
      <c r="I550" s="15" t="s">
        <v>188</v>
      </c>
      <c r="AR550" s="15">
        <v>417.85</v>
      </c>
      <c r="AS550" s="15">
        <v>417.89473684210526</v>
      </c>
      <c r="AT550" s="15">
        <v>417.85714285714283</v>
      </c>
      <c r="AU550" s="15">
        <v>417.88</v>
      </c>
      <c r="BA550" s="15" t="str">
        <v>ITEM5665</v>
      </c>
      <c r="BB550" s="15" t="str">
        <v>Mango</v>
      </c>
      <c r="BC550" s="15" t="str">
        <v>Green</v>
      </c>
      <c r="BD550" s="15">
        <v>44901</v>
      </c>
      <c r="BE550" s="15">
        <v>362</v>
      </c>
      <c r="BF550" s="15">
        <v>2</v>
      </c>
      <c r="BG550" s="15">
        <v>181</v>
      </c>
      <c r="BH550" s="15" t="str">
        <v>Week-1</v>
      </c>
    </row>
    <row r="551" spans="2:60" ht="15">
      <c r="B551" s="17" t="s">
        <v>133</v>
      </c>
      <c r="C551" s="17" t="s">
        <v>71</v>
      </c>
      <c r="D551" s="19" t="s">
        <v>72</v>
      </c>
      <c r="E551" s="21">
        <v>44901</v>
      </c>
      <c r="F551" s="17">
        <v>0</v>
      </c>
      <c r="G551" s="17">
        <v>0</v>
      </c>
      <c r="H551" s="15">
        <f t="shared" si="8"/>
        <v>0</v>
      </c>
      <c r="I551" s="15" t="s">
        <v>188</v>
      </c>
      <c r="AR551" s="15">
        <v>181</v>
      </c>
      <c r="AS551" s="15">
        <v>179</v>
      </c>
      <c r="AT551" s="15">
        <v>172</v>
      </c>
      <c r="AU551" s="15">
        <v>0</v>
      </c>
      <c r="BA551" s="15" t="str">
        <v>ITEM4188</v>
      </c>
      <c r="BB551" s="15" t="str">
        <v>Apple</v>
      </c>
      <c r="BC551" s="15" t="str">
        <v>Robin</v>
      </c>
      <c r="BD551" s="15">
        <v>44901</v>
      </c>
      <c r="BE551" s="15">
        <v>19049</v>
      </c>
      <c r="BF551" s="15">
        <v>141</v>
      </c>
      <c r="BG551" s="15">
        <v>135.09929078014184</v>
      </c>
      <c r="BH551" s="15" t="str">
        <v>Week-1</v>
      </c>
    </row>
    <row r="552" spans="2:60" ht="15">
      <c r="B552" s="17" t="s">
        <v>134</v>
      </c>
      <c r="C552" s="17" t="s">
        <v>75</v>
      </c>
      <c r="D552" s="19" t="s">
        <v>76</v>
      </c>
      <c r="E552" s="21">
        <v>44901</v>
      </c>
      <c r="F552" s="17">
        <v>957</v>
      </c>
      <c r="G552" s="17">
        <v>3</v>
      </c>
      <c r="H552" s="15">
        <f t="shared" si="8"/>
        <v>319</v>
      </c>
      <c r="I552" s="15" t="s">
        <v>188</v>
      </c>
      <c r="AR552" s="15">
        <v>135.09929078014184</v>
      </c>
      <c r="AS552" s="15">
        <v>135</v>
      </c>
      <c r="AT552" s="15">
        <v>135</v>
      </c>
      <c r="AU552" s="15">
        <v>135.39344262295083</v>
      </c>
      <c r="BA552" s="15" t="str">
        <v>ITEM4685</v>
      </c>
      <c r="BB552" s="15" t="str">
        <v>Lemon</v>
      </c>
      <c r="BC552" s="15" t="str">
        <v>Oblong</v>
      </c>
      <c r="BD552" s="15">
        <v>44901</v>
      </c>
      <c r="BE552" s="15">
        <v>0</v>
      </c>
      <c r="BF552" s="15">
        <v>0</v>
      </c>
      <c r="BG552" s="15">
        <v>0</v>
      </c>
      <c r="BH552" s="15" t="str">
        <v>Week-1</v>
      </c>
    </row>
    <row r="553" spans="2:60" ht="15">
      <c r="B553" s="17" t="s">
        <v>135</v>
      </c>
      <c r="C553" s="17" t="s">
        <v>68</v>
      </c>
      <c r="D553" s="19" t="s">
        <v>69</v>
      </c>
      <c r="E553" s="21">
        <v>44901</v>
      </c>
      <c r="F553" s="17">
        <v>14441</v>
      </c>
      <c r="G553" s="17">
        <v>17</v>
      </c>
      <c r="H553" s="15">
        <f t="shared" si="8"/>
        <v>849.47058823529414</v>
      </c>
      <c r="I553" s="15" t="s">
        <v>188</v>
      </c>
      <c r="AR553" s="15">
        <v>0</v>
      </c>
      <c r="AS553" s="15">
        <v>0</v>
      </c>
      <c r="AT553" s="15">
        <v>0</v>
      </c>
      <c r="AU553" s="15">
        <v>0</v>
      </c>
      <c r="BA553" s="15" t="str">
        <v>ITEM9480</v>
      </c>
      <c r="BB553" s="15" t="str">
        <v>Mango</v>
      </c>
      <c r="BC553" s="15" t="str">
        <v>Green</v>
      </c>
      <c r="BD553" s="15">
        <v>44901</v>
      </c>
      <c r="BE553" s="15">
        <v>0</v>
      </c>
      <c r="BF553" s="15">
        <v>0</v>
      </c>
      <c r="BG553" s="15">
        <v>0</v>
      </c>
      <c r="BH553" s="15" t="str">
        <v>Week-1</v>
      </c>
    </row>
    <row r="554" spans="2:60" ht="15">
      <c r="B554" s="17" t="s">
        <v>136</v>
      </c>
      <c r="C554" s="17" t="s">
        <v>71</v>
      </c>
      <c r="D554" s="19" t="s">
        <v>84</v>
      </c>
      <c r="E554" s="21">
        <v>44901</v>
      </c>
      <c r="F554" s="17">
        <v>6120</v>
      </c>
      <c r="G554" s="17">
        <v>10</v>
      </c>
      <c r="H554" s="15">
        <f t="shared" si="8"/>
        <v>612</v>
      </c>
      <c r="I554" s="15" t="s">
        <v>188</v>
      </c>
      <c r="AR554" s="15">
        <v>0</v>
      </c>
      <c r="AS554" s="15">
        <v>0</v>
      </c>
      <c r="AT554" s="15">
        <v>0</v>
      </c>
      <c r="AU554" s="15">
        <v>0</v>
      </c>
      <c r="BA554" s="15" t="str">
        <v>ITEM7516</v>
      </c>
      <c r="BB554" s="15" t="str">
        <v>Apple</v>
      </c>
      <c r="BC554" s="15" t="str">
        <v>Robin</v>
      </c>
      <c r="BD554" s="15">
        <v>44901</v>
      </c>
      <c r="BE554" s="15">
        <v>957</v>
      </c>
      <c r="BF554" s="15">
        <v>3</v>
      </c>
      <c r="BG554" s="15">
        <v>319</v>
      </c>
      <c r="BH554" s="15" t="str">
        <v>Week-1</v>
      </c>
    </row>
    <row r="555" spans="2:60" ht="15">
      <c r="B555" s="17" t="s">
        <v>137</v>
      </c>
      <c r="C555" s="17" t="s">
        <v>81</v>
      </c>
      <c r="D555" s="19" t="s">
        <v>121</v>
      </c>
      <c r="E555" s="21">
        <v>44901</v>
      </c>
      <c r="F555" s="17">
        <v>632</v>
      </c>
      <c r="G555" s="17">
        <v>2</v>
      </c>
      <c r="H555" s="15">
        <f t="shared" si="8"/>
        <v>316</v>
      </c>
      <c r="I555" s="15" t="s">
        <v>188</v>
      </c>
      <c r="AR555" s="15">
        <v>319</v>
      </c>
      <c r="AS555" s="15">
        <v>296.14285714285717</v>
      </c>
      <c r="AT555" s="15">
        <v>279</v>
      </c>
      <c r="AU555" s="15">
        <v>185</v>
      </c>
      <c r="BA555" s="15" t="str">
        <v>ITEM8963</v>
      </c>
      <c r="BB555" s="15" t="str">
        <v>Lemon</v>
      </c>
      <c r="BC555" s="15" t="str">
        <v>Nimbu</v>
      </c>
      <c r="BD555" s="15">
        <v>44901</v>
      </c>
      <c r="BE555" s="15">
        <v>14441</v>
      </c>
      <c r="BF555" s="15">
        <v>17</v>
      </c>
      <c r="BG555" s="15">
        <v>849.47058823529414</v>
      </c>
      <c r="BH555" s="15" t="str">
        <v>Week-1</v>
      </c>
    </row>
    <row r="556" spans="2:60" ht="15">
      <c r="B556" s="17" t="s">
        <v>138</v>
      </c>
      <c r="C556" s="17" t="s">
        <v>68</v>
      </c>
      <c r="D556" s="19" t="s">
        <v>89</v>
      </c>
      <c r="E556" s="21">
        <v>44901</v>
      </c>
      <c r="F556" s="17">
        <v>0</v>
      </c>
      <c r="G556" s="17">
        <v>0</v>
      </c>
      <c r="H556" s="15">
        <f t="shared" si="8"/>
        <v>0</v>
      </c>
      <c r="I556" s="15" t="s">
        <v>188</v>
      </c>
      <c r="AR556" s="15">
        <v>849.47058823529414</v>
      </c>
      <c r="AS556" s="15">
        <v>849.91666666666663</v>
      </c>
      <c r="AT556" s="15">
        <v>845.84615384615381</v>
      </c>
      <c r="AU556" s="15">
        <v>691.9473684210526</v>
      </c>
      <c r="BA556" s="15" t="str">
        <v>ITEM8186</v>
      </c>
      <c r="BB556" s="15" t="str">
        <v>Mango</v>
      </c>
      <c r="BC556" s="15" t="str">
        <v>Alphonso</v>
      </c>
      <c r="BD556" s="15">
        <v>44901</v>
      </c>
      <c r="BE556" s="15">
        <v>6120</v>
      </c>
      <c r="BF556" s="15">
        <v>10</v>
      </c>
      <c r="BG556" s="15">
        <v>612</v>
      </c>
      <c r="BH556" s="15" t="str">
        <v>Week-1</v>
      </c>
    </row>
    <row r="557" spans="2:60" ht="15">
      <c r="B557" s="17" t="s">
        <v>139</v>
      </c>
      <c r="C557" s="17" t="s">
        <v>71</v>
      </c>
      <c r="D557" s="19" t="s">
        <v>94</v>
      </c>
      <c r="E557" s="21">
        <v>44901</v>
      </c>
      <c r="F557" s="17">
        <v>488</v>
      </c>
      <c r="G557" s="17">
        <v>2</v>
      </c>
      <c r="H557" s="15">
        <f t="shared" si="8"/>
        <v>244</v>
      </c>
      <c r="I557" s="15" t="s">
        <v>188</v>
      </c>
      <c r="AR557" s="15">
        <v>612</v>
      </c>
      <c r="AS557" s="15">
        <v>512.92857142857144</v>
      </c>
      <c r="AT557" s="15">
        <v>359.73333333333335</v>
      </c>
      <c r="AU557" s="15">
        <v>359.72727272727275</v>
      </c>
      <c r="BA557" s="15" t="str">
        <v>ITEM1064</v>
      </c>
      <c r="BB557" s="15" t="str">
        <v>Orange</v>
      </c>
      <c r="BC557" s="15" t="str">
        <v>Mandarin</v>
      </c>
      <c r="BD557" s="15">
        <v>44901</v>
      </c>
      <c r="BE557" s="15">
        <v>632</v>
      </c>
      <c r="BF557" s="15">
        <v>2</v>
      </c>
      <c r="BG557" s="15">
        <v>316</v>
      </c>
      <c r="BH557" s="15" t="str">
        <v>Week-1</v>
      </c>
    </row>
    <row r="558" spans="2:60" ht="15">
      <c r="B558" s="17" t="s">
        <v>140</v>
      </c>
      <c r="C558" s="17" t="s">
        <v>68</v>
      </c>
      <c r="D558" s="19" t="s">
        <v>99</v>
      </c>
      <c r="E558" s="21">
        <v>44901</v>
      </c>
      <c r="F558" s="17">
        <v>4753</v>
      </c>
      <c r="G558" s="17">
        <v>7</v>
      </c>
      <c r="H558" s="15">
        <f t="shared" si="8"/>
        <v>679</v>
      </c>
      <c r="I558" s="15" t="s">
        <v>188</v>
      </c>
      <c r="AR558" s="15">
        <v>316</v>
      </c>
      <c r="AS558" s="15">
        <v>316</v>
      </c>
      <c r="AT558" s="15">
        <v>0</v>
      </c>
      <c r="AU558" s="15">
        <v>316</v>
      </c>
      <c r="BA558" s="15" t="str">
        <v>ITEM8401</v>
      </c>
      <c r="BB558" s="15" t="str">
        <v>Lemon</v>
      </c>
      <c r="BC558" s="15" t="str">
        <v>Oblong</v>
      </c>
      <c r="BD558" s="15">
        <v>44901</v>
      </c>
      <c r="BE558" s="15">
        <v>0</v>
      </c>
      <c r="BF558" s="15">
        <v>0</v>
      </c>
      <c r="BG558" s="15">
        <v>0</v>
      </c>
      <c r="BH558" s="15" t="str">
        <v>Week-1</v>
      </c>
    </row>
    <row r="559" spans="2:60" ht="15">
      <c r="B559" s="17" t="s">
        <v>141</v>
      </c>
      <c r="C559" s="17" t="s">
        <v>75</v>
      </c>
      <c r="D559" s="19" t="s">
        <v>91</v>
      </c>
      <c r="E559" s="21">
        <v>44901</v>
      </c>
      <c r="F559" s="17">
        <v>447</v>
      </c>
      <c r="G559" s="17">
        <v>3</v>
      </c>
      <c r="H559" s="15">
        <f t="shared" si="8"/>
        <v>149</v>
      </c>
      <c r="I559" s="15" t="s">
        <v>188</v>
      </c>
      <c r="AR559" s="15">
        <v>0</v>
      </c>
      <c r="AS559" s="15">
        <v>269</v>
      </c>
      <c r="AT559" s="15">
        <v>0</v>
      </c>
      <c r="AU559" s="15">
        <v>269</v>
      </c>
      <c r="BA559" s="15" t="str">
        <v>ITEM8920</v>
      </c>
      <c r="BB559" s="15" t="str">
        <v>Mango</v>
      </c>
      <c r="BC559" s="15" t="str">
        <v>Amrapalli</v>
      </c>
      <c r="BD559" s="15">
        <v>44901</v>
      </c>
      <c r="BE559" s="15">
        <v>488</v>
      </c>
      <c r="BF559" s="15">
        <v>2</v>
      </c>
      <c r="BG559" s="15">
        <v>244</v>
      </c>
      <c r="BH559" s="15" t="str">
        <v>Week-1</v>
      </c>
    </row>
    <row r="560" spans="2:60" ht="15">
      <c r="B560" s="17" t="s">
        <v>142</v>
      </c>
      <c r="C560" s="17" t="s">
        <v>68</v>
      </c>
      <c r="D560" s="19" t="s">
        <v>89</v>
      </c>
      <c r="E560" s="21">
        <v>44901</v>
      </c>
      <c r="F560" s="17">
        <v>22283</v>
      </c>
      <c r="G560" s="17">
        <v>45</v>
      </c>
      <c r="H560" s="15">
        <f t="shared" si="8"/>
        <v>495.17777777777781</v>
      </c>
      <c r="I560" s="15" t="s">
        <v>188</v>
      </c>
      <c r="AR560" s="15">
        <v>244</v>
      </c>
      <c r="AS560" s="15">
        <v>0</v>
      </c>
      <c r="AT560" s="15">
        <v>244</v>
      </c>
      <c r="AU560" s="15">
        <v>244</v>
      </c>
      <c r="BA560" s="15" t="str">
        <v>ITEM6857</v>
      </c>
      <c r="BB560" s="15" t="str">
        <v>Lemon</v>
      </c>
      <c r="BC560" s="15" t="str">
        <v>Lisbon</v>
      </c>
      <c r="BD560" s="15">
        <v>44901</v>
      </c>
      <c r="BE560" s="15">
        <v>4753</v>
      </c>
      <c r="BF560" s="15">
        <v>7</v>
      </c>
      <c r="BG560" s="15">
        <v>679</v>
      </c>
      <c r="BH560" s="15" t="str">
        <v>Week-1</v>
      </c>
    </row>
    <row r="561" spans="2:60" ht="15">
      <c r="B561" s="17" t="s">
        <v>143</v>
      </c>
      <c r="C561" s="17" t="s">
        <v>81</v>
      </c>
      <c r="D561" s="19" t="s">
        <v>121</v>
      </c>
      <c r="E561" s="21">
        <v>44901</v>
      </c>
      <c r="F561" s="17">
        <v>2477</v>
      </c>
      <c r="G561" s="17">
        <v>3</v>
      </c>
      <c r="H561" s="15">
        <f t="shared" si="8"/>
        <v>825.66666666666663</v>
      </c>
      <c r="I561" s="15" t="s">
        <v>188</v>
      </c>
      <c r="AR561" s="15">
        <v>679</v>
      </c>
      <c r="AS561" s="15">
        <v>669</v>
      </c>
      <c r="AT561" s="15">
        <v>649</v>
      </c>
      <c r="AU561" s="15">
        <v>649</v>
      </c>
      <c r="BA561" s="15" t="str">
        <v>ITEM9671</v>
      </c>
      <c r="BB561" s="15" t="str">
        <v>Apple</v>
      </c>
      <c r="BC561" s="15" t="str">
        <v>Red</v>
      </c>
      <c r="BD561" s="15">
        <v>44901</v>
      </c>
      <c r="BE561" s="15">
        <v>447</v>
      </c>
      <c r="BF561" s="15">
        <v>3</v>
      </c>
      <c r="BG561" s="15">
        <v>149</v>
      </c>
      <c r="BH561" s="15" t="str">
        <v>Week-1</v>
      </c>
    </row>
    <row r="562" spans="2:60" ht="15">
      <c r="B562" s="17" t="s">
        <v>144</v>
      </c>
      <c r="C562" s="17" t="s">
        <v>71</v>
      </c>
      <c r="D562" s="19" t="s">
        <v>72</v>
      </c>
      <c r="E562" s="21">
        <v>44901</v>
      </c>
      <c r="F562" s="17">
        <v>7689</v>
      </c>
      <c r="G562" s="17">
        <v>11</v>
      </c>
      <c r="H562" s="15">
        <f t="shared" si="8"/>
        <v>699</v>
      </c>
      <c r="I562" s="15" t="s">
        <v>188</v>
      </c>
      <c r="AR562" s="15">
        <v>149</v>
      </c>
      <c r="AS562" s="15">
        <v>149</v>
      </c>
      <c r="AT562" s="15">
        <v>169</v>
      </c>
      <c r="AU562" s="15">
        <v>205.66666666666666</v>
      </c>
      <c r="BA562" s="15" t="str">
        <v>ITEM9924</v>
      </c>
      <c r="BB562" s="15" t="str">
        <v>Lemon</v>
      </c>
      <c r="BC562" s="15" t="str">
        <v>Oblong</v>
      </c>
      <c r="BD562" s="15">
        <v>44901</v>
      </c>
      <c r="BE562" s="15">
        <v>22283</v>
      </c>
      <c r="BF562" s="15">
        <v>45</v>
      </c>
      <c r="BG562" s="15">
        <v>495.17777777777781</v>
      </c>
      <c r="BH562" s="15" t="str">
        <v>Week-1</v>
      </c>
    </row>
    <row r="563" spans="2:60" ht="15">
      <c r="B563" s="17" t="s">
        <v>145</v>
      </c>
      <c r="C563" s="17" t="s">
        <v>81</v>
      </c>
      <c r="D563" s="19" t="s">
        <v>123</v>
      </c>
      <c r="E563" s="21">
        <v>44901</v>
      </c>
      <c r="F563" s="17">
        <v>16714</v>
      </c>
      <c r="G563" s="17">
        <v>40</v>
      </c>
      <c r="H563" s="15">
        <f t="shared" si="8"/>
        <v>417.85</v>
      </c>
      <c r="I563" s="15" t="s">
        <v>188</v>
      </c>
      <c r="AR563" s="15">
        <v>495.17777777777781</v>
      </c>
      <c r="AS563" s="15">
        <v>492.62857142857143</v>
      </c>
      <c r="AT563" s="15">
        <v>492.61702127659572</v>
      </c>
      <c r="AU563" s="15">
        <v>483.125</v>
      </c>
      <c r="BA563" s="15" t="str">
        <v>ITEM9090</v>
      </c>
      <c r="BB563" s="15" t="str">
        <v>Orange</v>
      </c>
      <c r="BC563" s="15" t="str">
        <v>Mandarin</v>
      </c>
      <c r="BD563" s="15">
        <v>44901</v>
      </c>
      <c r="BE563" s="15">
        <v>2477</v>
      </c>
      <c r="BF563" s="15">
        <v>3</v>
      </c>
      <c r="BG563" s="15">
        <v>825.66666666666663</v>
      </c>
      <c r="BH563" s="15" t="str">
        <v>Week-1</v>
      </c>
    </row>
    <row r="564" spans="2:60" ht="15">
      <c r="B564" s="17" t="s">
        <v>146</v>
      </c>
      <c r="C564" s="17" t="s">
        <v>68</v>
      </c>
      <c r="D564" s="19" t="s">
        <v>69</v>
      </c>
      <c r="E564" s="21">
        <v>44901</v>
      </c>
      <c r="F564" s="17">
        <v>362</v>
      </c>
      <c r="G564" s="17">
        <v>2</v>
      </c>
      <c r="H564" s="15">
        <f t="shared" si="8"/>
        <v>181</v>
      </c>
      <c r="I564" s="15" t="s">
        <v>188</v>
      </c>
      <c r="AR564" s="15">
        <v>825.66666666666663</v>
      </c>
      <c r="AS564" s="15">
        <v>847.71428571428567</v>
      </c>
      <c r="AT564" s="15">
        <v>836.14285714285711</v>
      </c>
      <c r="AU564" s="15">
        <v>834.28571428571433</v>
      </c>
      <c r="BA564" s="15" t="str">
        <v>ITEM1283</v>
      </c>
      <c r="BB564" s="15" t="str">
        <v>Mango</v>
      </c>
      <c r="BC564" s="15" t="str">
        <v>Green</v>
      </c>
      <c r="BD564" s="15">
        <v>44901</v>
      </c>
      <c r="BE564" s="15">
        <v>7689</v>
      </c>
      <c r="BF564" s="15">
        <v>11</v>
      </c>
      <c r="BG564" s="15">
        <v>699</v>
      </c>
      <c r="BH564" s="15" t="str">
        <v>Week-1</v>
      </c>
    </row>
    <row r="565" spans="2:60" ht="15">
      <c r="B565" s="17" t="s">
        <v>147</v>
      </c>
      <c r="C565" s="17" t="s">
        <v>68</v>
      </c>
      <c r="D565" s="19" t="s">
        <v>99</v>
      </c>
      <c r="E565" s="21">
        <v>44901</v>
      </c>
      <c r="F565" s="17">
        <v>19049</v>
      </c>
      <c r="G565" s="17">
        <v>141</v>
      </c>
      <c r="H565" s="15">
        <f t="shared" si="8"/>
        <v>135.09929078014184</v>
      </c>
      <c r="I565" s="15" t="s">
        <v>188</v>
      </c>
      <c r="AR565" s="15">
        <v>699</v>
      </c>
      <c r="AS565" s="15">
        <v>674</v>
      </c>
      <c r="AT565" s="15">
        <v>649</v>
      </c>
      <c r="AU565" s="15">
        <v>649</v>
      </c>
      <c r="BA565" s="15" t="str">
        <v>ITEM9564</v>
      </c>
      <c r="BB565" s="15" t="str">
        <v>Orange</v>
      </c>
      <c r="BC565" s="15" t="str">
        <v>Indie</v>
      </c>
      <c r="BD565" s="15">
        <v>44901</v>
      </c>
      <c r="BE565" s="15">
        <v>16714</v>
      </c>
      <c r="BF565" s="15">
        <v>40</v>
      </c>
      <c r="BG565" s="15">
        <v>417.85</v>
      </c>
      <c r="BH565" s="15" t="str">
        <v>Week-1</v>
      </c>
    </row>
    <row r="566" spans="2:60" ht="15">
      <c r="B566" s="17" t="s">
        <v>148</v>
      </c>
      <c r="C566" s="17" t="s">
        <v>81</v>
      </c>
      <c r="D566" s="19" t="s">
        <v>123</v>
      </c>
      <c r="E566" s="21">
        <v>44901</v>
      </c>
      <c r="F566" s="17">
        <v>0</v>
      </c>
      <c r="G566" s="17">
        <v>0</v>
      </c>
      <c r="H566" s="15">
        <f t="shared" si="8"/>
        <v>0</v>
      </c>
      <c r="I566" s="15" t="s">
        <v>188</v>
      </c>
      <c r="AR566" s="15">
        <v>417.85</v>
      </c>
      <c r="AS566" s="15">
        <v>417.89473684210526</v>
      </c>
      <c r="AT566" s="15">
        <v>417.85714285714283</v>
      </c>
      <c r="AU566" s="15">
        <v>417.88</v>
      </c>
      <c r="BA566" s="15" t="str">
        <v>ITEM2260</v>
      </c>
      <c r="BB566" s="15" t="str">
        <v>Lemon</v>
      </c>
      <c r="BC566" s="15" t="str">
        <v>Nimbu</v>
      </c>
      <c r="BD566" s="15">
        <v>44901</v>
      </c>
      <c r="BE566" s="15">
        <v>362</v>
      </c>
      <c r="BF566" s="15">
        <v>2</v>
      </c>
      <c r="BG566" s="15">
        <v>181</v>
      </c>
      <c r="BH566" s="15" t="str">
        <v>Week-1</v>
      </c>
    </row>
    <row r="567" spans="2:60" ht="15">
      <c r="B567" s="17" t="s">
        <v>149</v>
      </c>
      <c r="C567" s="17" t="s">
        <v>75</v>
      </c>
      <c r="D567" s="19" t="s">
        <v>86</v>
      </c>
      <c r="E567" s="21">
        <v>44901</v>
      </c>
      <c r="F567" s="17">
        <v>0</v>
      </c>
      <c r="G567" s="17">
        <v>0</v>
      </c>
      <c r="H567" s="15">
        <f t="shared" si="8"/>
        <v>0</v>
      </c>
      <c r="I567" s="15" t="s">
        <v>188</v>
      </c>
      <c r="AR567" s="15">
        <v>181</v>
      </c>
      <c r="AS567" s="15">
        <v>179</v>
      </c>
      <c r="AT567" s="15">
        <v>172</v>
      </c>
      <c r="AU567" s="15">
        <v>0</v>
      </c>
      <c r="BA567" s="15" t="str">
        <v>ITEM9882</v>
      </c>
      <c r="BB567" s="15" t="str">
        <v>Lemon</v>
      </c>
      <c r="BC567" s="15" t="str">
        <v>Lisbon</v>
      </c>
      <c r="BD567" s="15">
        <v>44901</v>
      </c>
      <c r="BE567" s="15">
        <v>19049</v>
      </c>
      <c r="BF567" s="15">
        <v>141</v>
      </c>
      <c r="BG567" s="15">
        <v>135.09929078014184</v>
      </c>
      <c r="BH567" s="15" t="str">
        <v>Week-1</v>
      </c>
    </row>
    <row r="568" spans="2:60" ht="15">
      <c r="B568" s="17" t="s">
        <v>150</v>
      </c>
      <c r="C568" s="17" t="s">
        <v>71</v>
      </c>
      <c r="D568" s="19" t="s">
        <v>94</v>
      </c>
      <c r="E568" s="21">
        <v>44901</v>
      </c>
      <c r="F568" s="17">
        <v>957</v>
      </c>
      <c r="G568" s="17">
        <v>3</v>
      </c>
      <c r="H568" s="15">
        <f t="shared" si="8"/>
        <v>319</v>
      </c>
      <c r="I568" s="15" t="s">
        <v>188</v>
      </c>
      <c r="AR568" s="15">
        <v>135.09929078014184</v>
      </c>
      <c r="AS568" s="15">
        <v>135</v>
      </c>
      <c r="AT568" s="15">
        <v>135</v>
      </c>
      <c r="AU568" s="15">
        <v>135.39344262295083</v>
      </c>
      <c r="BA568" s="15" t="str">
        <v>ITEM1813</v>
      </c>
      <c r="BB568" s="15" t="str">
        <v>Orange</v>
      </c>
      <c r="BC568" s="15" t="str">
        <v>Indie</v>
      </c>
      <c r="BD568" s="15">
        <v>44901</v>
      </c>
      <c r="BE568" s="15">
        <v>0</v>
      </c>
      <c r="BF568" s="15">
        <v>0</v>
      </c>
      <c r="BG568" s="15">
        <v>0</v>
      </c>
      <c r="BH568" s="15" t="str">
        <v>Week-1</v>
      </c>
    </row>
    <row r="569" spans="2:60" ht="15">
      <c r="B569" s="17" t="s">
        <v>151</v>
      </c>
      <c r="C569" s="17" t="s">
        <v>68</v>
      </c>
      <c r="D569" s="19" t="s">
        <v>89</v>
      </c>
      <c r="E569" s="21">
        <v>44901</v>
      </c>
      <c r="F569" s="17">
        <v>14441</v>
      </c>
      <c r="G569" s="17">
        <v>17</v>
      </c>
      <c r="H569" s="15">
        <f t="shared" si="8"/>
        <v>849.47058823529414</v>
      </c>
      <c r="I569" s="15" t="s">
        <v>188</v>
      </c>
      <c r="AR569" s="15">
        <v>0</v>
      </c>
      <c r="AS569" s="15">
        <v>0</v>
      </c>
      <c r="AT569" s="15">
        <v>0</v>
      </c>
      <c r="AU569" s="15">
        <v>0</v>
      </c>
      <c r="BA569" s="15" t="str">
        <v>ITEM7519</v>
      </c>
      <c r="BB569" s="15" t="str">
        <v>Apple</v>
      </c>
      <c r="BC569" s="15" t="str">
        <v>Golden</v>
      </c>
      <c r="BD569" s="15">
        <v>44901</v>
      </c>
      <c r="BE569" s="15">
        <v>0</v>
      </c>
      <c r="BF569" s="15">
        <v>0</v>
      </c>
      <c r="BG569" s="15">
        <v>0</v>
      </c>
      <c r="BH569" s="15" t="str">
        <v>Week-1</v>
      </c>
    </row>
    <row r="570" spans="2:60" ht="15">
      <c r="B570" s="17" t="s">
        <v>152</v>
      </c>
      <c r="C570" s="17" t="s">
        <v>81</v>
      </c>
      <c r="D570" s="19" t="s">
        <v>82</v>
      </c>
      <c r="E570" s="21">
        <v>44901</v>
      </c>
      <c r="F570" s="17">
        <v>6120</v>
      </c>
      <c r="G570" s="17">
        <v>10</v>
      </c>
      <c r="H570" s="15">
        <f t="shared" si="8"/>
        <v>612</v>
      </c>
      <c r="I570" s="15" t="s">
        <v>188</v>
      </c>
      <c r="AR570" s="15">
        <v>0</v>
      </c>
      <c r="AS570" s="15">
        <v>0</v>
      </c>
      <c r="AT570" s="15">
        <v>0</v>
      </c>
      <c r="AU570" s="15">
        <v>0</v>
      </c>
      <c r="BA570" s="15" t="str">
        <v>ITEM6204</v>
      </c>
      <c r="BB570" s="15" t="str">
        <v>Mango</v>
      </c>
      <c r="BC570" s="15" t="str">
        <v>Amrapalli</v>
      </c>
      <c r="BD570" s="15">
        <v>44901</v>
      </c>
      <c r="BE570" s="15">
        <v>957</v>
      </c>
      <c r="BF570" s="15">
        <v>3</v>
      </c>
      <c r="BG570" s="15">
        <v>319</v>
      </c>
      <c r="BH570" s="15" t="str">
        <v>Week-1</v>
      </c>
    </row>
    <row r="571" spans="2:60" ht="15">
      <c r="B571" s="17" t="s">
        <v>153</v>
      </c>
      <c r="C571" s="17" t="s">
        <v>68</v>
      </c>
      <c r="D571" s="19" t="s">
        <v>89</v>
      </c>
      <c r="E571" s="21">
        <v>44901</v>
      </c>
      <c r="F571" s="17">
        <v>632</v>
      </c>
      <c r="G571" s="17">
        <v>2</v>
      </c>
      <c r="H571" s="15">
        <f t="shared" si="8"/>
        <v>316</v>
      </c>
      <c r="I571" s="15" t="s">
        <v>188</v>
      </c>
      <c r="AR571" s="15">
        <v>319</v>
      </c>
      <c r="AS571" s="15">
        <v>296.14285714285717</v>
      </c>
      <c r="AT571" s="15">
        <v>279</v>
      </c>
      <c r="AU571" s="15">
        <v>185</v>
      </c>
      <c r="BA571" s="15" t="str">
        <v>ITEM7622</v>
      </c>
      <c r="BB571" s="15" t="str">
        <v>Lemon</v>
      </c>
      <c r="BC571" s="15" t="str">
        <v>Oblong</v>
      </c>
      <c r="BD571" s="15">
        <v>44901</v>
      </c>
      <c r="BE571" s="15">
        <v>14441</v>
      </c>
      <c r="BF571" s="15">
        <v>17</v>
      </c>
      <c r="BG571" s="15">
        <v>849.47058823529414</v>
      </c>
      <c r="BH571" s="15" t="str">
        <v>Week-1</v>
      </c>
    </row>
    <row r="572" spans="2:60" ht="15">
      <c r="B572" s="17" t="s">
        <v>154</v>
      </c>
      <c r="C572" s="17" t="s">
        <v>71</v>
      </c>
      <c r="D572" s="19" t="s">
        <v>84</v>
      </c>
      <c r="E572" s="21">
        <v>44901</v>
      </c>
      <c r="F572" s="17">
        <v>0</v>
      </c>
      <c r="G572" s="17">
        <v>0</v>
      </c>
      <c r="H572" s="15">
        <f t="shared" si="8"/>
        <v>0</v>
      </c>
      <c r="I572" s="15" t="s">
        <v>188</v>
      </c>
      <c r="AR572" s="15">
        <v>849.47058823529414</v>
      </c>
      <c r="AS572" s="15">
        <v>849.91666666666663</v>
      </c>
      <c r="AT572" s="15">
        <v>845.84615384615381</v>
      </c>
      <c r="AU572" s="15">
        <v>691.9473684210526</v>
      </c>
      <c r="BA572" s="15" t="str">
        <v>ITEM9161</v>
      </c>
      <c r="BB572" s="15" t="str">
        <v>Orange</v>
      </c>
      <c r="BC572" s="15" t="str">
        <v>Tangerine</v>
      </c>
      <c r="BD572" s="15">
        <v>44901</v>
      </c>
      <c r="BE572" s="15">
        <v>6120</v>
      </c>
      <c r="BF572" s="15">
        <v>10</v>
      </c>
      <c r="BG572" s="15">
        <v>612</v>
      </c>
      <c r="BH572" s="15" t="str">
        <v>Week-1</v>
      </c>
    </row>
    <row r="573" spans="2:60" ht="15">
      <c r="B573" s="17" t="s">
        <v>155</v>
      </c>
      <c r="C573" s="17" t="s">
        <v>75</v>
      </c>
      <c r="D573" s="19" t="s">
        <v>86</v>
      </c>
      <c r="E573" s="21">
        <v>44901</v>
      </c>
      <c r="F573" s="17">
        <v>488</v>
      </c>
      <c r="G573" s="17">
        <v>2</v>
      </c>
      <c r="H573" s="15">
        <f t="shared" si="8"/>
        <v>244</v>
      </c>
      <c r="I573" s="15" t="s">
        <v>188</v>
      </c>
      <c r="AR573" s="15">
        <v>612</v>
      </c>
      <c r="AS573" s="15">
        <v>512.92857142857144</v>
      </c>
      <c r="AT573" s="15">
        <v>359.73333333333335</v>
      </c>
      <c r="AU573" s="15">
        <v>359.72727272727275</v>
      </c>
      <c r="BA573" s="15" t="str">
        <v>ITEM3306</v>
      </c>
      <c r="BB573" s="15" t="str">
        <v>Lemon</v>
      </c>
      <c r="BC573" s="15" t="str">
        <v>Oblong</v>
      </c>
      <c r="BD573" s="15">
        <v>44901</v>
      </c>
      <c r="BE573" s="15">
        <v>632</v>
      </c>
      <c r="BF573" s="15">
        <v>2</v>
      </c>
      <c r="BG573" s="15">
        <v>316</v>
      </c>
      <c r="BH573" s="15" t="str">
        <v>Week-1</v>
      </c>
    </row>
    <row r="574" spans="2:60" ht="15">
      <c r="B574" s="17" t="s">
        <v>156</v>
      </c>
      <c r="C574" s="17" t="s">
        <v>81</v>
      </c>
      <c r="D574" s="19" t="s">
        <v>82</v>
      </c>
      <c r="E574" s="21">
        <v>44901</v>
      </c>
      <c r="F574" s="17">
        <v>4753</v>
      </c>
      <c r="G574" s="17">
        <v>7</v>
      </c>
      <c r="H574" s="15">
        <f t="shared" si="8"/>
        <v>679</v>
      </c>
      <c r="I574" s="15" t="s">
        <v>188</v>
      </c>
      <c r="AR574" s="15">
        <v>316</v>
      </c>
      <c r="AS574" s="15">
        <v>316</v>
      </c>
      <c r="AT574" s="15">
        <v>0</v>
      </c>
      <c r="AU574" s="15">
        <v>316</v>
      </c>
      <c r="BA574" s="15" t="str">
        <v>ITEM8789</v>
      </c>
      <c r="BB574" s="15" t="str">
        <v>Mango</v>
      </c>
      <c r="BC574" s="15" t="str">
        <v>Alphonso</v>
      </c>
      <c r="BD574" s="15">
        <v>44901</v>
      </c>
      <c r="BE574" s="15">
        <v>0</v>
      </c>
      <c r="BF574" s="15">
        <v>0</v>
      </c>
      <c r="BG574" s="15">
        <v>0</v>
      </c>
      <c r="BH574" s="15" t="str">
        <v>Week-1</v>
      </c>
    </row>
    <row r="575" spans="2:60" ht="15">
      <c r="B575" s="17" t="s">
        <v>157</v>
      </c>
      <c r="C575" s="17" t="s">
        <v>81</v>
      </c>
      <c r="D575" s="19" t="s">
        <v>121</v>
      </c>
      <c r="E575" s="21">
        <v>44901</v>
      </c>
      <c r="F575" s="17">
        <v>447</v>
      </c>
      <c r="G575" s="17">
        <v>3</v>
      </c>
      <c r="H575" s="15">
        <f t="shared" si="8"/>
        <v>149</v>
      </c>
      <c r="I575" s="15" t="s">
        <v>188</v>
      </c>
      <c r="AR575" s="15">
        <v>0</v>
      </c>
      <c r="AS575" s="15">
        <v>269</v>
      </c>
      <c r="AT575" s="15">
        <v>0</v>
      </c>
      <c r="AU575" s="15">
        <v>269</v>
      </c>
      <c r="BA575" s="15" t="str">
        <v>ITEM2360</v>
      </c>
      <c r="BB575" s="15" t="str">
        <v>Apple</v>
      </c>
      <c r="BC575" s="15" t="str">
        <v>Golden</v>
      </c>
      <c r="BD575" s="15">
        <v>44901</v>
      </c>
      <c r="BE575" s="15">
        <v>488</v>
      </c>
      <c r="BF575" s="15">
        <v>2</v>
      </c>
      <c r="BG575" s="15">
        <v>244</v>
      </c>
      <c r="BH575" s="15" t="str">
        <v>Week-1</v>
      </c>
    </row>
    <row r="576" spans="2:60" ht="15">
      <c r="B576" s="17" t="s">
        <v>158</v>
      </c>
      <c r="C576" s="17" t="s">
        <v>68</v>
      </c>
      <c r="D576" s="19" t="s">
        <v>99</v>
      </c>
      <c r="E576" s="21">
        <v>44901</v>
      </c>
      <c r="F576" s="17">
        <v>3068</v>
      </c>
      <c r="G576" s="17">
        <v>12</v>
      </c>
      <c r="H576" s="15">
        <f t="shared" si="8"/>
        <v>255.66666666666666</v>
      </c>
      <c r="I576" s="15" t="s">
        <v>188</v>
      </c>
      <c r="AR576" s="15">
        <v>244</v>
      </c>
      <c r="AS576" s="15">
        <v>0</v>
      </c>
      <c r="AT576" s="15">
        <v>244</v>
      </c>
      <c r="AU576" s="15">
        <v>244</v>
      </c>
      <c r="BA576" s="15" t="str">
        <v>ITEM3301</v>
      </c>
      <c r="BB576" s="15" t="str">
        <v>Orange</v>
      </c>
      <c r="BC576" s="15" t="str">
        <v>Tangerine</v>
      </c>
      <c r="BD576" s="15">
        <v>44901</v>
      </c>
      <c r="BE576" s="15">
        <v>4753</v>
      </c>
      <c r="BF576" s="15">
        <v>7</v>
      </c>
      <c r="BG576" s="15">
        <v>679</v>
      </c>
      <c r="BH576" s="15" t="str">
        <v>Week-1</v>
      </c>
    </row>
    <row r="577" spans="2:60" ht="15">
      <c r="B577" s="17" t="s">
        <v>159</v>
      </c>
      <c r="C577" s="17" t="s">
        <v>75</v>
      </c>
      <c r="D577" s="19" t="s">
        <v>91</v>
      </c>
      <c r="E577" s="21">
        <v>44901</v>
      </c>
      <c r="F577" s="17">
        <v>7819</v>
      </c>
      <c r="G577" s="17">
        <v>9</v>
      </c>
      <c r="H577" s="15">
        <f t="shared" si="8"/>
        <v>868.77777777777783</v>
      </c>
      <c r="I577" s="15" t="s">
        <v>188</v>
      </c>
      <c r="AR577" s="15">
        <v>679</v>
      </c>
      <c r="AS577" s="15">
        <v>669</v>
      </c>
      <c r="AT577" s="15">
        <v>649</v>
      </c>
      <c r="AU577" s="15">
        <v>649</v>
      </c>
      <c r="BA577" s="15" t="str">
        <v>ITEM5899</v>
      </c>
      <c r="BB577" s="15" t="str">
        <v>Orange</v>
      </c>
      <c r="BC577" s="15" t="str">
        <v>Mandarin</v>
      </c>
      <c r="BD577" s="15">
        <v>44901</v>
      </c>
      <c r="BE577" s="15">
        <v>447</v>
      </c>
      <c r="BF577" s="15">
        <v>3</v>
      </c>
      <c r="BG577" s="15">
        <v>149</v>
      </c>
      <c r="BH577" s="15" t="str">
        <v>Week-1</v>
      </c>
    </row>
    <row r="578" spans="2:60" ht="15">
      <c r="B578" s="17" t="s">
        <v>160</v>
      </c>
      <c r="C578" s="17" t="s">
        <v>71</v>
      </c>
      <c r="D578" s="19" t="s">
        <v>84</v>
      </c>
      <c r="E578" s="21">
        <v>44901</v>
      </c>
      <c r="F578" s="17">
        <v>1305</v>
      </c>
      <c r="G578" s="17">
        <v>9</v>
      </c>
      <c r="H578" s="15">
        <f t="shared" si="8"/>
        <v>145</v>
      </c>
      <c r="I578" s="15" t="s">
        <v>188</v>
      </c>
      <c r="AR578" s="15">
        <v>149</v>
      </c>
      <c r="AS578" s="15">
        <v>149</v>
      </c>
      <c r="AT578" s="15">
        <v>169</v>
      </c>
      <c r="AU578" s="15">
        <v>205.66666666666666</v>
      </c>
      <c r="BA578" s="15" t="str">
        <v>ITEM5049</v>
      </c>
      <c r="BB578" s="15" t="str">
        <v>Lemon</v>
      </c>
      <c r="BC578" s="15" t="str">
        <v>Lisbon</v>
      </c>
      <c r="BD578" s="15">
        <v>44901</v>
      </c>
      <c r="BE578" s="15">
        <v>3068</v>
      </c>
      <c r="BF578" s="15">
        <v>12</v>
      </c>
      <c r="BG578" s="15">
        <v>255.66666666666666</v>
      </c>
      <c r="BH578" s="15" t="str">
        <v>Week-1</v>
      </c>
    </row>
    <row r="579" spans="2:60" ht="15">
      <c r="B579" s="17" t="s">
        <v>161</v>
      </c>
      <c r="C579" s="17" t="s">
        <v>75</v>
      </c>
      <c r="D579" s="19" t="s">
        <v>86</v>
      </c>
      <c r="E579" s="21">
        <v>44901</v>
      </c>
      <c r="F579" s="17">
        <v>928</v>
      </c>
      <c r="G579" s="17">
        <v>2</v>
      </c>
      <c r="H579" s="15">
        <f t="shared" ref="H579:H642" si="9">IF(F579&gt;0,F579/G579,0)</f>
        <v>464</v>
      </c>
      <c r="I579" s="15" t="s">
        <v>188</v>
      </c>
      <c r="AR579" s="15">
        <v>255.66666666666666</v>
      </c>
      <c r="AS579" s="15">
        <v>249</v>
      </c>
      <c r="AT579" s="15">
        <v>259</v>
      </c>
      <c r="AU579" s="15">
        <v>527</v>
      </c>
      <c r="BA579" s="15" t="str">
        <v>ITEM8897</v>
      </c>
      <c r="BB579" s="15" t="str">
        <v>Apple</v>
      </c>
      <c r="BC579" s="15" t="str">
        <v>Red</v>
      </c>
      <c r="BD579" s="15">
        <v>44901</v>
      </c>
      <c r="BE579" s="15">
        <v>7819</v>
      </c>
      <c r="BF579" s="15">
        <v>9</v>
      </c>
      <c r="BG579" s="15">
        <v>868.77777777777783</v>
      </c>
      <c r="BH579" s="15" t="str">
        <v>Week-1</v>
      </c>
    </row>
    <row r="580" spans="2:60" ht="15">
      <c r="B580" s="17" t="s">
        <v>162</v>
      </c>
      <c r="C580" s="17" t="s">
        <v>81</v>
      </c>
      <c r="D580" s="19" t="s">
        <v>82</v>
      </c>
      <c r="E580" s="21">
        <v>44901</v>
      </c>
      <c r="F580" s="17">
        <v>1837</v>
      </c>
      <c r="G580" s="17">
        <v>11</v>
      </c>
      <c r="H580" s="15">
        <f t="shared" si="9"/>
        <v>167</v>
      </c>
      <c r="I580" s="15" t="s">
        <v>188</v>
      </c>
      <c r="AR580" s="15">
        <v>868.77777777777783</v>
      </c>
      <c r="AS580" s="15">
        <v>843.66666666666663</v>
      </c>
      <c r="AT580" s="15">
        <v>836</v>
      </c>
      <c r="AU580" s="15">
        <v>729.85714285714289</v>
      </c>
      <c r="BA580" s="15" t="str">
        <v>ITEM7663</v>
      </c>
      <c r="BB580" s="15" t="str">
        <v>Mango</v>
      </c>
      <c r="BC580" s="15" t="str">
        <v>Alphonso</v>
      </c>
      <c r="BD580" s="15">
        <v>44901</v>
      </c>
      <c r="BE580" s="15">
        <v>1305</v>
      </c>
      <c r="BF580" s="15">
        <v>9</v>
      </c>
      <c r="BG580" s="15">
        <v>145</v>
      </c>
      <c r="BH580" s="15" t="str">
        <v>Week-1</v>
      </c>
    </row>
    <row r="581" spans="2:60" ht="15">
      <c r="B581" s="17" t="s">
        <v>163</v>
      </c>
      <c r="C581" s="17" t="s">
        <v>71</v>
      </c>
      <c r="D581" s="19" t="s">
        <v>94</v>
      </c>
      <c r="E581" s="21">
        <v>44901</v>
      </c>
      <c r="F581" s="17">
        <v>1995</v>
      </c>
      <c r="G581" s="17">
        <v>5</v>
      </c>
      <c r="H581" s="15">
        <f t="shared" si="9"/>
        <v>399</v>
      </c>
      <c r="I581" s="15" t="s">
        <v>188</v>
      </c>
      <c r="AR581" s="15">
        <v>145</v>
      </c>
      <c r="AS581" s="15">
        <v>145</v>
      </c>
      <c r="AT581" s="15">
        <v>145</v>
      </c>
      <c r="AU581" s="15">
        <v>145</v>
      </c>
      <c r="BA581" s="15" t="str">
        <v>ITEM4672</v>
      </c>
      <c r="BB581" s="15" t="str">
        <v>Apple</v>
      </c>
      <c r="BC581" s="15" t="str">
        <v>Golden</v>
      </c>
      <c r="BD581" s="15">
        <v>44901</v>
      </c>
      <c r="BE581" s="15">
        <v>928</v>
      </c>
      <c r="BF581" s="15">
        <v>2</v>
      </c>
      <c r="BG581" s="15">
        <v>464</v>
      </c>
      <c r="BH581" s="15" t="str">
        <v>Week-1</v>
      </c>
    </row>
    <row r="582" spans="2:60" ht="15">
      <c r="B582" s="17" t="s">
        <v>164</v>
      </c>
      <c r="C582" s="17" t="s">
        <v>75</v>
      </c>
      <c r="D582" s="19" t="s">
        <v>91</v>
      </c>
      <c r="E582" s="21">
        <v>44901</v>
      </c>
      <c r="F582" s="17">
        <v>912</v>
      </c>
      <c r="G582" s="17">
        <v>1</v>
      </c>
      <c r="H582" s="15">
        <f t="shared" si="9"/>
        <v>912</v>
      </c>
      <c r="I582" s="15" t="s">
        <v>188</v>
      </c>
      <c r="AR582" s="15">
        <v>464</v>
      </c>
      <c r="AS582" s="15">
        <v>0</v>
      </c>
      <c r="AT582" s="15">
        <v>464</v>
      </c>
      <c r="AU582" s="15">
        <v>0</v>
      </c>
      <c r="BA582" s="15" t="str">
        <v>ITEM8886</v>
      </c>
      <c r="BB582" s="15" t="str">
        <v>Orange</v>
      </c>
      <c r="BC582" s="15" t="str">
        <v>Tangerine</v>
      </c>
      <c r="BD582" s="15">
        <v>44901</v>
      </c>
      <c r="BE582" s="15">
        <v>1837</v>
      </c>
      <c r="BF582" s="15">
        <v>11</v>
      </c>
      <c r="BG582" s="15">
        <v>167</v>
      </c>
      <c r="BH582" s="15" t="str">
        <v>Week-1</v>
      </c>
    </row>
    <row r="583" spans="2:60" ht="15">
      <c r="B583" s="17" t="s">
        <v>165</v>
      </c>
      <c r="C583" s="17" t="s">
        <v>75</v>
      </c>
      <c r="D583" s="19" t="s">
        <v>86</v>
      </c>
      <c r="E583" s="21">
        <v>44901</v>
      </c>
      <c r="F583" s="17">
        <v>0</v>
      </c>
      <c r="G583" s="17">
        <v>0</v>
      </c>
      <c r="H583" s="15">
        <f t="shared" si="9"/>
        <v>0</v>
      </c>
      <c r="I583" s="15" t="s">
        <v>188</v>
      </c>
      <c r="AR583" s="15">
        <v>167</v>
      </c>
      <c r="AS583" s="15">
        <v>169.66666666666666</v>
      </c>
      <c r="AT583" s="15">
        <v>167</v>
      </c>
      <c r="AU583" s="15">
        <v>185.27272727272728</v>
      </c>
      <c r="BA583" s="15" t="str">
        <v>ITEM2329</v>
      </c>
      <c r="BB583" s="15" t="str">
        <v>Mango</v>
      </c>
      <c r="BC583" s="15" t="str">
        <v>Amrapalli</v>
      </c>
      <c r="BD583" s="15">
        <v>44901</v>
      </c>
      <c r="BE583" s="15">
        <v>1995</v>
      </c>
      <c r="BF583" s="15">
        <v>5</v>
      </c>
      <c r="BG583" s="15">
        <v>399</v>
      </c>
      <c r="BH583" s="15" t="str">
        <v>Week-1</v>
      </c>
    </row>
    <row r="584" spans="2:60" ht="15">
      <c r="B584" s="17" t="s">
        <v>166</v>
      </c>
      <c r="C584" s="17" t="s">
        <v>81</v>
      </c>
      <c r="D584" s="19" t="s">
        <v>121</v>
      </c>
      <c r="E584" s="21">
        <v>44901</v>
      </c>
      <c r="F584" s="17">
        <v>7044</v>
      </c>
      <c r="G584" s="17">
        <v>36</v>
      </c>
      <c r="H584" s="15">
        <f t="shared" si="9"/>
        <v>195.66666666666666</v>
      </c>
      <c r="I584" s="15" t="s">
        <v>188</v>
      </c>
      <c r="AR584" s="15">
        <v>399</v>
      </c>
      <c r="AS584" s="15">
        <v>399</v>
      </c>
      <c r="AT584" s="15">
        <v>399</v>
      </c>
      <c r="AU584" s="15">
        <v>899</v>
      </c>
      <c r="BA584" s="15" t="str">
        <v>ITEM8933</v>
      </c>
      <c r="BB584" s="15" t="str">
        <v>Apple</v>
      </c>
      <c r="BC584" s="15" t="str">
        <v>Red</v>
      </c>
      <c r="BD584" s="15">
        <v>44901</v>
      </c>
      <c r="BE584" s="15">
        <v>912</v>
      </c>
      <c r="BF584" s="15">
        <v>1</v>
      </c>
      <c r="BG584" s="15">
        <v>912</v>
      </c>
      <c r="BH584" s="15" t="str">
        <v>Week-1</v>
      </c>
    </row>
    <row r="585" spans="2:60" ht="15">
      <c r="B585" s="17" t="s">
        <v>167</v>
      </c>
      <c r="C585" s="17" t="s">
        <v>68</v>
      </c>
      <c r="D585" s="19" t="s">
        <v>89</v>
      </c>
      <c r="E585" s="21">
        <v>44901</v>
      </c>
      <c r="F585" s="17">
        <v>2735</v>
      </c>
      <c r="G585" s="17">
        <v>9</v>
      </c>
      <c r="H585" s="15">
        <f t="shared" si="9"/>
        <v>303.88888888888891</v>
      </c>
      <c r="I585" s="15" t="s">
        <v>188</v>
      </c>
      <c r="AR585" s="15">
        <v>912</v>
      </c>
      <c r="AS585" s="15">
        <v>846</v>
      </c>
      <c r="AT585" s="15">
        <v>836</v>
      </c>
      <c r="AU585" s="15">
        <v>944</v>
      </c>
      <c r="BA585" s="15" t="str">
        <v>ITEM6354</v>
      </c>
      <c r="BB585" s="15" t="str">
        <v>Apple</v>
      </c>
      <c r="BC585" s="15" t="str">
        <v>Golden</v>
      </c>
      <c r="BD585" s="15">
        <v>44901</v>
      </c>
      <c r="BE585" s="15">
        <v>0</v>
      </c>
      <c r="BF585" s="15">
        <v>0</v>
      </c>
      <c r="BG585" s="15">
        <v>0</v>
      </c>
      <c r="BH585" s="15" t="str">
        <v>Week-1</v>
      </c>
    </row>
    <row r="586" spans="2:60" ht="15">
      <c r="B586" s="17" t="s">
        <v>168</v>
      </c>
      <c r="C586" s="17" t="s">
        <v>68</v>
      </c>
      <c r="D586" s="19" t="s">
        <v>99</v>
      </c>
      <c r="E586" s="21">
        <v>44901</v>
      </c>
      <c r="F586" s="17">
        <v>0</v>
      </c>
      <c r="G586" s="17">
        <v>0</v>
      </c>
      <c r="H586" s="15">
        <f t="shared" si="9"/>
        <v>0</v>
      </c>
      <c r="I586" s="15" t="s">
        <v>188</v>
      </c>
      <c r="AR586" s="15">
        <v>0</v>
      </c>
      <c r="AS586" s="15">
        <v>843.66666666666663</v>
      </c>
      <c r="AT586" s="15">
        <v>836</v>
      </c>
      <c r="AU586" s="15">
        <v>834.28571428571433</v>
      </c>
      <c r="BA586" s="15" t="str">
        <v>ITEM7861</v>
      </c>
      <c r="BB586" s="15" t="str">
        <v>Orange</v>
      </c>
      <c r="BC586" s="15" t="str">
        <v>Mandarin</v>
      </c>
      <c r="BD586" s="15">
        <v>44901</v>
      </c>
      <c r="BE586" s="15">
        <v>7044</v>
      </c>
      <c r="BF586" s="15">
        <v>36</v>
      </c>
      <c r="BG586" s="15">
        <v>195.66666666666666</v>
      </c>
      <c r="BH586" s="15" t="str">
        <v>Week-1</v>
      </c>
    </row>
    <row r="587" spans="2:60" ht="15">
      <c r="B587" s="17" t="s">
        <v>169</v>
      </c>
      <c r="C587" s="17" t="s">
        <v>81</v>
      </c>
      <c r="D587" s="19" t="s">
        <v>82</v>
      </c>
      <c r="E587" s="21">
        <v>44901</v>
      </c>
      <c r="F587" s="17">
        <v>22283</v>
      </c>
      <c r="G587" s="17">
        <v>45</v>
      </c>
      <c r="H587" s="15">
        <f t="shared" si="9"/>
        <v>495.17777777777781</v>
      </c>
      <c r="I587" s="15" t="s">
        <v>188</v>
      </c>
      <c r="AR587" s="15">
        <v>195.66666666666666</v>
      </c>
      <c r="AS587" s="15">
        <v>189.4</v>
      </c>
      <c r="AT587" s="15">
        <v>200.7948717948718</v>
      </c>
      <c r="AU587" s="15">
        <v>213.70588235294119</v>
      </c>
      <c r="BA587" s="15" t="str">
        <v>ITEM2852</v>
      </c>
      <c r="BB587" s="15" t="str">
        <v>Lemon</v>
      </c>
      <c r="BC587" s="15" t="str">
        <v>Oblong</v>
      </c>
      <c r="BD587" s="15">
        <v>44901</v>
      </c>
      <c r="BE587" s="15">
        <v>2735</v>
      </c>
      <c r="BF587" s="15">
        <v>9</v>
      </c>
      <c r="BG587" s="15">
        <v>303.88888888888891</v>
      </c>
      <c r="BH587" s="15" t="str">
        <v>Week-1</v>
      </c>
    </row>
    <row r="588" spans="2:60" ht="15">
      <c r="B588" s="17" t="s">
        <v>170</v>
      </c>
      <c r="C588" s="17" t="s">
        <v>81</v>
      </c>
      <c r="D588" s="19" t="s">
        <v>82</v>
      </c>
      <c r="E588" s="21">
        <v>44901</v>
      </c>
      <c r="F588" s="17">
        <v>2477</v>
      </c>
      <c r="G588" s="17">
        <v>3</v>
      </c>
      <c r="H588" s="15">
        <f t="shared" si="9"/>
        <v>825.66666666666663</v>
      </c>
      <c r="I588" s="15" t="s">
        <v>188</v>
      </c>
      <c r="AR588" s="15">
        <v>303.88888888888891</v>
      </c>
      <c r="AS588" s="15">
        <v>298.33333333333331</v>
      </c>
      <c r="AT588" s="15">
        <v>305</v>
      </c>
      <c r="AU588" s="15">
        <v>281.35294117647061</v>
      </c>
      <c r="BA588" s="15" t="str">
        <v>ITEM4931</v>
      </c>
      <c r="BB588" s="15" t="str">
        <v>Lemon</v>
      </c>
      <c r="BC588" s="15" t="str">
        <v>Lisbon</v>
      </c>
      <c r="BD588" s="15">
        <v>44901</v>
      </c>
      <c r="BE588" s="15">
        <v>0</v>
      </c>
      <c r="BF588" s="15">
        <v>0</v>
      </c>
      <c r="BG588" s="15">
        <v>0</v>
      </c>
      <c r="BH588" s="15" t="str">
        <v>Week-1</v>
      </c>
    </row>
    <row r="589" spans="2:60" ht="15">
      <c r="B589" s="17" t="s">
        <v>171</v>
      </c>
      <c r="C589" s="17" t="s">
        <v>68</v>
      </c>
      <c r="D589" s="19" t="s">
        <v>69</v>
      </c>
      <c r="E589" s="21">
        <v>44901</v>
      </c>
      <c r="F589" s="17">
        <v>7689</v>
      </c>
      <c r="G589" s="17">
        <v>11</v>
      </c>
      <c r="H589" s="15">
        <f t="shared" si="9"/>
        <v>699</v>
      </c>
      <c r="I589" s="15" t="s">
        <v>188</v>
      </c>
      <c r="AR589" s="15">
        <v>0</v>
      </c>
      <c r="AS589" s="15">
        <v>0</v>
      </c>
      <c r="AT589" s="15">
        <v>0</v>
      </c>
      <c r="AU589" s="15">
        <v>379</v>
      </c>
      <c r="BA589" s="15" t="str">
        <v>ITEM3252</v>
      </c>
      <c r="BB589" s="15" t="str">
        <v>Orange</v>
      </c>
      <c r="BC589" s="15" t="str">
        <v>Tangerine</v>
      </c>
      <c r="BD589" s="15">
        <v>44901</v>
      </c>
      <c r="BE589" s="15">
        <v>22283</v>
      </c>
      <c r="BF589" s="15">
        <v>45</v>
      </c>
      <c r="BG589" s="15">
        <v>495.17777777777781</v>
      </c>
      <c r="BH589" s="15" t="str">
        <v>Week-1</v>
      </c>
    </row>
    <row r="590" spans="2:60" ht="15">
      <c r="B590" s="17" t="s">
        <v>172</v>
      </c>
      <c r="C590" s="17" t="s">
        <v>75</v>
      </c>
      <c r="D590" s="19" t="s">
        <v>91</v>
      </c>
      <c r="E590" s="21">
        <v>44901</v>
      </c>
      <c r="F590" s="17">
        <v>16714</v>
      </c>
      <c r="G590" s="17">
        <v>40</v>
      </c>
      <c r="H590" s="15">
        <f t="shared" si="9"/>
        <v>417.85</v>
      </c>
      <c r="I590" s="15" t="s">
        <v>188</v>
      </c>
      <c r="AR590" s="15">
        <v>495.17777777777781</v>
      </c>
      <c r="AS590" s="15">
        <v>492.62857142857143</v>
      </c>
      <c r="AT590" s="15">
        <v>492.61702127659572</v>
      </c>
      <c r="AU590" s="15">
        <v>483.125</v>
      </c>
      <c r="BA590" s="15" t="str">
        <v>ITEM8353</v>
      </c>
      <c r="BB590" s="15" t="str">
        <v>Orange</v>
      </c>
      <c r="BC590" s="15" t="str">
        <v>Tangerine</v>
      </c>
      <c r="BD590" s="15">
        <v>44901</v>
      </c>
      <c r="BE590" s="15">
        <v>2477</v>
      </c>
      <c r="BF590" s="15">
        <v>3</v>
      </c>
      <c r="BG590" s="15">
        <v>825.66666666666663</v>
      </c>
      <c r="BH590" s="15" t="str">
        <v>Week-1</v>
      </c>
    </row>
    <row r="591" spans="2:60" ht="15">
      <c r="B591" s="17" t="s">
        <v>173</v>
      </c>
      <c r="C591" s="17" t="s">
        <v>68</v>
      </c>
      <c r="D591" s="19" t="s">
        <v>69</v>
      </c>
      <c r="E591" s="21">
        <v>44901</v>
      </c>
      <c r="F591" s="17">
        <v>362</v>
      </c>
      <c r="G591" s="17">
        <v>2</v>
      </c>
      <c r="H591" s="15">
        <f t="shared" si="9"/>
        <v>181</v>
      </c>
      <c r="I591" s="15" t="s">
        <v>188</v>
      </c>
      <c r="AR591" s="15">
        <v>825.66666666666663</v>
      </c>
      <c r="AS591" s="15">
        <v>847.71428571428567</v>
      </c>
      <c r="AT591" s="15">
        <v>836.14285714285711</v>
      </c>
      <c r="AU591" s="15">
        <v>834.28571428571433</v>
      </c>
      <c r="BA591" s="15" t="str">
        <v>ITEM3405</v>
      </c>
      <c r="BB591" s="15" t="str">
        <v>Lemon</v>
      </c>
      <c r="BC591" s="15" t="str">
        <v>Nimbu</v>
      </c>
      <c r="BD591" s="15">
        <v>44901</v>
      </c>
      <c r="BE591" s="15">
        <v>7689</v>
      </c>
      <c r="BF591" s="15">
        <v>11</v>
      </c>
      <c r="BG591" s="15">
        <v>699</v>
      </c>
      <c r="BH591" s="15" t="str">
        <v>Week-1</v>
      </c>
    </row>
    <row r="592" spans="2:60" ht="15">
      <c r="B592" s="17" t="s">
        <v>174</v>
      </c>
      <c r="C592" s="17" t="s">
        <v>71</v>
      </c>
      <c r="D592" s="19" t="s">
        <v>94</v>
      </c>
      <c r="E592" s="21">
        <v>44901</v>
      </c>
      <c r="F592" s="17">
        <v>19049</v>
      </c>
      <c r="G592" s="17">
        <v>141</v>
      </c>
      <c r="H592" s="15">
        <f t="shared" si="9"/>
        <v>135.09929078014184</v>
      </c>
      <c r="I592" s="15" t="s">
        <v>188</v>
      </c>
      <c r="AR592" s="15">
        <v>699</v>
      </c>
      <c r="AS592" s="15">
        <v>674</v>
      </c>
      <c r="AT592" s="15">
        <v>649</v>
      </c>
      <c r="AU592" s="15">
        <v>649</v>
      </c>
      <c r="BA592" s="15" t="str">
        <v>ITEM2248</v>
      </c>
      <c r="BB592" s="15" t="str">
        <v>Apple</v>
      </c>
      <c r="BC592" s="15" t="str">
        <v>Red</v>
      </c>
      <c r="BD592" s="15">
        <v>44901</v>
      </c>
      <c r="BE592" s="15">
        <v>16714</v>
      </c>
      <c r="BF592" s="15">
        <v>40</v>
      </c>
      <c r="BG592" s="15">
        <v>417.85</v>
      </c>
      <c r="BH592" s="15" t="str">
        <v>Week-1</v>
      </c>
    </row>
    <row r="593" spans="2:60" ht="15">
      <c r="B593" s="17" t="s">
        <v>175</v>
      </c>
      <c r="C593" s="17" t="s">
        <v>81</v>
      </c>
      <c r="D593" s="19" t="s">
        <v>123</v>
      </c>
      <c r="E593" s="21">
        <v>44901</v>
      </c>
      <c r="F593" s="17">
        <v>0</v>
      </c>
      <c r="G593" s="17">
        <v>0</v>
      </c>
      <c r="H593" s="15">
        <f t="shared" si="9"/>
        <v>0</v>
      </c>
      <c r="I593" s="15" t="s">
        <v>188</v>
      </c>
      <c r="AR593" s="15">
        <v>417.85</v>
      </c>
      <c r="AS593" s="15">
        <v>417.89473684210526</v>
      </c>
      <c r="AT593" s="15">
        <v>417.85714285714283</v>
      </c>
      <c r="AU593" s="15">
        <v>417.88</v>
      </c>
      <c r="BA593" s="15" t="str">
        <v>ITEM6460</v>
      </c>
      <c r="BB593" s="15" t="str">
        <v>Lemon</v>
      </c>
      <c r="BC593" s="15" t="str">
        <v>Nimbu</v>
      </c>
      <c r="BD593" s="15">
        <v>44901</v>
      </c>
      <c r="BE593" s="15">
        <v>362</v>
      </c>
      <c r="BF593" s="15">
        <v>2</v>
      </c>
      <c r="BG593" s="15">
        <v>181</v>
      </c>
      <c r="BH593" s="15" t="str">
        <v>Week-1</v>
      </c>
    </row>
    <row r="594" spans="2:60" ht="15">
      <c r="B594" s="17" t="s">
        <v>176</v>
      </c>
      <c r="C594" s="17" t="s">
        <v>68</v>
      </c>
      <c r="D594" s="19" t="s">
        <v>99</v>
      </c>
      <c r="E594" s="21">
        <v>44901</v>
      </c>
      <c r="F594" s="17">
        <v>0</v>
      </c>
      <c r="G594" s="17">
        <v>0</v>
      </c>
      <c r="H594" s="15">
        <f t="shared" si="9"/>
        <v>0</v>
      </c>
      <c r="I594" s="15" t="s">
        <v>188</v>
      </c>
      <c r="AR594" s="15">
        <v>181</v>
      </c>
      <c r="AS594" s="15">
        <v>179</v>
      </c>
      <c r="AT594" s="15">
        <v>172</v>
      </c>
      <c r="AU594" s="15">
        <v>0</v>
      </c>
      <c r="BA594" s="15" t="str">
        <v>ITEM5159</v>
      </c>
      <c r="BB594" s="15" t="str">
        <v>Mango</v>
      </c>
      <c r="BC594" s="15" t="str">
        <v>Amrapalli</v>
      </c>
      <c r="BD594" s="15">
        <v>44901</v>
      </c>
      <c r="BE594" s="15">
        <v>19049</v>
      </c>
      <c r="BF594" s="15">
        <v>141</v>
      </c>
      <c r="BG594" s="15">
        <v>135.09929078014184</v>
      </c>
      <c r="BH594" s="15" t="str">
        <v>Week-1</v>
      </c>
    </row>
    <row r="595" spans="2:60" ht="15">
      <c r="B595" s="17" t="s">
        <v>177</v>
      </c>
      <c r="C595" s="17" t="s">
        <v>71</v>
      </c>
      <c r="D595" s="19" t="s">
        <v>94</v>
      </c>
      <c r="E595" s="21">
        <v>44901</v>
      </c>
      <c r="F595" s="17">
        <v>957</v>
      </c>
      <c r="G595" s="17">
        <v>3</v>
      </c>
      <c r="H595" s="15">
        <f t="shared" si="9"/>
        <v>319</v>
      </c>
      <c r="I595" s="15" t="s">
        <v>188</v>
      </c>
      <c r="AR595" s="15">
        <v>135.09929078014184</v>
      </c>
      <c r="AS595" s="15">
        <v>135</v>
      </c>
      <c r="AT595" s="15">
        <v>135</v>
      </c>
      <c r="AU595" s="15">
        <v>135.39344262295083</v>
      </c>
      <c r="BA595" s="15" t="str">
        <v>ITEM7691</v>
      </c>
      <c r="BB595" s="15" t="str">
        <v>Orange</v>
      </c>
      <c r="BC595" s="15" t="str">
        <v>Indie</v>
      </c>
      <c r="BD595" s="15">
        <v>44901</v>
      </c>
      <c r="BE595" s="15">
        <v>0</v>
      </c>
      <c r="BF595" s="15">
        <v>0</v>
      </c>
      <c r="BG595" s="15">
        <v>0</v>
      </c>
      <c r="BH595" s="15" t="str">
        <v>Week-1</v>
      </c>
    </row>
    <row r="596" spans="2:60" ht="15">
      <c r="B596" s="17" t="s">
        <v>178</v>
      </c>
      <c r="C596" s="17" t="s">
        <v>71</v>
      </c>
      <c r="D596" s="19" t="s">
        <v>72</v>
      </c>
      <c r="E596" s="21">
        <v>44901</v>
      </c>
      <c r="F596" s="17">
        <v>14441</v>
      </c>
      <c r="G596" s="17">
        <v>17</v>
      </c>
      <c r="H596" s="15">
        <f t="shared" si="9"/>
        <v>849.47058823529414</v>
      </c>
      <c r="I596" s="15" t="s">
        <v>188</v>
      </c>
      <c r="AR596" s="15">
        <v>0</v>
      </c>
      <c r="AS596" s="15">
        <v>0</v>
      </c>
      <c r="AT596" s="15">
        <v>0</v>
      </c>
      <c r="AU596" s="15">
        <v>0</v>
      </c>
      <c r="BA596" s="15" t="str">
        <v>ITEM8733</v>
      </c>
      <c r="BB596" s="15" t="str">
        <v>Lemon</v>
      </c>
      <c r="BC596" s="15" t="str">
        <v>Lisbon</v>
      </c>
      <c r="BD596" s="15">
        <v>44901</v>
      </c>
      <c r="BE596" s="15">
        <v>0</v>
      </c>
      <c r="BF596" s="15">
        <v>0</v>
      </c>
      <c r="BG596" s="15">
        <v>0</v>
      </c>
      <c r="BH596" s="15" t="str">
        <v>Week-1</v>
      </c>
    </row>
    <row r="597" spans="2:60" ht="15">
      <c r="B597" s="17" t="s">
        <v>179</v>
      </c>
      <c r="C597" s="17" t="s">
        <v>68</v>
      </c>
      <c r="D597" s="19" t="s">
        <v>69</v>
      </c>
      <c r="E597" s="21">
        <v>44901</v>
      </c>
      <c r="F597" s="17">
        <v>6120</v>
      </c>
      <c r="G597" s="17">
        <v>10</v>
      </c>
      <c r="H597" s="15">
        <f t="shared" si="9"/>
        <v>612</v>
      </c>
      <c r="I597" s="15" t="s">
        <v>188</v>
      </c>
      <c r="AR597" s="15">
        <v>0</v>
      </c>
      <c r="AS597" s="15">
        <v>0</v>
      </c>
      <c r="AT597" s="15">
        <v>0</v>
      </c>
      <c r="AU597" s="15">
        <v>0</v>
      </c>
      <c r="BA597" s="15" t="str">
        <v>ITEM5211</v>
      </c>
      <c r="BB597" s="15" t="str">
        <v>Mango</v>
      </c>
      <c r="BC597" s="15" t="str">
        <v>Amrapalli</v>
      </c>
      <c r="BD597" s="15">
        <v>44901</v>
      </c>
      <c r="BE597" s="15">
        <v>957</v>
      </c>
      <c r="BF597" s="15">
        <v>3</v>
      </c>
      <c r="BG597" s="15">
        <v>319</v>
      </c>
      <c r="BH597" s="15" t="str">
        <v>Week-1</v>
      </c>
    </row>
    <row r="598" spans="2:60" ht="15">
      <c r="B598" s="17" t="s">
        <v>180</v>
      </c>
      <c r="C598" s="17" t="s">
        <v>68</v>
      </c>
      <c r="D598" s="19" t="s">
        <v>89</v>
      </c>
      <c r="E598" s="21">
        <v>44901</v>
      </c>
      <c r="F598" s="17">
        <v>632</v>
      </c>
      <c r="G598" s="17">
        <v>2</v>
      </c>
      <c r="H598" s="15">
        <f t="shared" si="9"/>
        <v>316</v>
      </c>
      <c r="I598" s="15" t="s">
        <v>188</v>
      </c>
      <c r="AR598" s="15">
        <v>319</v>
      </c>
      <c r="AS598" s="15">
        <v>296.14285714285717</v>
      </c>
      <c r="AT598" s="15">
        <v>279</v>
      </c>
      <c r="AU598" s="15">
        <v>185</v>
      </c>
      <c r="BA598" s="15" t="str">
        <v>ITEM1965</v>
      </c>
      <c r="BB598" s="15" t="str">
        <v>Mango</v>
      </c>
      <c r="BC598" s="15" t="str">
        <v>Green</v>
      </c>
      <c r="BD598" s="15">
        <v>44901</v>
      </c>
      <c r="BE598" s="15">
        <v>14441</v>
      </c>
      <c r="BF598" s="15">
        <v>17</v>
      </c>
      <c r="BG598" s="15">
        <v>849.47058823529414</v>
      </c>
      <c r="BH598" s="15" t="str">
        <v>Week-1</v>
      </c>
    </row>
    <row r="599" spans="2:60" ht="15">
      <c r="B599" s="17" t="s">
        <v>181</v>
      </c>
      <c r="C599" s="17" t="s">
        <v>68</v>
      </c>
      <c r="D599" s="19" t="s">
        <v>69</v>
      </c>
      <c r="E599" s="21">
        <v>44901</v>
      </c>
      <c r="F599" s="17">
        <v>0</v>
      </c>
      <c r="G599" s="17">
        <v>0</v>
      </c>
      <c r="H599" s="15">
        <f t="shared" si="9"/>
        <v>0</v>
      </c>
      <c r="I599" s="15" t="s">
        <v>188</v>
      </c>
      <c r="AR599" s="15">
        <v>849.47058823529414</v>
      </c>
      <c r="AS599" s="15">
        <v>849.91666666666663</v>
      </c>
      <c r="AT599" s="15">
        <v>845.84615384615381</v>
      </c>
      <c r="AU599" s="15">
        <v>691.9473684210526</v>
      </c>
      <c r="BA599" s="15" t="str">
        <v>ITEM2083</v>
      </c>
      <c r="BB599" s="15" t="str">
        <v>Lemon</v>
      </c>
      <c r="BC599" s="15" t="str">
        <v>Nimbu</v>
      </c>
      <c r="BD599" s="15">
        <v>44901</v>
      </c>
      <c r="BE599" s="15">
        <v>6120</v>
      </c>
      <c r="BF599" s="15">
        <v>10</v>
      </c>
      <c r="BG599" s="15">
        <v>612</v>
      </c>
      <c r="BH599" s="15" t="str">
        <v>Week-1</v>
      </c>
    </row>
    <row r="600" spans="2:60" ht="15">
      <c r="B600" s="17" t="s">
        <v>182</v>
      </c>
      <c r="C600" s="17" t="s">
        <v>75</v>
      </c>
      <c r="D600" s="19" t="s">
        <v>91</v>
      </c>
      <c r="E600" s="21">
        <v>44901</v>
      </c>
      <c r="F600" s="17">
        <v>488</v>
      </c>
      <c r="G600" s="17">
        <v>2</v>
      </c>
      <c r="H600" s="15">
        <f t="shared" si="9"/>
        <v>244</v>
      </c>
      <c r="I600" s="15" t="s">
        <v>188</v>
      </c>
      <c r="AR600" s="15">
        <v>612</v>
      </c>
      <c r="AS600" s="15">
        <v>512.92857142857144</v>
      </c>
      <c r="AT600" s="15">
        <v>359.73333333333335</v>
      </c>
      <c r="AU600" s="15">
        <v>359.72727272727275</v>
      </c>
      <c r="BA600" s="15" t="str">
        <v>ITEM9903</v>
      </c>
      <c r="BB600" s="15" t="str">
        <v>Lemon</v>
      </c>
      <c r="BC600" s="15" t="str">
        <v>Oblong</v>
      </c>
      <c r="BD600" s="15">
        <v>44901</v>
      </c>
      <c r="BE600" s="15">
        <v>632</v>
      </c>
      <c r="BF600" s="15">
        <v>2</v>
      </c>
      <c r="BG600" s="15">
        <v>316</v>
      </c>
      <c r="BH600" s="15" t="str">
        <v>Week-1</v>
      </c>
    </row>
    <row r="601" spans="2:60" ht="15">
      <c r="B601" s="17" t="s">
        <v>183</v>
      </c>
      <c r="C601" s="17" t="s">
        <v>71</v>
      </c>
      <c r="D601" s="19" t="s">
        <v>72</v>
      </c>
      <c r="E601" s="21">
        <v>44901</v>
      </c>
      <c r="F601" s="17">
        <v>4753</v>
      </c>
      <c r="G601" s="17">
        <v>7</v>
      </c>
      <c r="H601" s="15">
        <f t="shared" si="9"/>
        <v>679</v>
      </c>
      <c r="I601" s="15" t="s">
        <v>188</v>
      </c>
      <c r="AR601" s="15">
        <v>316</v>
      </c>
      <c r="AS601" s="15">
        <v>316</v>
      </c>
      <c r="AT601" s="15">
        <v>0</v>
      </c>
      <c r="AU601" s="15">
        <v>316</v>
      </c>
      <c r="BA601" s="15" t="str">
        <v>ITEM2624</v>
      </c>
      <c r="BB601" s="15" t="str">
        <v>Lemon</v>
      </c>
      <c r="BC601" s="15" t="str">
        <v>Nimbu</v>
      </c>
      <c r="BD601" s="15">
        <v>44901</v>
      </c>
      <c r="BE601" s="15">
        <v>0</v>
      </c>
      <c r="BF601" s="15">
        <v>0</v>
      </c>
      <c r="BG601" s="15">
        <v>0</v>
      </c>
      <c r="BH601" s="15" t="str">
        <v>Week-1</v>
      </c>
    </row>
    <row r="602" spans="2:60" ht="15">
      <c r="B602" s="17" t="s">
        <v>67</v>
      </c>
      <c r="C602" s="17" t="s">
        <v>68</v>
      </c>
      <c r="D602" s="19" t="s">
        <v>69</v>
      </c>
      <c r="E602" s="21">
        <v>44902</v>
      </c>
      <c r="F602" s="17">
        <v>852</v>
      </c>
      <c r="G602" s="17">
        <v>3</v>
      </c>
      <c r="H602" s="15">
        <f t="shared" si="9"/>
        <v>284</v>
      </c>
      <c r="I602" s="15" t="s">
        <v>188</v>
      </c>
      <c r="AR602" s="15">
        <v>0</v>
      </c>
      <c r="AS602" s="15">
        <v>269</v>
      </c>
      <c r="AT602" s="15">
        <v>0</v>
      </c>
      <c r="AU602" s="15">
        <v>269</v>
      </c>
      <c r="BA602" s="15" t="str">
        <v>ITEM6480</v>
      </c>
      <c r="BB602" s="15" t="str">
        <v>Apple</v>
      </c>
      <c r="BC602" s="15" t="str">
        <v>Red</v>
      </c>
      <c r="BD602" s="15">
        <v>44901</v>
      </c>
      <c r="BE602" s="15">
        <v>488</v>
      </c>
      <c r="BF602" s="15">
        <v>2</v>
      </c>
      <c r="BG602" s="15">
        <v>244</v>
      </c>
      <c r="BH602" s="15" t="str">
        <v>Week-1</v>
      </c>
    </row>
    <row r="603" spans="2:60" ht="15">
      <c r="B603" s="17" t="s">
        <v>70</v>
      </c>
      <c r="C603" s="17" t="s">
        <v>71</v>
      </c>
      <c r="D603" s="19" t="s">
        <v>72</v>
      </c>
      <c r="E603" s="21">
        <v>44902</v>
      </c>
      <c r="F603" s="17">
        <v>7988</v>
      </c>
      <c r="G603" s="17">
        <v>14</v>
      </c>
      <c r="H603" s="15">
        <f t="shared" si="9"/>
        <v>570.57142857142856</v>
      </c>
      <c r="I603" s="15" t="s">
        <v>188</v>
      </c>
      <c r="AR603" s="15">
        <v>244</v>
      </c>
      <c r="AS603" s="15">
        <v>0</v>
      </c>
      <c r="AT603" s="15">
        <v>244</v>
      </c>
      <c r="AU603" s="15">
        <v>244</v>
      </c>
      <c r="BA603" s="15" t="str">
        <v>ITEM5846</v>
      </c>
      <c r="BB603" s="15" t="str">
        <v>Mango</v>
      </c>
      <c r="BC603" s="15" t="str">
        <v>Green</v>
      </c>
      <c r="BD603" s="15">
        <v>44901</v>
      </c>
      <c r="BE603" s="15">
        <v>4753</v>
      </c>
      <c r="BF603" s="15">
        <v>7</v>
      </c>
      <c r="BG603" s="15">
        <v>679</v>
      </c>
      <c r="BH603" s="15" t="str">
        <v>Week-1</v>
      </c>
    </row>
    <row r="604" spans="2:60" ht="15">
      <c r="B604" s="17" t="s">
        <v>73</v>
      </c>
      <c r="C604" s="17" t="s">
        <v>71</v>
      </c>
      <c r="D604" s="19" t="s">
        <v>72</v>
      </c>
      <c r="E604" s="21">
        <v>44902</v>
      </c>
      <c r="F604" s="17">
        <v>645</v>
      </c>
      <c r="G604" s="17">
        <v>5</v>
      </c>
      <c r="H604" s="15">
        <f t="shared" si="9"/>
        <v>129</v>
      </c>
      <c r="I604" s="15" t="s">
        <v>188</v>
      </c>
      <c r="AR604" s="15">
        <v>679</v>
      </c>
      <c r="AS604" s="15">
        <v>669</v>
      </c>
      <c r="AT604" s="15">
        <v>649</v>
      </c>
      <c r="AU604" s="15">
        <v>649</v>
      </c>
      <c r="BA604" s="15" t="str">
        <v>ITEM5047</v>
      </c>
      <c r="BB604" s="15" t="str">
        <v>Lemon</v>
      </c>
      <c r="BC604" s="15" t="str">
        <v>Nimbu</v>
      </c>
      <c r="BD604" s="15">
        <v>44902</v>
      </c>
      <c r="BE604" s="15">
        <v>852</v>
      </c>
      <c r="BF604" s="15">
        <v>3</v>
      </c>
      <c r="BG604" s="15">
        <v>284</v>
      </c>
      <c r="BH604" s="15" t="str">
        <v>Week-1</v>
      </c>
    </row>
    <row r="605" spans="2:60" ht="15">
      <c r="B605" s="17" t="s">
        <v>74</v>
      </c>
      <c r="C605" s="17" t="s">
        <v>75</v>
      </c>
      <c r="D605" s="19" t="s">
        <v>76</v>
      </c>
      <c r="E605" s="21">
        <v>44902</v>
      </c>
      <c r="F605" s="17">
        <v>18799</v>
      </c>
      <c r="G605" s="17">
        <v>11</v>
      </c>
      <c r="H605" s="15">
        <f t="shared" si="9"/>
        <v>1709</v>
      </c>
      <c r="I605" s="15" t="s">
        <v>188</v>
      </c>
      <c r="AR605" s="15">
        <v>284</v>
      </c>
      <c r="AS605" s="15">
        <v>0</v>
      </c>
      <c r="AT605" s="15">
        <v>233</v>
      </c>
      <c r="AU605" s="15">
        <v>266.60000000000002</v>
      </c>
      <c r="BA605" s="15" t="str">
        <v>ITEM3062</v>
      </c>
      <c r="BB605" s="15" t="str">
        <v>Mango</v>
      </c>
      <c r="BC605" s="15" t="str">
        <v>Green</v>
      </c>
      <c r="BD605" s="15">
        <v>44902</v>
      </c>
      <c r="BE605" s="15">
        <v>7988</v>
      </c>
      <c r="BF605" s="15">
        <v>14</v>
      </c>
      <c r="BG605" s="15">
        <v>570.57142857142856</v>
      </c>
      <c r="BH605" s="15" t="str">
        <v>Week-1</v>
      </c>
    </row>
    <row r="606" spans="2:60" ht="15">
      <c r="B606" s="17" t="s">
        <v>77</v>
      </c>
      <c r="C606" s="17" t="s">
        <v>78</v>
      </c>
      <c r="D606" s="19" t="s">
        <v>79</v>
      </c>
      <c r="E606" s="21">
        <v>44902</v>
      </c>
      <c r="F606" s="17">
        <v>0</v>
      </c>
      <c r="G606" s="17">
        <v>0</v>
      </c>
      <c r="H606" s="15">
        <f t="shared" si="9"/>
        <v>0</v>
      </c>
      <c r="I606" s="15" t="s">
        <v>188</v>
      </c>
      <c r="AR606" s="15">
        <v>570.57142857142856</v>
      </c>
      <c r="AS606" s="15">
        <v>558.02857142857147</v>
      </c>
      <c r="AT606" s="15">
        <v>558.85185185185185</v>
      </c>
      <c r="AU606" s="15">
        <v>534.82051282051282</v>
      </c>
      <c r="BA606" s="15" t="str">
        <v>ITEM8095</v>
      </c>
      <c r="BB606" s="15" t="str">
        <v>Mango</v>
      </c>
      <c r="BC606" s="15" t="str">
        <v>Green</v>
      </c>
      <c r="BD606" s="15">
        <v>44902</v>
      </c>
      <c r="BE606" s="15">
        <v>645</v>
      </c>
      <c r="BF606" s="15">
        <v>5</v>
      </c>
      <c r="BG606" s="15">
        <v>129</v>
      </c>
      <c r="BH606" s="15" t="str">
        <v>Week-1</v>
      </c>
    </row>
    <row r="607" spans="2:60" ht="15">
      <c r="B607" s="17" t="s">
        <v>80</v>
      </c>
      <c r="C607" s="17" t="s">
        <v>81</v>
      </c>
      <c r="D607" s="19" t="s">
        <v>82</v>
      </c>
      <c r="E607" s="21">
        <v>44902</v>
      </c>
      <c r="F607" s="17">
        <v>0</v>
      </c>
      <c r="G607" s="17">
        <v>0</v>
      </c>
      <c r="H607" s="15">
        <f t="shared" si="9"/>
        <v>0</v>
      </c>
      <c r="I607" s="15" t="s">
        <v>188</v>
      </c>
      <c r="AR607" s="15">
        <v>129</v>
      </c>
      <c r="AS607" s="15">
        <v>129</v>
      </c>
      <c r="AT607" s="15">
        <v>129</v>
      </c>
      <c r="AU607" s="15">
        <v>119</v>
      </c>
      <c r="BA607" s="15" t="str">
        <v>ITEM8265</v>
      </c>
      <c r="BB607" s="15" t="str">
        <v>Apple</v>
      </c>
      <c r="BC607" s="15" t="str">
        <v>Robin</v>
      </c>
      <c r="BD607" s="15">
        <v>44902</v>
      </c>
      <c r="BE607" s="15">
        <v>18799</v>
      </c>
      <c r="BF607" s="15">
        <v>11</v>
      </c>
      <c r="BG607" s="15">
        <v>1709</v>
      </c>
      <c r="BH607" s="15" t="str">
        <v>Week-1</v>
      </c>
    </row>
    <row r="608" spans="2:60" ht="15">
      <c r="B608" s="17" t="s">
        <v>83</v>
      </c>
      <c r="C608" s="17" t="s">
        <v>71</v>
      </c>
      <c r="D608" s="19" t="s">
        <v>84</v>
      </c>
      <c r="E608" s="21">
        <v>44902</v>
      </c>
      <c r="F608" s="17">
        <v>16512</v>
      </c>
      <c r="G608" s="17">
        <v>128</v>
      </c>
      <c r="H608" s="15">
        <f t="shared" si="9"/>
        <v>129</v>
      </c>
      <c r="I608" s="15" t="s">
        <v>188</v>
      </c>
      <c r="AR608" s="15">
        <v>1709</v>
      </c>
      <c r="AS608" s="15">
        <v>1709</v>
      </c>
      <c r="AT608" s="15">
        <v>1699</v>
      </c>
      <c r="AU608" s="15">
        <v>1725.0869565217392</v>
      </c>
      <c r="BA608" s="15" t="str">
        <v>ITEM8226</v>
      </c>
      <c r="BB608" s="15" t="str">
        <v>Guava</v>
      </c>
      <c r="BC608" s="15" t="str">
        <v>Sour</v>
      </c>
      <c r="BD608" s="15">
        <v>44902</v>
      </c>
      <c r="BE608" s="15">
        <v>0</v>
      </c>
      <c r="BF608" s="15">
        <v>0</v>
      </c>
      <c r="BG608" s="15">
        <v>0</v>
      </c>
      <c r="BH608" s="15" t="str">
        <v>Week-1</v>
      </c>
    </row>
    <row r="609" spans="2:60" ht="15">
      <c r="B609" s="17" t="s">
        <v>85</v>
      </c>
      <c r="C609" s="17" t="s">
        <v>75</v>
      </c>
      <c r="D609" s="19" t="s">
        <v>86</v>
      </c>
      <c r="E609" s="21">
        <v>44902</v>
      </c>
      <c r="F609" s="17">
        <v>1987</v>
      </c>
      <c r="G609" s="17">
        <v>7</v>
      </c>
      <c r="H609" s="15">
        <f t="shared" si="9"/>
        <v>283.85714285714283</v>
      </c>
      <c r="I609" s="15" t="s">
        <v>188</v>
      </c>
      <c r="AR609" s="15">
        <v>0</v>
      </c>
      <c r="AS609" s="15">
        <v>329</v>
      </c>
      <c r="AT609" s="15">
        <v>0</v>
      </c>
      <c r="AU609" s="15">
        <v>0</v>
      </c>
      <c r="BA609" s="15" t="str">
        <v>ITEM3567</v>
      </c>
      <c r="BB609" s="15" t="str">
        <v>Orange</v>
      </c>
      <c r="BC609" s="15" t="str">
        <v>Tangerine</v>
      </c>
      <c r="BD609" s="15">
        <v>44902</v>
      </c>
      <c r="BE609" s="15">
        <v>0</v>
      </c>
      <c r="BF609" s="15">
        <v>0</v>
      </c>
      <c r="BG609" s="15">
        <v>0</v>
      </c>
      <c r="BH609" s="15" t="str">
        <v>Week-1</v>
      </c>
    </row>
    <row r="610" spans="2:60" ht="15">
      <c r="B610" s="17" t="s">
        <v>87</v>
      </c>
      <c r="C610" s="17" t="s">
        <v>71</v>
      </c>
      <c r="D610" s="19" t="s">
        <v>84</v>
      </c>
      <c r="E610" s="21">
        <v>44902</v>
      </c>
      <c r="F610" s="17">
        <v>2786</v>
      </c>
      <c r="G610" s="17">
        <v>14</v>
      </c>
      <c r="H610" s="15">
        <f t="shared" si="9"/>
        <v>199</v>
      </c>
      <c r="I610" s="15" t="s">
        <v>188</v>
      </c>
      <c r="AR610" s="15">
        <v>0</v>
      </c>
      <c r="AS610" s="15">
        <v>0</v>
      </c>
      <c r="AT610" s="15">
        <v>0</v>
      </c>
      <c r="AU610" s="15">
        <v>0</v>
      </c>
      <c r="BA610" s="15" t="str">
        <v>ITEM5418</v>
      </c>
      <c r="BB610" s="15" t="str">
        <v>Mango</v>
      </c>
      <c r="BC610" s="15" t="str">
        <v>Alphonso</v>
      </c>
      <c r="BD610" s="15">
        <v>44902</v>
      </c>
      <c r="BE610" s="15">
        <v>16512</v>
      </c>
      <c r="BF610" s="15">
        <v>128</v>
      </c>
      <c r="BG610" s="15">
        <v>129</v>
      </c>
      <c r="BH610" s="15" t="str">
        <v>Week-1</v>
      </c>
    </row>
    <row r="611" spans="2:60" ht="15">
      <c r="B611" s="17" t="s">
        <v>88</v>
      </c>
      <c r="C611" s="17" t="s">
        <v>68</v>
      </c>
      <c r="D611" s="19" t="s">
        <v>89</v>
      </c>
      <c r="E611" s="21">
        <v>44902</v>
      </c>
      <c r="F611" s="17">
        <v>0</v>
      </c>
      <c r="G611" s="17">
        <v>0</v>
      </c>
      <c r="H611" s="15">
        <f t="shared" si="9"/>
        <v>0</v>
      </c>
      <c r="I611" s="15" t="s">
        <v>188</v>
      </c>
      <c r="AR611" s="15">
        <v>129</v>
      </c>
      <c r="AS611" s="15">
        <v>129</v>
      </c>
      <c r="AT611" s="15">
        <v>129.04878048780489</v>
      </c>
      <c r="AU611" s="15">
        <v>129.03333333333333</v>
      </c>
      <c r="BA611" s="15" t="str">
        <v>ITEM1785</v>
      </c>
      <c r="BB611" s="15" t="str">
        <v>Apple</v>
      </c>
      <c r="BC611" s="15" t="str">
        <v>Golden</v>
      </c>
      <c r="BD611" s="15">
        <v>44902</v>
      </c>
      <c r="BE611" s="15">
        <v>1987</v>
      </c>
      <c r="BF611" s="15">
        <v>7</v>
      </c>
      <c r="BG611" s="15">
        <v>283.85714285714283</v>
      </c>
      <c r="BH611" s="15" t="str">
        <v>Week-1</v>
      </c>
    </row>
    <row r="612" spans="2:60" ht="15">
      <c r="B612" s="17" t="s">
        <v>90</v>
      </c>
      <c r="C612" s="17" t="s">
        <v>75</v>
      </c>
      <c r="D612" s="19" t="s">
        <v>91</v>
      </c>
      <c r="E612" s="21">
        <v>44902</v>
      </c>
      <c r="F612" s="17">
        <v>20197</v>
      </c>
      <c r="G612" s="17">
        <v>41</v>
      </c>
      <c r="H612" s="15">
        <f t="shared" si="9"/>
        <v>492.60975609756099</v>
      </c>
      <c r="I612" s="15" t="s">
        <v>188</v>
      </c>
      <c r="AR612" s="15">
        <v>283.85714285714283</v>
      </c>
      <c r="AS612" s="15">
        <v>283.81818181818181</v>
      </c>
      <c r="AT612" s="15">
        <v>283.85714285714283</v>
      </c>
      <c r="AU612" s="15">
        <v>283.75</v>
      </c>
      <c r="BA612" s="15" t="str">
        <v>ITEM7423</v>
      </c>
      <c r="BB612" s="15" t="str">
        <v>Mango</v>
      </c>
      <c r="BC612" s="15" t="str">
        <v>Alphonso</v>
      </c>
      <c r="BD612" s="15">
        <v>44902</v>
      </c>
      <c r="BE612" s="15">
        <v>2786</v>
      </c>
      <c r="BF612" s="15">
        <v>14</v>
      </c>
      <c r="BG612" s="15">
        <v>199</v>
      </c>
      <c r="BH612" s="15" t="str">
        <v>Week-1</v>
      </c>
    </row>
    <row r="613" spans="2:60" ht="15">
      <c r="B613" s="17" t="s">
        <v>92</v>
      </c>
      <c r="C613" s="17" t="s">
        <v>75</v>
      </c>
      <c r="D613" s="19" t="s">
        <v>86</v>
      </c>
      <c r="E613" s="21">
        <v>44902</v>
      </c>
      <c r="F613" s="17">
        <v>12878</v>
      </c>
      <c r="G613" s="17">
        <v>15</v>
      </c>
      <c r="H613" s="15">
        <f t="shared" si="9"/>
        <v>858.5333333333333</v>
      </c>
      <c r="I613" s="15" t="s">
        <v>188</v>
      </c>
      <c r="AR613" s="15">
        <v>199</v>
      </c>
      <c r="AS613" s="15">
        <v>199</v>
      </c>
      <c r="AT613" s="15">
        <v>199</v>
      </c>
      <c r="AU613" s="15">
        <v>199</v>
      </c>
      <c r="BA613" s="15" t="str">
        <v>ITEM8923</v>
      </c>
      <c r="BB613" s="15" t="str">
        <v>Lemon</v>
      </c>
      <c r="BC613" s="15" t="str">
        <v>Oblong</v>
      </c>
      <c r="BD613" s="15">
        <v>44902</v>
      </c>
      <c r="BE613" s="15">
        <v>0</v>
      </c>
      <c r="BF613" s="15">
        <v>0</v>
      </c>
      <c r="BG613" s="15">
        <v>0</v>
      </c>
      <c r="BH613" s="15" t="str">
        <v>Week-1</v>
      </c>
    </row>
    <row r="614" spans="2:60" ht="15">
      <c r="B614" s="17" t="s">
        <v>93</v>
      </c>
      <c r="C614" s="17" t="s">
        <v>71</v>
      </c>
      <c r="D614" s="19" t="s">
        <v>94</v>
      </c>
      <c r="E614" s="21">
        <v>44902</v>
      </c>
      <c r="F614" s="17">
        <v>9087</v>
      </c>
      <c r="G614" s="17">
        <v>13</v>
      </c>
      <c r="H614" s="15">
        <f t="shared" si="9"/>
        <v>699</v>
      </c>
      <c r="I614" s="15" t="s">
        <v>188</v>
      </c>
      <c r="AR614" s="15">
        <v>0</v>
      </c>
      <c r="AS614" s="15">
        <v>0</v>
      </c>
      <c r="AT614" s="15">
        <v>0</v>
      </c>
      <c r="AU614" s="15">
        <v>0</v>
      </c>
      <c r="BA614" s="15" t="str">
        <v>ITEM3032</v>
      </c>
      <c r="BB614" s="15" t="str">
        <v>Apple</v>
      </c>
      <c r="BC614" s="15" t="str">
        <v>Red</v>
      </c>
      <c r="BD614" s="15">
        <v>44902</v>
      </c>
      <c r="BE614" s="15">
        <v>20197</v>
      </c>
      <c r="BF614" s="15">
        <v>41</v>
      </c>
      <c r="BG614" s="15">
        <v>492.60975609756099</v>
      </c>
      <c r="BH614" s="15" t="str">
        <v>Week-1</v>
      </c>
    </row>
    <row r="615" spans="2:60" ht="15">
      <c r="B615" s="17" t="s">
        <v>95</v>
      </c>
      <c r="C615" s="17" t="s">
        <v>71</v>
      </c>
      <c r="D615" s="19" t="s">
        <v>94</v>
      </c>
      <c r="E615" s="21">
        <v>44902</v>
      </c>
      <c r="F615" s="17">
        <v>12536</v>
      </c>
      <c r="G615" s="17">
        <v>30</v>
      </c>
      <c r="H615" s="15">
        <f t="shared" si="9"/>
        <v>417.86666666666667</v>
      </c>
      <c r="I615" s="15" t="s">
        <v>188</v>
      </c>
      <c r="AR615" s="15">
        <v>492.60975609756099</v>
      </c>
      <c r="AS615" s="15">
        <v>492.6</v>
      </c>
      <c r="AT615" s="15">
        <v>492.61818181818182</v>
      </c>
      <c r="AU615" s="15">
        <v>493.85</v>
      </c>
      <c r="BA615" s="15" t="str">
        <v>ITEM3313</v>
      </c>
      <c r="BB615" s="15" t="str">
        <v>Apple</v>
      </c>
      <c r="BC615" s="15" t="str">
        <v>Golden</v>
      </c>
      <c r="BD615" s="15">
        <v>44902</v>
      </c>
      <c r="BE615" s="15">
        <v>12878</v>
      </c>
      <c r="BF615" s="15">
        <v>15</v>
      </c>
      <c r="BG615" s="15">
        <v>858.5333333333333</v>
      </c>
      <c r="BH615" s="15" t="str">
        <v>Week-1</v>
      </c>
    </row>
    <row r="616" spans="2:60" ht="15">
      <c r="B616" s="17" t="s">
        <v>96</v>
      </c>
      <c r="C616" s="17" t="s">
        <v>75</v>
      </c>
      <c r="D616" s="19" t="s">
        <v>76</v>
      </c>
      <c r="E616" s="21">
        <v>44902</v>
      </c>
      <c r="F616" s="17">
        <v>0</v>
      </c>
      <c r="G616" s="17">
        <v>0</v>
      </c>
      <c r="H616" s="15">
        <f t="shared" si="9"/>
        <v>0</v>
      </c>
      <c r="I616" s="15" t="s">
        <v>188</v>
      </c>
      <c r="AR616" s="15">
        <v>858.5333333333333</v>
      </c>
      <c r="AS616" s="15">
        <v>854.125</v>
      </c>
      <c r="AT616" s="15">
        <v>836.22222222222217</v>
      </c>
      <c r="AU616" s="15">
        <v>846.125</v>
      </c>
      <c r="BA616" s="15" t="str">
        <v>ITEM8108</v>
      </c>
      <c r="BB616" s="15" t="str">
        <v>Mango</v>
      </c>
      <c r="BC616" s="15" t="str">
        <v>Amrapalli</v>
      </c>
      <c r="BD616" s="15">
        <v>44902</v>
      </c>
      <c r="BE616" s="15">
        <v>9087</v>
      </c>
      <c r="BF616" s="15">
        <v>13</v>
      </c>
      <c r="BG616" s="15">
        <v>699</v>
      </c>
      <c r="BH616" s="15" t="str">
        <v>Week-1</v>
      </c>
    </row>
    <row r="617" spans="2:60" ht="15">
      <c r="B617" s="17" t="s">
        <v>97</v>
      </c>
      <c r="C617" s="17" t="s">
        <v>71</v>
      </c>
      <c r="D617" s="19" t="s">
        <v>72</v>
      </c>
      <c r="E617" s="21">
        <v>44902</v>
      </c>
      <c r="F617" s="17">
        <v>20250</v>
      </c>
      <c r="G617" s="17">
        <v>150</v>
      </c>
      <c r="H617" s="15">
        <f t="shared" si="9"/>
        <v>135</v>
      </c>
      <c r="I617" s="15" t="s">
        <v>188</v>
      </c>
      <c r="AR617" s="15">
        <v>699</v>
      </c>
      <c r="AS617" s="15">
        <v>649</v>
      </c>
      <c r="AT617" s="15">
        <v>649</v>
      </c>
      <c r="AU617" s="15">
        <v>625</v>
      </c>
      <c r="BA617" s="15" t="str">
        <v>ITEM3659</v>
      </c>
      <c r="BB617" s="15" t="str">
        <v>Mango</v>
      </c>
      <c r="BC617" s="15" t="str">
        <v>Amrapalli</v>
      </c>
      <c r="BD617" s="15">
        <v>44902</v>
      </c>
      <c r="BE617" s="15">
        <v>12536</v>
      </c>
      <c r="BF617" s="15">
        <v>30</v>
      </c>
      <c r="BG617" s="15">
        <v>417.86666666666667</v>
      </c>
      <c r="BH617" s="15" t="str">
        <v>Week-1</v>
      </c>
    </row>
    <row r="618" spans="2:60" ht="15">
      <c r="B618" s="17" t="s">
        <v>98</v>
      </c>
      <c r="C618" s="17" t="s">
        <v>68</v>
      </c>
      <c r="D618" s="19" t="s">
        <v>99</v>
      </c>
      <c r="E618" s="21">
        <v>44902</v>
      </c>
      <c r="F618" s="17">
        <v>0</v>
      </c>
      <c r="G618" s="17">
        <v>0</v>
      </c>
      <c r="H618" s="15">
        <f t="shared" si="9"/>
        <v>0</v>
      </c>
      <c r="I618" s="15" t="s">
        <v>188</v>
      </c>
      <c r="AR618" s="15">
        <v>417.86666666666667</v>
      </c>
      <c r="AS618" s="15">
        <v>417.85185185185185</v>
      </c>
      <c r="AT618" s="15">
        <v>417.86486486486484</v>
      </c>
      <c r="AU618" s="15">
        <v>417.85714285714283</v>
      </c>
      <c r="BA618" s="15" t="str">
        <v>ITEM2978</v>
      </c>
      <c r="BB618" s="15" t="str">
        <v>Apple</v>
      </c>
      <c r="BC618" s="15" t="str">
        <v>Robin</v>
      </c>
      <c r="BD618" s="15">
        <v>44902</v>
      </c>
      <c r="BE618" s="15">
        <v>0</v>
      </c>
      <c r="BF618" s="15">
        <v>0</v>
      </c>
      <c r="BG618" s="15">
        <v>0</v>
      </c>
      <c r="BH618" s="15" t="str">
        <v>Week-1</v>
      </c>
    </row>
    <row r="619" spans="2:60" ht="15">
      <c r="B619" s="17" t="s">
        <v>100</v>
      </c>
      <c r="C619" s="17" t="s">
        <v>68</v>
      </c>
      <c r="D619" s="19" t="s">
        <v>99</v>
      </c>
      <c r="E619" s="21">
        <v>44902</v>
      </c>
      <c r="F619" s="17">
        <v>0</v>
      </c>
      <c r="G619" s="17">
        <v>0</v>
      </c>
      <c r="H619" s="15">
        <f t="shared" si="9"/>
        <v>0</v>
      </c>
      <c r="I619" s="15" t="s">
        <v>188</v>
      </c>
      <c r="AR619" s="15">
        <v>0</v>
      </c>
      <c r="AS619" s="15">
        <v>0</v>
      </c>
      <c r="AT619" s="15">
        <v>0</v>
      </c>
      <c r="AU619" s="15">
        <v>201</v>
      </c>
      <c r="BA619" s="15" t="str">
        <v>ITEM9485</v>
      </c>
      <c r="BB619" s="15" t="str">
        <v>Mango</v>
      </c>
      <c r="BC619" s="15" t="str">
        <v>Green</v>
      </c>
      <c r="BD619" s="15">
        <v>44902</v>
      </c>
      <c r="BE619" s="15">
        <v>20250</v>
      </c>
      <c r="BF619" s="15">
        <v>150</v>
      </c>
      <c r="BG619" s="15">
        <v>135</v>
      </c>
      <c r="BH619" s="15" t="str">
        <v>Week-1</v>
      </c>
    </row>
    <row r="620" spans="2:60" ht="15">
      <c r="B620" s="17" t="s">
        <v>101</v>
      </c>
      <c r="C620" s="17" t="s">
        <v>68</v>
      </c>
      <c r="D620" s="19" t="s">
        <v>99</v>
      </c>
      <c r="E620" s="21">
        <v>44902</v>
      </c>
      <c r="F620" s="17">
        <v>1156</v>
      </c>
      <c r="G620" s="17">
        <v>4</v>
      </c>
      <c r="H620" s="15">
        <f t="shared" si="9"/>
        <v>289</v>
      </c>
      <c r="I620" s="15" t="s">
        <v>188</v>
      </c>
      <c r="AR620" s="15">
        <v>135</v>
      </c>
      <c r="AS620" s="15">
        <v>135</v>
      </c>
      <c r="AT620" s="15">
        <v>135.07909604519773</v>
      </c>
      <c r="AU620" s="15">
        <v>129.09905660377359</v>
      </c>
      <c r="BA620" s="15" t="str">
        <v>ITEM5498</v>
      </c>
      <c r="BB620" s="15" t="str">
        <v>Lemon</v>
      </c>
      <c r="BC620" s="15" t="str">
        <v>Lisbon</v>
      </c>
      <c r="BD620" s="15">
        <v>44902</v>
      </c>
      <c r="BE620" s="15">
        <v>0</v>
      </c>
      <c r="BF620" s="15">
        <v>0</v>
      </c>
      <c r="BG620" s="15">
        <v>0</v>
      </c>
      <c r="BH620" s="15" t="str">
        <v>Week-1</v>
      </c>
    </row>
    <row r="621" spans="2:60" ht="15">
      <c r="B621" s="17" t="s">
        <v>102</v>
      </c>
      <c r="C621" s="17" t="s">
        <v>75</v>
      </c>
      <c r="D621" s="19" t="s">
        <v>76</v>
      </c>
      <c r="E621" s="21">
        <v>44902</v>
      </c>
      <c r="F621" s="17">
        <v>10126</v>
      </c>
      <c r="G621" s="17">
        <v>12</v>
      </c>
      <c r="H621" s="15">
        <f t="shared" si="9"/>
        <v>843.83333333333337</v>
      </c>
      <c r="I621" s="15" t="s">
        <v>188</v>
      </c>
      <c r="AR621" s="15">
        <v>0</v>
      </c>
      <c r="AS621" s="15">
        <v>0</v>
      </c>
      <c r="AT621" s="15">
        <v>0</v>
      </c>
      <c r="AU621" s="15">
        <v>0</v>
      </c>
      <c r="BA621" s="15" t="str">
        <v>ITEM1945</v>
      </c>
      <c r="BB621" s="15" t="str">
        <v>Lemon</v>
      </c>
      <c r="BC621" s="15" t="str">
        <v>Lisbon</v>
      </c>
      <c r="BD621" s="15">
        <v>44902</v>
      </c>
      <c r="BE621" s="15">
        <v>0</v>
      </c>
      <c r="BF621" s="15">
        <v>0</v>
      </c>
      <c r="BG621" s="15">
        <v>0</v>
      </c>
      <c r="BH621" s="15" t="str">
        <v>Week-1</v>
      </c>
    </row>
    <row r="622" spans="2:60" ht="15">
      <c r="B622" s="17" t="s">
        <v>103</v>
      </c>
      <c r="C622" s="17" t="s">
        <v>75</v>
      </c>
      <c r="D622" s="19" t="s">
        <v>86</v>
      </c>
      <c r="E622" s="21">
        <v>44902</v>
      </c>
      <c r="F622" s="17">
        <v>11767</v>
      </c>
      <c r="G622" s="17">
        <v>23</v>
      </c>
      <c r="H622" s="15">
        <f t="shared" si="9"/>
        <v>511.60869565217394</v>
      </c>
      <c r="I622" s="15" t="s">
        <v>188</v>
      </c>
      <c r="AR622" s="15">
        <v>0</v>
      </c>
      <c r="AS622" s="15">
        <v>0</v>
      </c>
      <c r="AT622" s="15">
        <v>0</v>
      </c>
      <c r="AU622" s="15">
        <v>0</v>
      </c>
      <c r="BA622" s="15" t="str">
        <v>ITEM5204</v>
      </c>
      <c r="BB622" s="15" t="str">
        <v>Lemon</v>
      </c>
      <c r="BC622" s="15" t="str">
        <v>Lisbon</v>
      </c>
      <c r="BD622" s="15">
        <v>44902</v>
      </c>
      <c r="BE622" s="15">
        <v>1156</v>
      </c>
      <c r="BF622" s="15">
        <v>4</v>
      </c>
      <c r="BG622" s="15">
        <v>289</v>
      </c>
      <c r="BH622" s="15" t="str">
        <v>Week-1</v>
      </c>
    </row>
    <row r="623" spans="2:60" ht="15">
      <c r="B623" s="17" t="s">
        <v>104</v>
      </c>
      <c r="C623" s="17" t="s">
        <v>68</v>
      </c>
      <c r="D623" s="19" t="s">
        <v>99</v>
      </c>
      <c r="E623" s="21">
        <v>44902</v>
      </c>
      <c r="F623" s="17">
        <v>672</v>
      </c>
      <c r="G623" s="17">
        <v>2</v>
      </c>
      <c r="H623" s="15">
        <f t="shared" si="9"/>
        <v>336</v>
      </c>
      <c r="I623" s="15" t="s">
        <v>188</v>
      </c>
      <c r="AR623" s="15">
        <v>289</v>
      </c>
      <c r="AS623" s="15">
        <v>279</v>
      </c>
      <c r="AT623" s="15">
        <v>208.5</v>
      </c>
      <c r="AU623" s="15">
        <v>185</v>
      </c>
      <c r="BA623" s="15" t="str">
        <v>ITEM2513</v>
      </c>
      <c r="BB623" s="15" t="str">
        <v>Apple</v>
      </c>
      <c r="BC623" s="15" t="str">
        <v>Robin</v>
      </c>
      <c r="BD623" s="15">
        <v>44902</v>
      </c>
      <c r="BE623" s="15">
        <v>10126</v>
      </c>
      <c r="BF623" s="15">
        <v>12</v>
      </c>
      <c r="BG623" s="15">
        <v>843.83333333333337</v>
      </c>
      <c r="BH623" s="15" t="str">
        <v>Week-1</v>
      </c>
    </row>
    <row r="624" spans="2:60" ht="15">
      <c r="B624" s="17" t="s">
        <v>105</v>
      </c>
      <c r="C624" s="17" t="s">
        <v>81</v>
      </c>
      <c r="D624" s="19" t="s">
        <v>82</v>
      </c>
      <c r="E624" s="21">
        <v>44902</v>
      </c>
      <c r="F624" s="17">
        <v>309</v>
      </c>
      <c r="G624" s="17">
        <v>1</v>
      </c>
      <c r="H624" s="15">
        <f t="shared" si="9"/>
        <v>309</v>
      </c>
      <c r="I624" s="15" t="s">
        <v>188</v>
      </c>
      <c r="AR624" s="15">
        <v>843.83333333333337</v>
      </c>
      <c r="AS624" s="15">
        <v>855.42105263157896</v>
      </c>
      <c r="AT624" s="15">
        <v>840.4</v>
      </c>
      <c r="AU624" s="15">
        <v>691.92857142857144</v>
      </c>
      <c r="BA624" s="15" t="str">
        <v>ITEM3731</v>
      </c>
      <c r="BB624" s="15" t="str">
        <v>Apple</v>
      </c>
      <c r="BC624" s="15" t="str">
        <v>Golden</v>
      </c>
      <c r="BD624" s="15">
        <v>44902</v>
      </c>
      <c r="BE624" s="15">
        <v>11767</v>
      </c>
      <c r="BF624" s="15">
        <v>23</v>
      </c>
      <c r="BG624" s="15">
        <v>511.60869565217394</v>
      </c>
      <c r="BH624" s="15" t="str">
        <v>Week-1</v>
      </c>
    </row>
    <row r="625" spans="2:60" ht="15">
      <c r="B625" s="17" t="s">
        <v>106</v>
      </c>
      <c r="C625" s="17" t="s">
        <v>68</v>
      </c>
      <c r="D625" s="19" t="s">
        <v>89</v>
      </c>
      <c r="E625" s="21">
        <v>44902</v>
      </c>
      <c r="F625" s="17">
        <v>244</v>
      </c>
      <c r="G625" s="17">
        <v>1</v>
      </c>
      <c r="H625" s="15">
        <f t="shared" si="9"/>
        <v>244</v>
      </c>
      <c r="I625" s="15" t="s">
        <v>188</v>
      </c>
      <c r="AR625" s="15">
        <v>511.60869565217394</v>
      </c>
      <c r="AS625" s="15">
        <v>504</v>
      </c>
      <c r="AT625" s="15">
        <v>359.72727272727275</v>
      </c>
      <c r="AU625" s="15">
        <v>359.73170731707319</v>
      </c>
      <c r="BA625" s="15" t="str">
        <v>ITEM3632</v>
      </c>
      <c r="BB625" s="15" t="str">
        <v>Lemon</v>
      </c>
      <c r="BC625" s="15" t="str">
        <v>Lisbon</v>
      </c>
      <c r="BD625" s="15">
        <v>44902</v>
      </c>
      <c r="BE625" s="15">
        <v>672</v>
      </c>
      <c r="BF625" s="15">
        <v>2</v>
      </c>
      <c r="BG625" s="15">
        <v>336</v>
      </c>
      <c r="BH625" s="15" t="str">
        <v>Week-1</v>
      </c>
    </row>
    <row r="626" spans="2:60" ht="15">
      <c r="B626" s="17" t="s">
        <v>107</v>
      </c>
      <c r="C626" s="17" t="s">
        <v>71</v>
      </c>
      <c r="D626" s="19" t="s">
        <v>72</v>
      </c>
      <c r="E626" s="21">
        <v>44902</v>
      </c>
      <c r="F626" s="17">
        <v>4074</v>
      </c>
      <c r="G626" s="17">
        <v>6</v>
      </c>
      <c r="H626" s="15">
        <f t="shared" si="9"/>
        <v>679</v>
      </c>
      <c r="I626" s="15" t="s">
        <v>188</v>
      </c>
      <c r="AR626" s="15">
        <v>336</v>
      </c>
      <c r="AS626" s="15">
        <v>356</v>
      </c>
      <c r="AT626" s="15">
        <v>336</v>
      </c>
      <c r="AU626" s="15">
        <v>336</v>
      </c>
      <c r="BA626" s="15" t="str">
        <v>ITEM7636</v>
      </c>
      <c r="BB626" s="15" t="str">
        <v>Orange</v>
      </c>
      <c r="BC626" s="15" t="str">
        <v>Tangerine</v>
      </c>
      <c r="BD626" s="15">
        <v>44902</v>
      </c>
      <c r="BE626" s="15">
        <v>309</v>
      </c>
      <c r="BF626" s="15">
        <v>1</v>
      </c>
      <c r="BG626" s="15">
        <v>309</v>
      </c>
      <c r="BH626" s="15" t="str">
        <v>Week-1</v>
      </c>
    </row>
    <row r="627" spans="2:60" ht="15">
      <c r="B627" s="17" t="s">
        <v>108</v>
      </c>
      <c r="C627" s="17" t="s">
        <v>68</v>
      </c>
      <c r="D627" s="19" t="s">
        <v>89</v>
      </c>
      <c r="E627" s="21">
        <v>44902</v>
      </c>
      <c r="F627" s="17">
        <v>984</v>
      </c>
      <c r="G627" s="17">
        <v>6</v>
      </c>
      <c r="H627" s="15">
        <f t="shared" si="9"/>
        <v>164</v>
      </c>
      <c r="I627" s="15" t="s">
        <v>188</v>
      </c>
      <c r="AR627" s="15">
        <v>309</v>
      </c>
      <c r="AS627" s="15">
        <v>0</v>
      </c>
      <c r="AT627" s="15">
        <v>309</v>
      </c>
      <c r="AU627" s="15">
        <v>0</v>
      </c>
      <c r="BA627" s="15" t="str">
        <v>ITEM8061</v>
      </c>
      <c r="BB627" s="15" t="str">
        <v>Lemon</v>
      </c>
      <c r="BC627" s="15" t="str">
        <v>Oblong</v>
      </c>
      <c r="BD627" s="15">
        <v>44902</v>
      </c>
      <c r="BE627" s="15">
        <v>244</v>
      </c>
      <c r="BF627" s="15">
        <v>1</v>
      </c>
      <c r="BG627" s="15">
        <v>244</v>
      </c>
      <c r="BH627" s="15" t="str">
        <v>Week-1</v>
      </c>
    </row>
    <row r="628" spans="2:60" ht="15">
      <c r="B628" s="17" t="s">
        <v>109</v>
      </c>
      <c r="C628" s="17" t="s">
        <v>71</v>
      </c>
      <c r="D628" s="19" t="s">
        <v>72</v>
      </c>
      <c r="E628" s="21">
        <v>44902</v>
      </c>
      <c r="F628" s="17">
        <v>20197</v>
      </c>
      <c r="G628" s="17">
        <v>41</v>
      </c>
      <c r="H628" s="15">
        <f t="shared" si="9"/>
        <v>492.60975609756099</v>
      </c>
      <c r="I628" s="15" t="s">
        <v>188</v>
      </c>
      <c r="AR628" s="15">
        <v>244</v>
      </c>
      <c r="AS628" s="15">
        <v>0</v>
      </c>
      <c r="AT628" s="15">
        <v>244</v>
      </c>
      <c r="AU628" s="15">
        <v>244</v>
      </c>
      <c r="BA628" s="15" t="str">
        <v>ITEM9891</v>
      </c>
      <c r="BB628" s="15" t="str">
        <v>Mango</v>
      </c>
      <c r="BC628" s="15" t="str">
        <v>Green</v>
      </c>
      <c r="BD628" s="15">
        <v>44902</v>
      </c>
      <c r="BE628" s="15">
        <v>4074</v>
      </c>
      <c r="BF628" s="15">
        <v>6</v>
      </c>
      <c r="BG628" s="15">
        <v>679</v>
      </c>
      <c r="BH628" s="15" t="str">
        <v>Week-1</v>
      </c>
    </row>
    <row r="629" spans="2:60" ht="15">
      <c r="B629" s="17" t="s">
        <v>110</v>
      </c>
      <c r="C629" s="17" t="s">
        <v>75</v>
      </c>
      <c r="D629" s="19" t="s">
        <v>86</v>
      </c>
      <c r="E629" s="21">
        <v>44902</v>
      </c>
      <c r="F629" s="17">
        <v>12878</v>
      </c>
      <c r="G629" s="17">
        <v>15</v>
      </c>
      <c r="H629" s="15">
        <f t="shared" si="9"/>
        <v>858.5333333333333</v>
      </c>
      <c r="I629" s="15" t="s">
        <v>188</v>
      </c>
      <c r="AR629" s="15">
        <v>679</v>
      </c>
      <c r="AS629" s="15">
        <v>649</v>
      </c>
      <c r="AT629" s="15">
        <v>649</v>
      </c>
      <c r="AU629" s="15">
        <v>599</v>
      </c>
      <c r="BA629" s="15" t="str">
        <v>ITEM4894</v>
      </c>
      <c r="BB629" s="15" t="str">
        <v>Lemon</v>
      </c>
      <c r="BC629" s="15" t="str">
        <v>Oblong</v>
      </c>
      <c r="BD629" s="15">
        <v>44902</v>
      </c>
      <c r="BE629" s="15">
        <v>984</v>
      </c>
      <c r="BF629" s="15">
        <v>6</v>
      </c>
      <c r="BG629" s="15">
        <v>164</v>
      </c>
      <c r="BH629" s="15" t="str">
        <v>Week-1</v>
      </c>
    </row>
    <row r="630" spans="2:60" ht="15">
      <c r="B630" s="17" t="s">
        <v>111</v>
      </c>
      <c r="C630" s="17" t="s">
        <v>75</v>
      </c>
      <c r="D630" s="19" t="s">
        <v>76</v>
      </c>
      <c r="E630" s="21">
        <v>44902</v>
      </c>
      <c r="F630" s="17">
        <v>9087</v>
      </c>
      <c r="G630" s="17">
        <v>13</v>
      </c>
      <c r="H630" s="15">
        <f t="shared" si="9"/>
        <v>699</v>
      </c>
      <c r="I630" s="15" t="s">
        <v>188</v>
      </c>
      <c r="AR630" s="15">
        <v>164</v>
      </c>
      <c r="AS630" s="15">
        <v>162.33333333333334</v>
      </c>
      <c r="AT630" s="15">
        <v>215</v>
      </c>
      <c r="AU630" s="15">
        <v>204</v>
      </c>
      <c r="BA630" s="15" t="str">
        <v>ITEM1375</v>
      </c>
      <c r="BB630" s="15" t="str">
        <v>Mango</v>
      </c>
      <c r="BC630" s="15" t="str">
        <v>Green</v>
      </c>
      <c r="BD630" s="15">
        <v>44902</v>
      </c>
      <c r="BE630" s="15">
        <v>20197</v>
      </c>
      <c r="BF630" s="15">
        <v>41</v>
      </c>
      <c r="BG630" s="15">
        <v>492.60975609756099</v>
      </c>
      <c r="BH630" s="15" t="str">
        <v>Week-1</v>
      </c>
    </row>
    <row r="631" spans="2:60" ht="15">
      <c r="B631" s="17" t="s">
        <v>112</v>
      </c>
      <c r="C631" s="17" t="s">
        <v>71</v>
      </c>
      <c r="D631" s="19" t="s">
        <v>72</v>
      </c>
      <c r="E631" s="21">
        <v>44902</v>
      </c>
      <c r="F631" s="17">
        <v>12536</v>
      </c>
      <c r="G631" s="17">
        <v>30</v>
      </c>
      <c r="H631" s="15">
        <f t="shared" si="9"/>
        <v>417.86666666666667</v>
      </c>
      <c r="I631" s="15" t="s">
        <v>188</v>
      </c>
      <c r="AR631" s="15">
        <v>492.60975609756099</v>
      </c>
      <c r="AS631" s="15">
        <v>492.6</v>
      </c>
      <c r="AT631" s="15">
        <v>492.61818181818182</v>
      </c>
      <c r="AU631" s="15">
        <v>493.85</v>
      </c>
      <c r="BA631" s="15" t="str">
        <v>ITEM9640</v>
      </c>
      <c r="BB631" s="15" t="str">
        <v>Apple</v>
      </c>
      <c r="BC631" s="15" t="str">
        <v>Golden</v>
      </c>
      <c r="BD631" s="15">
        <v>44902</v>
      </c>
      <c r="BE631" s="15">
        <v>12878</v>
      </c>
      <c r="BF631" s="15">
        <v>15</v>
      </c>
      <c r="BG631" s="15">
        <v>858.5333333333333</v>
      </c>
      <c r="BH631" s="15" t="str">
        <v>Week-1</v>
      </c>
    </row>
    <row r="632" spans="2:60" ht="15">
      <c r="B632" s="17" t="s">
        <v>113</v>
      </c>
      <c r="C632" s="17" t="s">
        <v>71</v>
      </c>
      <c r="D632" s="19" t="s">
        <v>84</v>
      </c>
      <c r="E632" s="21">
        <v>44902</v>
      </c>
      <c r="F632" s="17">
        <v>0</v>
      </c>
      <c r="G632" s="17">
        <v>0</v>
      </c>
      <c r="H632" s="15">
        <f t="shared" si="9"/>
        <v>0</v>
      </c>
      <c r="I632" s="15" t="s">
        <v>188</v>
      </c>
      <c r="AR632" s="15">
        <v>858.5333333333333</v>
      </c>
      <c r="AS632" s="15">
        <v>854.125</v>
      </c>
      <c r="AT632" s="15">
        <v>836.22222222222217</v>
      </c>
      <c r="AU632" s="15">
        <v>846.125</v>
      </c>
      <c r="BA632" s="15" t="str">
        <v>ITEM7902</v>
      </c>
      <c r="BB632" s="15" t="str">
        <v>Apple</v>
      </c>
      <c r="BC632" s="15" t="str">
        <v>Robin</v>
      </c>
      <c r="BD632" s="15">
        <v>44902</v>
      </c>
      <c r="BE632" s="15">
        <v>9087</v>
      </c>
      <c r="BF632" s="15">
        <v>13</v>
      </c>
      <c r="BG632" s="15">
        <v>699</v>
      </c>
      <c r="BH632" s="15" t="str">
        <v>Week-1</v>
      </c>
    </row>
    <row r="633" spans="2:60" ht="15">
      <c r="B633" s="17" t="s">
        <v>114</v>
      </c>
      <c r="C633" s="17" t="s">
        <v>71</v>
      </c>
      <c r="D633" s="19" t="s">
        <v>72</v>
      </c>
      <c r="E633" s="21">
        <v>44902</v>
      </c>
      <c r="F633" s="17">
        <v>20250</v>
      </c>
      <c r="G633" s="17">
        <v>150</v>
      </c>
      <c r="H633" s="15">
        <f t="shared" si="9"/>
        <v>135</v>
      </c>
      <c r="I633" s="15" t="s">
        <v>188</v>
      </c>
      <c r="AR633" s="15">
        <v>699</v>
      </c>
      <c r="AS633" s="15">
        <v>649</v>
      </c>
      <c r="AT633" s="15">
        <v>649</v>
      </c>
      <c r="AU633" s="15">
        <v>625</v>
      </c>
      <c r="BA633" s="15" t="str">
        <v>ITEM4459</v>
      </c>
      <c r="BB633" s="15" t="str">
        <v>Mango</v>
      </c>
      <c r="BC633" s="15" t="str">
        <v>Green</v>
      </c>
      <c r="BD633" s="15">
        <v>44902</v>
      </c>
      <c r="BE633" s="15">
        <v>12536</v>
      </c>
      <c r="BF633" s="15">
        <v>30</v>
      </c>
      <c r="BG633" s="15">
        <v>417.86666666666667</v>
      </c>
      <c r="BH633" s="15" t="str">
        <v>Week-1</v>
      </c>
    </row>
    <row r="634" spans="2:60" ht="15">
      <c r="B634" s="17" t="s">
        <v>115</v>
      </c>
      <c r="C634" s="17" t="s">
        <v>68</v>
      </c>
      <c r="D634" s="19" t="s">
        <v>99</v>
      </c>
      <c r="E634" s="21">
        <v>44902</v>
      </c>
      <c r="F634" s="17">
        <v>0</v>
      </c>
      <c r="G634" s="17">
        <v>0</v>
      </c>
      <c r="H634" s="15">
        <f t="shared" si="9"/>
        <v>0</v>
      </c>
      <c r="I634" s="15" t="s">
        <v>188</v>
      </c>
      <c r="AR634" s="15">
        <v>417.86666666666667</v>
      </c>
      <c r="AS634" s="15">
        <v>417.85185185185185</v>
      </c>
      <c r="AT634" s="15">
        <v>417.86486486486484</v>
      </c>
      <c r="AU634" s="15">
        <v>417.85714285714283</v>
      </c>
      <c r="BA634" s="15" t="str">
        <v>ITEM9894</v>
      </c>
      <c r="BB634" s="15" t="str">
        <v>Mango</v>
      </c>
      <c r="BC634" s="15" t="str">
        <v>Alphonso</v>
      </c>
      <c r="BD634" s="15">
        <v>44902</v>
      </c>
      <c r="BE634" s="15">
        <v>0</v>
      </c>
      <c r="BF634" s="15">
        <v>0</v>
      </c>
      <c r="BG634" s="15">
        <v>0</v>
      </c>
      <c r="BH634" s="15" t="str">
        <v>Week-1</v>
      </c>
    </row>
    <row r="635" spans="2:60" ht="15">
      <c r="B635" s="17" t="s">
        <v>116</v>
      </c>
      <c r="C635" s="17" t="s">
        <v>71</v>
      </c>
      <c r="D635" s="19" t="s">
        <v>94</v>
      </c>
      <c r="E635" s="21">
        <v>44902</v>
      </c>
      <c r="F635" s="17">
        <v>0</v>
      </c>
      <c r="G635" s="17">
        <v>0</v>
      </c>
      <c r="H635" s="15">
        <f t="shared" si="9"/>
        <v>0</v>
      </c>
      <c r="I635" s="15" t="s">
        <v>188</v>
      </c>
      <c r="AR635" s="15">
        <v>0</v>
      </c>
      <c r="AS635" s="15">
        <v>0</v>
      </c>
      <c r="AT635" s="15">
        <v>0</v>
      </c>
      <c r="AU635" s="15">
        <v>201</v>
      </c>
      <c r="BA635" s="15" t="str">
        <v>ITEM6251</v>
      </c>
      <c r="BB635" s="15" t="str">
        <v>Mango</v>
      </c>
      <c r="BC635" s="15" t="str">
        <v>Green</v>
      </c>
      <c r="BD635" s="15">
        <v>44902</v>
      </c>
      <c r="BE635" s="15">
        <v>20250</v>
      </c>
      <c r="BF635" s="15">
        <v>150</v>
      </c>
      <c r="BG635" s="15">
        <v>135</v>
      </c>
      <c r="BH635" s="15" t="str">
        <v>Week-1</v>
      </c>
    </row>
    <row r="636" spans="2:60" ht="15">
      <c r="B636" s="17" t="s">
        <v>117</v>
      </c>
      <c r="C636" s="17" t="s">
        <v>68</v>
      </c>
      <c r="D636" s="19" t="s">
        <v>99</v>
      </c>
      <c r="E636" s="21">
        <v>44902</v>
      </c>
      <c r="F636" s="17">
        <v>1156</v>
      </c>
      <c r="G636" s="17">
        <v>4</v>
      </c>
      <c r="H636" s="15">
        <f t="shared" si="9"/>
        <v>289</v>
      </c>
      <c r="I636" s="15" t="s">
        <v>188</v>
      </c>
      <c r="AR636" s="15">
        <v>135</v>
      </c>
      <c r="AS636" s="15">
        <v>135</v>
      </c>
      <c r="AT636" s="15">
        <v>135.07909604519773</v>
      </c>
      <c r="AU636" s="15">
        <v>129.09905660377359</v>
      </c>
      <c r="BA636" s="15" t="str">
        <v>ITEM6307</v>
      </c>
      <c r="BB636" s="15" t="str">
        <v>Lemon</v>
      </c>
      <c r="BC636" s="15" t="str">
        <v>Lisbon</v>
      </c>
      <c r="BD636" s="15">
        <v>44902</v>
      </c>
      <c r="BE636" s="15">
        <v>0</v>
      </c>
      <c r="BF636" s="15">
        <v>0</v>
      </c>
      <c r="BG636" s="15">
        <v>0</v>
      </c>
      <c r="BH636" s="15" t="str">
        <v>Week-1</v>
      </c>
    </row>
    <row r="637" spans="2:60" ht="15">
      <c r="B637" s="17" t="s">
        <v>118</v>
      </c>
      <c r="C637" s="17" t="s">
        <v>71</v>
      </c>
      <c r="D637" s="19" t="s">
        <v>72</v>
      </c>
      <c r="E637" s="21">
        <v>44902</v>
      </c>
      <c r="F637" s="17">
        <v>10126</v>
      </c>
      <c r="G637" s="17">
        <v>12</v>
      </c>
      <c r="H637" s="15">
        <f t="shared" si="9"/>
        <v>843.83333333333337</v>
      </c>
      <c r="I637" s="15" t="s">
        <v>188</v>
      </c>
      <c r="AR637" s="15">
        <v>0</v>
      </c>
      <c r="AS637" s="15">
        <v>0</v>
      </c>
      <c r="AT637" s="15">
        <v>0</v>
      </c>
      <c r="AU637" s="15">
        <v>0</v>
      </c>
      <c r="BA637" s="15" t="str">
        <v>ITEM4609</v>
      </c>
      <c r="BB637" s="15" t="str">
        <v>Mango</v>
      </c>
      <c r="BC637" s="15" t="str">
        <v>Amrapalli</v>
      </c>
      <c r="BD637" s="15">
        <v>44902</v>
      </c>
      <c r="BE637" s="15">
        <v>0</v>
      </c>
      <c r="BF637" s="15">
        <v>0</v>
      </c>
      <c r="BG637" s="15">
        <v>0</v>
      </c>
      <c r="BH637" s="15" t="str">
        <v>Week-1</v>
      </c>
    </row>
    <row r="638" spans="2:60" ht="15">
      <c r="B638" s="17" t="s">
        <v>119</v>
      </c>
      <c r="C638" s="17" t="s">
        <v>71</v>
      </c>
      <c r="D638" s="19" t="s">
        <v>84</v>
      </c>
      <c r="E638" s="21">
        <v>44902</v>
      </c>
      <c r="F638" s="17">
        <v>11767</v>
      </c>
      <c r="G638" s="17">
        <v>23</v>
      </c>
      <c r="H638" s="15">
        <f t="shared" si="9"/>
        <v>511.60869565217394</v>
      </c>
      <c r="I638" s="15" t="s">
        <v>188</v>
      </c>
      <c r="AR638" s="15">
        <v>0</v>
      </c>
      <c r="AS638" s="15">
        <v>0</v>
      </c>
      <c r="AT638" s="15">
        <v>0</v>
      </c>
      <c r="AU638" s="15">
        <v>0</v>
      </c>
      <c r="BA638" s="15" t="str">
        <v>ITEM5747</v>
      </c>
      <c r="BB638" s="15" t="str">
        <v>Lemon</v>
      </c>
      <c r="BC638" s="15" t="str">
        <v>Lisbon</v>
      </c>
      <c r="BD638" s="15">
        <v>44902</v>
      </c>
      <c r="BE638" s="15">
        <v>1156</v>
      </c>
      <c r="BF638" s="15">
        <v>4</v>
      </c>
      <c r="BG638" s="15">
        <v>289</v>
      </c>
      <c r="BH638" s="15" t="str">
        <v>Week-1</v>
      </c>
    </row>
    <row r="639" spans="2:60" ht="15">
      <c r="B639" s="17" t="s">
        <v>120</v>
      </c>
      <c r="C639" s="17" t="s">
        <v>81</v>
      </c>
      <c r="D639" s="19" t="s">
        <v>121</v>
      </c>
      <c r="E639" s="21">
        <v>44902</v>
      </c>
      <c r="F639" s="17">
        <v>672</v>
      </c>
      <c r="G639" s="17">
        <v>2</v>
      </c>
      <c r="H639" s="15">
        <f t="shared" si="9"/>
        <v>336</v>
      </c>
      <c r="I639" s="15" t="s">
        <v>188</v>
      </c>
      <c r="AR639" s="15">
        <v>289</v>
      </c>
      <c r="AS639" s="15">
        <v>279</v>
      </c>
      <c r="AT639" s="15">
        <v>208.5</v>
      </c>
      <c r="AU639" s="15">
        <v>185</v>
      </c>
      <c r="BA639" s="15" t="str">
        <v>ITEM8090</v>
      </c>
      <c r="BB639" s="15" t="str">
        <v>Mango</v>
      </c>
      <c r="BC639" s="15" t="str">
        <v>Green</v>
      </c>
      <c r="BD639" s="15">
        <v>44902</v>
      </c>
      <c r="BE639" s="15">
        <v>10126</v>
      </c>
      <c r="BF639" s="15">
        <v>12</v>
      </c>
      <c r="BG639" s="15">
        <v>843.83333333333337</v>
      </c>
      <c r="BH639" s="15" t="str">
        <v>Week-1</v>
      </c>
    </row>
    <row r="640" spans="2:60" ht="15">
      <c r="B640" s="17" t="s">
        <v>122</v>
      </c>
      <c r="C640" s="17" t="s">
        <v>81</v>
      </c>
      <c r="D640" s="19" t="s">
        <v>123</v>
      </c>
      <c r="E640" s="21">
        <v>44902</v>
      </c>
      <c r="F640" s="17">
        <v>309</v>
      </c>
      <c r="G640" s="17">
        <v>1</v>
      </c>
      <c r="H640" s="15">
        <f t="shared" si="9"/>
        <v>309</v>
      </c>
      <c r="I640" s="15" t="s">
        <v>188</v>
      </c>
      <c r="AR640" s="15">
        <v>843.83333333333337</v>
      </c>
      <c r="AS640" s="15">
        <v>855.42105263157896</v>
      </c>
      <c r="AT640" s="15">
        <v>840.4</v>
      </c>
      <c r="AU640" s="15">
        <v>691.92857142857144</v>
      </c>
      <c r="BA640" s="15" t="str">
        <v>ITEM6199</v>
      </c>
      <c r="BB640" s="15" t="str">
        <v>Mango</v>
      </c>
      <c r="BC640" s="15" t="str">
        <v>Alphonso</v>
      </c>
      <c r="BD640" s="15">
        <v>44902</v>
      </c>
      <c r="BE640" s="15">
        <v>11767</v>
      </c>
      <c r="BF640" s="15">
        <v>23</v>
      </c>
      <c r="BG640" s="15">
        <v>511.60869565217394</v>
      </c>
      <c r="BH640" s="15" t="str">
        <v>Week-1</v>
      </c>
    </row>
    <row r="641" spans="2:60" ht="15">
      <c r="B641" s="17" t="s">
        <v>124</v>
      </c>
      <c r="C641" s="17" t="s">
        <v>81</v>
      </c>
      <c r="D641" s="19" t="s">
        <v>121</v>
      </c>
      <c r="E641" s="21">
        <v>44902</v>
      </c>
      <c r="F641" s="17">
        <v>244</v>
      </c>
      <c r="G641" s="17">
        <v>1</v>
      </c>
      <c r="H641" s="15">
        <f t="shared" si="9"/>
        <v>244</v>
      </c>
      <c r="I641" s="15" t="s">
        <v>188</v>
      </c>
      <c r="AR641" s="15">
        <v>511.60869565217394</v>
      </c>
      <c r="AS641" s="15">
        <v>504</v>
      </c>
      <c r="AT641" s="15">
        <v>359.72727272727275</v>
      </c>
      <c r="AU641" s="15">
        <v>359.73170731707319</v>
      </c>
      <c r="BA641" s="15" t="str">
        <v>ITEM6544</v>
      </c>
      <c r="BB641" s="15" t="str">
        <v>Orange</v>
      </c>
      <c r="BC641" s="15" t="str">
        <v>Mandarin</v>
      </c>
      <c r="BD641" s="15">
        <v>44902</v>
      </c>
      <c r="BE641" s="15">
        <v>672</v>
      </c>
      <c r="BF641" s="15">
        <v>2</v>
      </c>
      <c r="BG641" s="15">
        <v>336</v>
      </c>
      <c r="BH641" s="15" t="str">
        <v>Week-1</v>
      </c>
    </row>
    <row r="642" spans="2:60" ht="15">
      <c r="B642" s="17" t="s">
        <v>125</v>
      </c>
      <c r="C642" s="17" t="s">
        <v>75</v>
      </c>
      <c r="D642" s="19" t="s">
        <v>91</v>
      </c>
      <c r="E642" s="21">
        <v>44902</v>
      </c>
      <c r="F642" s="17">
        <v>4074</v>
      </c>
      <c r="G642" s="17">
        <v>6</v>
      </c>
      <c r="H642" s="15">
        <f t="shared" si="9"/>
        <v>679</v>
      </c>
      <c r="I642" s="15" t="s">
        <v>188</v>
      </c>
      <c r="AR642" s="15">
        <v>336</v>
      </c>
      <c r="AS642" s="15">
        <v>356</v>
      </c>
      <c r="AT642" s="15">
        <v>336</v>
      </c>
      <c r="AU642" s="15">
        <v>336</v>
      </c>
      <c r="BA642" s="15" t="str">
        <v>ITEM1731</v>
      </c>
      <c r="BB642" s="15" t="str">
        <v>Orange</v>
      </c>
      <c r="BC642" s="15" t="str">
        <v>Indie</v>
      </c>
      <c r="BD642" s="15">
        <v>44902</v>
      </c>
      <c r="BE642" s="15">
        <v>309</v>
      </c>
      <c r="BF642" s="15">
        <v>1</v>
      </c>
      <c r="BG642" s="15">
        <v>309</v>
      </c>
      <c r="BH642" s="15" t="str">
        <v>Week-1</v>
      </c>
    </row>
    <row r="643" spans="2:60" ht="15">
      <c r="B643" s="17" t="s">
        <v>126</v>
      </c>
      <c r="C643" s="17" t="s">
        <v>71</v>
      </c>
      <c r="D643" s="19" t="s">
        <v>84</v>
      </c>
      <c r="E643" s="21">
        <v>44902</v>
      </c>
      <c r="F643" s="17">
        <v>984</v>
      </c>
      <c r="G643" s="17">
        <v>6</v>
      </c>
      <c r="H643" s="15">
        <f t="shared" ref="H643:H706" si="10">IF(F643&gt;0,F643/G643,0)</f>
        <v>164</v>
      </c>
      <c r="I643" s="15" t="s">
        <v>188</v>
      </c>
      <c r="AR643" s="15">
        <v>309</v>
      </c>
      <c r="AS643" s="15">
        <v>0</v>
      </c>
      <c r="AT643" s="15">
        <v>309</v>
      </c>
      <c r="AU643" s="15">
        <v>0</v>
      </c>
      <c r="BA643" s="15" t="str">
        <v>ITEM1406</v>
      </c>
      <c r="BB643" s="15" t="str">
        <v>Orange</v>
      </c>
      <c r="BC643" s="15" t="str">
        <v>Mandarin</v>
      </c>
      <c r="BD643" s="15">
        <v>44902</v>
      </c>
      <c r="BE643" s="15">
        <v>244</v>
      </c>
      <c r="BF643" s="15">
        <v>1</v>
      </c>
      <c r="BG643" s="15">
        <v>244</v>
      </c>
      <c r="BH643" s="15" t="str">
        <v>Week-1</v>
      </c>
    </row>
    <row r="644" spans="2:60" ht="15">
      <c r="B644" s="17" t="s">
        <v>87</v>
      </c>
      <c r="C644" s="17" t="s">
        <v>71</v>
      </c>
      <c r="D644" s="19" t="s">
        <v>72</v>
      </c>
      <c r="E644" s="21">
        <v>44902</v>
      </c>
      <c r="F644" s="17">
        <v>20197</v>
      </c>
      <c r="G644" s="17">
        <v>41</v>
      </c>
      <c r="H644" s="15">
        <f t="shared" si="10"/>
        <v>492.60975609756099</v>
      </c>
      <c r="I644" s="15" t="s">
        <v>188</v>
      </c>
      <c r="AR644" s="15">
        <v>244</v>
      </c>
      <c r="AS644" s="15">
        <v>0</v>
      </c>
      <c r="AT644" s="15">
        <v>244</v>
      </c>
      <c r="AU644" s="15">
        <v>244</v>
      </c>
      <c r="BA644" s="15" t="str">
        <v>ITEM9717</v>
      </c>
      <c r="BB644" s="15" t="str">
        <v>Apple</v>
      </c>
      <c r="BC644" s="15" t="str">
        <v>Red</v>
      </c>
      <c r="BD644" s="15">
        <v>44902</v>
      </c>
      <c r="BE644" s="15">
        <v>4074</v>
      </c>
      <c r="BF644" s="15">
        <v>6</v>
      </c>
      <c r="BG644" s="15">
        <v>679</v>
      </c>
      <c r="BH644" s="15" t="str">
        <v>Week-1</v>
      </c>
    </row>
    <row r="645" spans="2:60" ht="15">
      <c r="B645" s="17" t="s">
        <v>127</v>
      </c>
      <c r="C645" s="17" t="s">
        <v>68</v>
      </c>
      <c r="D645" s="19" t="s">
        <v>99</v>
      </c>
      <c r="E645" s="21">
        <v>44902</v>
      </c>
      <c r="F645" s="17">
        <v>12878</v>
      </c>
      <c r="G645" s="17">
        <v>15</v>
      </c>
      <c r="H645" s="15">
        <f t="shared" si="10"/>
        <v>858.5333333333333</v>
      </c>
      <c r="I645" s="15" t="s">
        <v>188</v>
      </c>
      <c r="AR645" s="15">
        <v>679</v>
      </c>
      <c r="AS645" s="15">
        <v>649</v>
      </c>
      <c r="AT645" s="15">
        <v>649</v>
      </c>
      <c r="AU645" s="15">
        <v>599</v>
      </c>
      <c r="BA645" s="15" t="str">
        <v>ITEM4838</v>
      </c>
      <c r="BB645" s="15" t="str">
        <v>Mango</v>
      </c>
      <c r="BC645" s="15" t="str">
        <v>Alphonso</v>
      </c>
      <c r="BD645" s="15">
        <v>44902</v>
      </c>
      <c r="BE645" s="15">
        <v>984</v>
      </c>
      <c r="BF645" s="15">
        <v>6</v>
      </c>
      <c r="BG645" s="15">
        <v>164</v>
      </c>
      <c r="BH645" s="15" t="str">
        <v>Week-1</v>
      </c>
    </row>
    <row r="646" spans="2:60" ht="15">
      <c r="B646" s="17" t="s">
        <v>128</v>
      </c>
      <c r="C646" s="17" t="s">
        <v>81</v>
      </c>
      <c r="D646" s="19" t="s">
        <v>123</v>
      </c>
      <c r="E646" s="21">
        <v>44902</v>
      </c>
      <c r="F646" s="17">
        <v>9087</v>
      </c>
      <c r="G646" s="17">
        <v>13</v>
      </c>
      <c r="H646" s="15">
        <f t="shared" si="10"/>
        <v>699</v>
      </c>
      <c r="I646" s="15" t="s">
        <v>188</v>
      </c>
      <c r="AR646" s="15">
        <v>164</v>
      </c>
      <c r="AS646" s="15">
        <v>162.33333333333334</v>
      </c>
      <c r="AT646" s="15">
        <v>215</v>
      </c>
      <c r="AU646" s="15">
        <v>204</v>
      </c>
      <c r="BA646" s="15" t="str">
        <v>ITEM7423</v>
      </c>
      <c r="BB646" s="15" t="str">
        <v>Mango</v>
      </c>
      <c r="BC646" s="15" t="str">
        <v>Green</v>
      </c>
      <c r="BD646" s="15">
        <v>44902</v>
      </c>
      <c r="BE646" s="15">
        <v>20197</v>
      </c>
      <c r="BF646" s="15">
        <v>41</v>
      </c>
      <c r="BG646" s="15">
        <v>492.60975609756099</v>
      </c>
      <c r="BH646" s="15" t="str">
        <v>Week-1</v>
      </c>
    </row>
    <row r="647" spans="2:60" ht="15">
      <c r="B647" s="17" t="s">
        <v>129</v>
      </c>
      <c r="C647" s="17" t="s">
        <v>75</v>
      </c>
      <c r="D647" s="19" t="s">
        <v>91</v>
      </c>
      <c r="E647" s="21">
        <v>44902</v>
      </c>
      <c r="F647" s="17">
        <v>12536</v>
      </c>
      <c r="G647" s="17">
        <v>30</v>
      </c>
      <c r="H647" s="15">
        <f t="shared" si="10"/>
        <v>417.86666666666667</v>
      </c>
      <c r="I647" s="15" t="s">
        <v>188</v>
      </c>
      <c r="AR647" s="15">
        <v>492.60975609756099</v>
      </c>
      <c r="AS647" s="15">
        <v>492.6</v>
      </c>
      <c r="AT647" s="15">
        <v>492.61818181818182</v>
      </c>
      <c r="AU647" s="15">
        <v>493.85</v>
      </c>
      <c r="BA647" s="15" t="str">
        <v>ITEM8277</v>
      </c>
      <c r="BB647" s="15" t="str">
        <v>Lemon</v>
      </c>
      <c r="BC647" s="15" t="str">
        <v>Lisbon</v>
      </c>
      <c r="BD647" s="15">
        <v>44902</v>
      </c>
      <c r="BE647" s="15">
        <v>12878</v>
      </c>
      <c r="BF647" s="15">
        <v>15</v>
      </c>
      <c r="BG647" s="15">
        <v>858.5333333333333</v>
      </c>
      <c r="BH647" s="15" t="str">
        <v>Week-1</v>
      </c>
    </row>
    <row r="648" spans="2:60" ht="15">
      <c r="B648" s="17" t="s">
        <v>130</v>
      </c>
      <c r="C648" s="17" t="s">
        <v>71</v>
      </c>
      <c r="D648" s="19" t="s">
        <v>72</v>
      </c>
      <c r="E648" s="21">
        <v>44902</v>
      </c>
      <c r="F648" s="17">
        <v>0</v>
      </c>
      <c r="G648" s="17">
        <v>0</v>
      </c>
      <c r="H648" s="15">
        <f t="shared" si="10"/>
        <v>0</v>
      </c>
      <c r="I648" s="15" t="s">
        <v>188</v>
      </c>
      <c r="AR648" s="15">
        <v>858.5333333333333</v>
      </c>
      <c r="AS648" s="15">
        <v>854.125</v>
      </c>
      <c r="AT648" s="15">
        <v>836.22222222222217</v>
      </c>
      <c r="AU648" s="15">
        <v>846.125</v>
      </c>
      <c r="BA648" s="15" t="str">
        <v>ITEM5806</v>
      </c>
      <c r="BB648" s="15" t="str">
        <v>Orange</v>
      </c>
      <c r="BC648" s="15" t="str">
        <v>Indie</v>
      </c>
      <c r="BD648" s="15">
        <v>44902</v>
      </c>
      <c r="BE648" s="15">
        <v>9087</v>
      </c>
      <c r="BF648" s="15">
        <v>13</v>
      </c>
      <c r="BG648" s="15">
        <v>699</v>
      </c>
      <c r="BH648" s="15" t="str">
        <v>Week-1</v>
      </c>
    </row>
    <row r="649" spans="2:60" ht="15">
      <c r="B649" s="17" t="s">
        <v>131</v>
      </c>
      <c r="C649" s="17" t="s">
        <v>75</v>
      </c>
      <c r="D649" s="19" t="s">
        <v>76</v>
      </c>
      <c r="E649" s="21">
        <v>44902</v>
      </c>
      <c r="F649" s="17">
        <v>20250</v>
      </c>
      <c r="G649" s="17">
        <v>150</v>
      </c>
      <c r="H649" s="15">
        <f t="shared" si="10"/>
        <v>135</v>
      </c>
      <c r="I649" s="15" t="s">
        <v>188</v>
      </c>
      <c r="AR649" s="15">
        <v>699</v>
      </c>
      <c r="AS649" s="15">
        <v>649</v>
      </c>
      <c r="AT649" s="15">
        <v>649</v>
      </c>
      <c r="AU649" s="15">
        <v>625</v>
      </c>
      <c r="BA649" s="15" t="str">
        <v>ITEM1791</v>
      </c>
      <c r="BB649" s="15" t="str">
        <v>Apple</v>
      </c>
      <c r="BC649" s="15" t="str">
        <v>Red</v>
      </c>
      <c r="BD649" s="15">
        <v>44902</v>
      </c>
      <c r="BE649" s="15">
        <v>12536</v>
      </c>
      <c r="BF649" s="15">
        <v>30</v>
      </c>
      <c r="BG649" s="15">
        <v>417.86666666666667</v>
      </c>
      <c r="BH649" s="15" t="str">
        <v>Week-1</v>
      </c>
    </row>
    <row r="650" spans="2:60" ht="15">
      <c r="B650" s="17" t="s">
        <v>132</v>
      </c>
      <c r="C650" s="17" t="s">
        <v>68</v>
      </c>
      <c r="D650" s="19" t="s">
        <v>89</v>
      </c>
      <c r="E650" s="21">
        <v>44902</v>
      </c>
      <c r="F650" s="17">
        <v>0</v>
      </c>
      <c r="G650" s="17">
        <v>0</v>
      </c>
      <c r="H650" s="15">
        <f t="shared" si="10"/>
        <v>0</v>
      </c>
      <c r="I650" s="15" t="s">
        <v>188</v>
      </c>
      <c r="AR650" s="15">
        <v>417.86666666666667</v>
      </c>
      <c r="AS650" s="15">
        <v>417.85185185185185</v>
      </c>
      <c r="AT650" s="15">
        <v>417.86486486486484</v>
      </c>
      <c r="AU650" s="15">
        <v>417.85714285714283</v>
      </c>
      <c r="BA650" s="15" t="str">
        <v>ITEM5665</v>
      </c>
      <c r="BB650" s="15" t="str">
        <v>Mango</v>
      </c>
      <c r="BC650" s="15" t="str">
        <v>Green</v>
      </c>
      <c r="BD650" s="15">
        <v>44902</v>
      </c>
      <c r="BE650" s="15">
        <v>0</v>
      </c>
      <c r="BF650" s="15">
        <v>0</v>
      </c>
      <c r="BG650" s="15">
        <v>0</v>
      </c>
      <c r="BH650" s="15" t="str">
        <v>Week-1</v>
      </c>
    </row>
    <row r="651" spans="2:60" ht="15">
      <c r="B651" s="17" t="s">
        <v>133</v>
      </c>
      <c r="C651" s="17" t="s">
        <v>71</v>
      </c>
      <c r="D651" s="19" t="s">
        <v>72</v>
      </c>
      <c r="E651" s="21">
        <v>44902</v>
      </c>
      <c r="F651" s="17">
        <v>0</v>
      </c>
      <c r="G651" s="17">
        <v>0</v>
      </c>
      <c r="H651" s="15">
        <f t="shared" si="10"/>
        <v>0</v>
      </c>
      <c r="I651" s="15" t="s">
        <v>188</v>
      </c>
      <c r="AR651" s="15">
        <v>0</v>
      </c>
      <c r="AS651" s="15">
        <v>0</v>
      </c>
      <c r="AT651" s="15">
        <v>0</v>
      </c>
      <c r="AU651" s="15">
        <v>201</v>
      </c>
      <c r="BA651" s="15" t="str">
        <v>ITEM4188</v>
      </c>
      <c r="BB651" s="15" t="str">
        <v>Apple</v>
      </c>
      <c r="BC651" s="15" t="str">
        <v>Robin</v>
      </c>
      <c r="BD651" s="15">
        <v>44902</v>
      </c>
      <c r="BE651" s="15">
        <v>20250</v>
      </c>
      <c r="BF651" s="15">
        <v>150</v>
      </c>
      <c r="BG651" s="15">
        <v>135</v>
      </c>
      <c r="BH651" s="15" t="str">
        <v>Week-1</v>
      </c>
    </row>
    <row r="652" spans="2:60" ht="15">
      <c r="B652" s="17" t="s">
        <v>134</v>
      </c>
      <c r="C652" s="17" t="s">
        <v>75</v>
      </c>
      <c r="D652" s="19" t="s">
        <v>76</v>
      </c>
      <c r="E652" s="21">
        <v>44902</v>
      </c>
      <c r="F652" s="17">
        <v>1156</v>
      </c>
      <c r="G652" s="17">
        <v>4</v>
      </c>
      <c r="H652" s="15">
        <f t="shared" si="10"/>
        <v>289</v>
      </c>
      <c r="I652" s="15" t="s">
        <v>188</v>
      </c>
      <c r="AR652" s="15">
        <v>135</v>
      </c>
      <c r="AS652" s="15">
        <v>135</v>
      </c>
      <c r="AT652" s="15">
        <v>135.07909604519773</v>
      </c>
      <c r="AU652" s="15">
        <v>129.09905660377359</v>
      </c>
      <c r="BA652" s="15" t="str">
        <v>ITEM4685</v>
      </c>
      <c r="BB652" s="15" t="str">
        <v>Lemon</v>
      </c>
      <c r="BC652" s="15" t="str">
        <v>Oblong</v>
      </c>
      <c r="BD652" s="15">
        <v>44902</v>
      </c>
      <c r="BE652" s="15">
        <v>0</v>
      </c>
      <c r="BF652" s="15">
        <v>0</v>
      </c>
      <c r="BG652" s="15">
        <v>0</v>
      </c>
      <c r="BH652" s="15" t="str">
        <v>Week-1</v>
      </c>
    </row>
    <row r="653" spans="2:60" ht="15">
      <c r="B653" s="17" t="s">
        <v>135</v>
      </c>
      <c r="C653" s="17" t="s">
        <v>68</v>
      </c>
      <c r="D653" s="19" t="s">
        <v>69</v>
      </c>
      <c r="E653" s="21">
        <v>44902</v>
      </c>
      <c r="F653" s="17">
        <v>10126</v>
      </c>
      <c r="G653" s="17">
        <v>12</v>
      </c>
      <c r="H653" s="15">
        <f t="shared" si="10"/>
        <v>843.83333333333337</v>
      </c>
      <c r="I653" s="15" t="s">
        <v>188</v>
      </c>
      <c r="AR653" s="15">
        <v>0</v>
      </c>
      <c r="AS653" s="15">
        <v>0</v>
      </c>
      <c r="AT653" s="15">
        <v>0</v>
      </c>
      <c r="AU653" s="15">
        <v>0</v>
      </c>
      <c r="BA653" s="15" t="str">
        <v>ITEM9480</v>
      </c>
      <c r="BB653" s="15" t="str">
        <v>Mango</v>
      </c>
      <c r="BC653" s="15" t="str">
        <v>Green</v>
      </c>
      <c r="BD653" s="15">
        <v>44902</v>
      </c>
      <c r="BE653" s="15">
        <v>0</v>
      </c>
      <c r="BF653" s="15">
        <v>0</v>
      </c>
      <c r="BG653" s="15">
        <v>0</v>
      </c>
      <c r="BH653" s="15" t="str">
        <v>Week-1</v>
      </c>
    </row>
    <row r="654" spans="2:60" ht="15">
      <c r="B654" s="17" t="s">
        <v>136</v>
      </c>
      <c r="C654" s="17" t="s">
        <v>71</v>
      </c>
      <c r="D654" s="19" t="s">
        <v>84</v>
      </c>
      <c r="E654" s="21">
        <v>44902</v>
      </c>
      <c r="F654" s="17">
        <v>11767</v>
      </c>
      <c r="G654" s="17">
        <v>23</v>
      </c>
      <c r="H654" s="15">
        <f t="shared" si="10"/>
        <v>511.60869565217394</v>
      </c>
      <c r="I654" s="15" t="s">
        <v>188</v>
      </c>
      <c r="AR654" s="15">
        <v>0</v>
      </c>
      <c r="AS654" s="15">
        <v>0</v>
      </c>
      <c r="AT654" s="15">
        <v>0</v>
      </c>
      <c r="AU654" s="15">
        <v>0</v>
      </c>
      <c r="BA654" s="15" t="str">
        <v>ITEM7516</v>
      </c>
      <c r="BB654" s="15" t="str">
        <v>Apple</v>
      </c>
      <c r="BC654" s="15" t="str">
        <v>Robin</v>
      </c>
      <c r="BD654" s="15">
        <v>44902</v>
      </c>
      <c r="BE654" s="15">
        <v>1156</v>
      </c>
      <c r="BF654" s="15">
        <v>4</v>
      </c>
      <c r="BG654" s="15">
        <v>289</v>
      </c>
      <c r="BH654" s="15" t="str">
        <v>Week-1</v>
      </c>
    </row>
    <row r="655" spans="2:60" ht="15">
      <c r="B655" s="17" t="s">
        <v>137</v>
      </c>
      <c r="C655" s="17" t="s">
        <v>81</v>
      </c>
      <c r="D655" s="19" t="s">
        <v>121</v>
      </c>
      <c r="E655" s="21">
        <v>44902</v>
      </c>
      <c r="F655" s="17">
        <v>672</v>
      </c>
      <c r="G655" s="17">
        <v>2</v>
      </c>
      <c r="H655" s="15">
        <f t="shared" si="10"/>
        <v>336</v>
      </c>
      <c r="I655" s="15" t="s">
        <v>188</v>
      </c>
      <c r="AR655" s="15">
        <v>289</v>
      </c>
      <c r="AS655" s="15">
        <v>279</v>
      </c>
      <c r="AT655" s="15">
        <v>208.5</v>
      </c>
      <c r="AU655" s="15">
        <v>185</v>
      </c>
      <c r="BA655" s="15" t="str">
        <v>ITEM8963</v>
      </c>
      <c r="BB655" s="15" t="str">
        <v>Lemon</v>
      </c>
      <c r="BC655" s="15" t="str">
        <v>Nimbu</v>
      </c>
      <c r="BD655" s="15">
        <v>44902</v>
      </c>
      <c r="BE655" s="15">
        <v>10126</v>
      </c>
      <c r="BF655" s="15">
        <v>12</v>
      </c>
      <c r="BG655" s="15">
        <v>843.83333333333337</v>
      </c>
      <c r="BH655" s="15" t="str">
        <v>Week-1</v>
      </c>
    </row>
    <row r="656" spans="2:60" ht="15">
      <c r="B656" s="17" t="s">
        <v>138</v>
      </c>
      <c r="C656" s="17" t="s">
        <v>68</v>
      </c>
      <c r="D656" s="19" t="s">
        <v>89</v>
      </c>
      <c r="E656" s="21">
        <v>44902</v>
      </c>
      <c r="F656" s="17">
        <v>309</v>
      </c>
      <c r="G656" s="17">
        <v>1</v>
      </c>
      <c r="H656" s="15">
        <f t="shared" si="10"/>
        <v>309</v>
      </c>
      <c r="I656" s="15" t="s">
        <v>188</v>
      </c>
      <c r="AR656" s="15">
        <v>843.83333333333337</v>
      </c>
      <c r="AS656" s="15">
        <v>855.42105263157896</v>
      </c>
      <c r="AT656" s="15">
        <v>840.4</v>
      </c>
      <c r="AU656" s="15">
        <v>691.92857142857144</v>
      </c>
      <c r="BA656" s="15" t="str">
        <v>ITEM8186</v>
      </c>
      <c r="BB656" s="15" t="str">
        <v>Mango</v>
      </c>
      <c r="BC656" s="15" t="str">
        <v>Alphonso</v>
      </c>
      <c r="BD656" s="15">
        <v>44902</v>
      </c>
      <c r="BE656" s="15">
        <v>11767</v>
      </c>
      <c r="BF656" s="15">
        <v>23</v>
      </c>
      <c r="BG656" s="15">
        <v>511.60869565217394</v>
      </c>
      <c r="BH656" s="15" t="str">
        <v>Week-1</v>
      </c>
    </row>
    <row r="657" spans="2:60" ht="15">
      <c r="B657" s="17" t="s">
        <v>139</v>
      </c>
      <c r="C657" s="17" t="s">
        <v>71</v>
      </c>
      <c r="D657" s="19" t="s">
        <v>94</v>
      </c>
      <c r="E657" s="21">
        <v>44902</v>
      </c>
      <c r="F657" s="17">
        <v>244</v>
      </c>
      <c r="G657" s="17">
        <v>1</v>
      </c>
      <c r="H657" s="15">
        <f t="shared" si="10"/>
        <v>244</v>
      </c>
      <c r="I657" s="15" t="s">
        <v>188</v>
      </c>
      <c r="AR657" s="15">
        <v>511.60869565217394</v>
      </c>
      <c r="AS657" s="15">
        <v>504</v>
      </c>
      <c r="AT657" s="15">
        <v>359.72727272727275</v>
      </c>
      <c r="AU657" s="15">
        <v>359.73170731707319</v>
      </c>
      <c r="BA657" s="15" t="str">
        <v>ITEM1064</v>
      </c>
      <c r="BB657" s="15" t="str">
        <v>Orange</v>
      </c>
      <c r="BC657" s="15" t="str">
        <v>Mandarin</v>
      </c>
      <c r="BD657" s="15">
        <v>44902</v>
      </c>
      <c r="BE657" s="15">
        <v>672</v>
      </c>
      <c r="BF657" s="15">
        <v>2</v>
      </c>
      <c r="BG657" s="15">
        <v>336</v>
      </c>
      <c r="BH657" s="15" t="str">
        <v>Week-1</v>
      </c>
    </row>
    <row r="658" spans="2:60" ht="15">
      <c r="B658" s="17" t="s">
        <v>140</v>
      </c>
      <c r="C658" s="17" t="s">
        <v>68</v>
      </c>
      <c r="D658" s="19" t="s">
        <v>99</v>
      </c>
      <c r="E658" s="21">
        <v>44902</v>
      </c>
      <c r="F658" s="17">
        <v>4074</v>
      </c>
      <c r="G658" s="17">
        <v>6</v>
      </c>
      <c r="H658" s="15">
        <f t="shared" si="10"/>
        <v>679</v>
      </c>
      <c r="I658" s="15" t="s">
        <v>188</v>
      </c>
      <c r="AR658" s="15">
        <v>336</v>
      </c>
      <c r="AS658" s="15">
        <v>356</v>
      </c>
      <c r="AT658" s="15">
        <v>336</v>
      </c>
      <c r="AU658" s="15">
        <v>336</v>
      </c>
      <c r="BA658" s="15" t="str">
        <v>ITEM8401</v>
      </c>
      <c r="BB658" s="15" t="str">
        <v>Lemon</v>
      </c>
      <c r="BC658" s="15" t="str">
        <v>Oblong</v>
      </c>
      <c r="BD658" s="15">
        <v>44902</v>
      </c>
      <c r="BE658" s="15">
        <v>309</v>
      </c>
      <c r="BF658" s="15">
        <v>1</v>
      </c>
      <c r="BG658" s="15">
        <v>309</v>
      </c>
      <c r="BH658" s="15" t="str">
        <v>Week-1</v>
      </c>
    </row>
    <row r="659" spans="2:60" ht="15">
      <c r="B659" s="17" t="s">
        <v>141</v>
      </c>
      <c r="C659" s="17" t="s">
        <v>75</v>
      </c>
      <c r="D659" s="19" t="s">
        <v>91</v>
      </c>
      <c r="E659" s="21">
        <v>44902</v>
      </c>
      <c r="F659" s="17">
        <v>984</v>
      </c>
      <c r="G659" s="17">
        <v>6</v>
      </c>
      <c r="H659" s="15">
        <f t="shared" si="10"/>
        <v>164</v>
      </c>
      <c r="I659" s="15" t="s">
        <v>188</v>
      </c>
      <c r="AR659" s="15">
        <v>309</v>
      </c>
      <c r="AS659" s="15">
        <v>0</v>
      </c>
      <c r="AT659" s="15">
        <v>309</v>
      </c>
      <c r="AU659" s="15">
        <v>0</v>
      </c>
      <c r="BA659" s="15" t="str">
        <v>ITEM8920</v>
      </c>
      <c r="BB659" s="15" t="str">
        <v>Mango</v>
      </c>
      <c r="BC659" s="15" t="str">
        <v>Amrapalli</v>
      </c>
      <c r="BD659" s="15">
        <v>44902</v>
      </c>
      <c r="BE659" s="15">
        <v>244</v>
      </c>
      <c r="BF659" s="15">
        <v>1</v>
      </c>
      <c r="BG659" s="15">
        <v>244</v>
      </c>
      <c r="BH659" s="15" t="str">
        <v>Week-1</v>
      </c>
    </row>
    <row r="660" spans="2:60" ht="15">
      <c r="B660" s="17" t="s">
        <v>142</v>
      </c>
      <c r="C660" s="17" t="s">
        <v>68</v>
      </c>
      <c r="D660" s="19" t="s">
        <v>89</v>
      </c>
      <c r="E660" s="21">
        <v>44902</v>
      </c>
      <c r="F660" s="17">
        <v>20197</v>
      </c>
      <c r="G660" s="17">
        <v>41</v>
      </c>
      <c r="H660" s="15">
        <f t="shared" si="10"/>
        <v>492.60975609756099</v>
      </c>
      <c r="I660" s="15" t="s">
        <v>188</v>
      </c>
      <c r="AR660" s="15">
        <v>244</v>
      </c>
      <c r="AS660" s="15">
        <v>0</v>
      </c>
      <c r="AT660" s="15">
        <v>244</v>
      </c>
      <c r="AU660" s="15">
        <v>244</v>
      </c>
      <c r="BA660" s="15" t="str">
        <v>ITEM6857</v>
      </c>
      <c r="BB660" s="15" t="str">
        <v>Lemon</v>
      </c>
      <c r="BC660" s="15" t="str">
        <v>Lisbon</v>
      </c>
      <c r="BD660" s="15">
        <v>44902</v>
      </c>
      <c r="BE660" s="15">
        <v>4074</v>
      </c>
      <c r="BF660" s="15">
        <v>6</v>
      </c>
      <c r="BG660" s="15">
        <v>679</v>
      </c>
      <c r="BH660" s="15" t="str">
        <v>Week-1</v>
      </c>
    </row>
    <row r="661" spans="2:60" ht="15">
      <c r="B661" s="17" t="s">
        <v>143</v>
      </c>
      <c r="C661" s="17" t="s">
        <v>81</v>
      </c>
      <c r="D661" s="19" t="s">
        <v>121</v>
      </c>
      <c r="E661" s="21">
        <v>44902</v>
      </c>
      <c r="F661" s="17">
        <v>12878</v>
      </c>
      <c r="G661" s="17">
        <v>15</v>
      </c>
      <c r="H661" s="15">
        <f t="shared" si="10"/>
        <v>858.5333333333333</v>
      </c>
      <c r="I661" s="15" t="s">
        <v>188</v>
      </c>
      <c r="AR661" s="15">
        <v>679</v>
      </c>
      <c r="AS661" s="15">
        <v>649</v>
      </c>
      <c r="AT661" s="15">
        <v>649</v>
      </c>
      <c r="AU661" s="15">
        <v>599</v>
      </c>
      <c r="BA661" s="15" t="str">
        <v>ITEM9671</v>
      </c>
      <c r="BB661" s="15" t="str">
        <v>Apple</v>
      </c>
      <c r="BC661" s="15" t="str">
        <v>Red</v>
      </c>
      <c r="BD661" s="15">
        <v>44902</v>
      </c>
      <c r="BE661" s="15">
        <v>984</v>
      </c>
      <c r="BF661" s="15">
        <v>6</v>
      </c>
      <c r="BG661" s="15">
        <v>164</v>
      </c>
      <c r="BH661" s="15" t="str">
        <v>Week-1</v>
      </c>
    </row>
    <row r="662" spans="2:60" ht="15">
      <c r="B662" s="17" t="s">
        <v>144</v>
      </c>
      <c r="C662" s="17" t="s">
        <v>71</v>
      </c>
      <c r="D662" s="19" t="s">
        <v>72</v>
      </c>
      <c r="E662" s="21">
        <v>44902</v>
      </c>
      <c r="F662" s="17">
        <v>9087</v>
      </c>
      <c r="G662" s="17">
        <v>13</v>
      </c>
      <c r="H662" s="15">
        <f t="shared" si="10"/>
        <v>699</v>
      </c>
      <c r="I662" s="15" t="s">
        <v>188</v>
      </c>
      <c r="AR662" s="15">
        <v>164</v>
      </c>
      <c r="AS662" s="15">
        <v>162.33333333333334</v>
      </c>
      <c r="AT662" s="15">
        <v>215</v>
      </c>
      <c r="AU662" s="15">
        <v>204</v>
      </c>
      <c r="BA662" s="15" t="str">
        <v>ITEM9924</v>
      </c>
      <c r="BB662" s="15" t="str">
        <v>Lemon</v>
      </c>
      <c r="BC662" s="15" t="str">
        <v>Oblong</v>
      </c>
      <c r="BD662" s="15">
        <v>44902</v>
      </c>
      <c r="BE662" s="15">
        <v>20197</v>
      </c>
      <c r="BF662" s="15">
        <v>41</v>
      </c>
      <c r="BG662" s="15">
        <v>492.60975609756099</v>
      </c>
      <c r="BH662" s="15" t="str">
        <v>Week-1</v>
      </c>
    </row>
    <row r="663" spans="2:60" ht="15">
      <c r="B663" s="17" t="s">
        <v>145</v>
      </c>
      <c r="C663" s="17" t="s">
        <v>81</v>
      </c>
      <c r="D663" s="19" t="s">
        <v>123</v>
      </c>
      <c r="E663" s="21">
        <v>44902</v>
      </c>
      <c r="F663" s="17">
        <v>12536</v>
      </c>
      <c r="G663" s="17">
        <v>30</v>
      </c>
      <c r="H663" s="15">
        <f t="shared" si="10"/>
        <v>417.86666666666667</v>
      </c>
      <c r="I663" s="15" t="s">
        <v>188</v>
      </c>
      <c r="AR663" s="15">
        <v>492.60975609756099</v>
      </c>
      <c r="AS663" s="15">
        <v>492.6</v>
      </c>
      <c r="AT663" s="15">
        <v>492.61818181818182</v>
      </c>
      <c r="AU663" s="15">
        <v>493.85</v>
      </c>
      <c r="BA663" s="15" t="str">
        <v>ITEM9090</v>
      </c>
      <c r="BB663" s="15" t="str">
        <v>Orange</v>
      </c>
      <c r="BC663" s="15" t="str">
        <v>Mandarin</v>
      </c>
      <c r="BD663" s="15">
        <v>44902</v>
      </c>
      <c r="BE663" s="15">
        <v>12878</v>
      </c>
      <c r="BF663" s="15">
        <v>15</v>
      </c>
      <c r="BG663" s="15">
        <v>858.5333333333333</v>
      </c>
      <c r="BH663" s="15" t="str">
        <v>Week-1</v>
      </c>
    </row>
    <row r="664" spans="2:60" ht="15">
      <c r="B664" s="17" t="s">
        <v>146</v>
      </c>
      <c r="C664" s="17" t="s">
        <v>68</v>
      </c>
      <c r="D664" s="19" t="s">
        <v>69</v>
      </c>
      <c r="E664" s="21">
        <v>44902</v>
      </c>
      <c r="F664" s="17">
        <v>0</v>
      </c>
      <c r="G664" s="17">
        <v>0</v>
      </c>
      <c r="H664" s="15">
        <f t="shared" si="10"/>
        <v>0</v>
      </c>
      <c r="I664" s="15" t="s">
        <v>188</v>
      </c>
      <c r="AR664" s="15">
        <v>858.5333333333333</v>
      </c>
      <c r="AS664" s="15">
        <v>854.125</v>
      </c>
      <c r="AT664" s="15">
        <v>836.22222222222217</v>
      </c>
      <c r="AU664" s="15">
        <v>846.125</v>
      </c>
      <c r="BA664" s="15" t="str">
        <v>ITEM1283</v>
      </c>
      <c r="BB664" s="15" t="str">
        <v>Mango</v>
      </c>
      <c r="BC664" s="15" t="str">
        <v>Green</v>
      </c>
      <c r="BD664" s="15">
        <v>44902</v>
      </c>
      <c r="BE664" s="15">
        <v>9087</v>
      </c>
      <c r="BF664" s="15">
        <v>13</v>
      </c>
      <c r="BG664" s="15">
        <v>699</v>
      </c>
      <c r="BH664" s="15" t="str">
        <v>Week-1</v>
      </c>
    </row>
    <row r="665" spans="2:60" ht="15">
      <c r="B665" s="17" t="s">
        <v>147</v>
      </c>
      <c r="C665" s="17" t="s">
        <v>68</v>
      </c>
      <c r="D665" s="19" t="s">
        <v>99</v>
      </c>
      <c r="E665" s="21">
        <v>44902</v>
      </c>
      <c r="F665" s="17">
        <v>20250</v>
      </c>
      <c r="G665" s="17">
        <v>150</v>
      </c>
      <c r="H665" s="15">
        <f t="shared" si="10"/>
        <v>135</v>
      </c>
      <c r="I665" s="15" t="s">
        <v>188</v>
      </c>
      <c r="AR665" s="15">
        <v>699</v>
      </c>
      <c r="AS665" s="15">
        <v>649</v>
      </c>
      <c r="AT665" s="15">
        <v>649</v>
      </c>
      <c r="AU665" s="15">
        <v>625</v>
      </c>
      <c r="BA665" s="15" t="str">
        <v>ITEM9564</v>
      </c>
      <c r="BB665" s="15" t="str">
        <v>Orange</v>
      </c>
      <c r="BC665" s="15" t="str">
        <v>Indie</v>
      </c>
      <c r="BD665" s="15">
        <v>44902</v>
      </c>
      <c r="BE665" s="15">
        <v>12536</v>
      </c>
      <c r="BF665" s="15">
        <v>30</v>
      </c>
      <c r="BG665" s="15">
        <v>417.86666666666667</v>
      </c>
      <c r="BH665" s="15" t="str">
        <v>Week-1</v>
      </c>
    </row>
    <row r="666" spans="2:60" ht="15">
      <c r="B666" s="17" t="s">
        <v>148</v>
      </c>
      <c r="C666" s="17" t="s">
        <v>81</v>
      </c>
      <c r="D666" s="19" t="s">
        <v>123</v>
      </c>
      <c r="E666" s="21">
        <v>44902</v>
      </c>
      <c r="F666" s="17">
        <v>0</v>
      </c>
      <c r="G666" s="17">
        <v>0</v>
      </c>
      <c r="H666" s="15">
        <f t="shared" si="10"/>
        <v>0</v>
      </c>
      <c r="I666" s="15" t="s">
        <v>188</v>
      </c>
      <c r="AR666" s="15">
        <v>417.86666666666667</v>
      </c>
      <c r="AS666" s="15">
        <v>417.85185185185185</v>
      </c>
      <c r="AT666" s="15">
        <v>417.86486486486484</v>
      </c>
      <c r="AU666" s="15">
        <v>417.85714285714283</v>
      </c>
      <c r="BA666" s="15" t="str">
        <v>ITEM2260</v>
      </c>
      <c r="BB666" s="15" t="str">
        <v>Lemon</v>
      </c>
      <c r="BC666" s="15" t="str">
        <v>Nimbu</v>
      </c>
      <c r="BD666" s="15">
        <v>44902</v>
      </c>
      <c r="BE666" s="15">
        <v>0</v>
      </c>
      <c r="BF666" s="15">
        <v>0</v>
      </c>
      <c r="BG666" s="15">
        <v>0</v>
      </c>
      <c r="BH666" s="15" t="str">
        <v>Week-1</v>
      </c>
    </row>
    <row r="667" spans="2:60" ht="15">
      <c r="B667" s="17" t="s">
        <v>149</v>
      </c>
      <c r="C667" s="17" t="s">
        <v>75</v>
      </c>
      <c r="D667" s="19" t="s">
        <v>86</v>
      </c>
      <c r="E667" s="21">
        <v>44902</v>
      </c>
      <c r="F667" s="17">
        <v>0</v>
      </c>
      <c r="G667" s="17">
        <v>0</v>
      </c>
      <c r="H667" s="15">
        <f t="shared" si="10"/>
        <v>0</v>
      </c>
      <c r="I667" s="15" t="s">
        <v>188</v>
      </c>
      <c r="AR667" s="15">
        <v>0</v>
      </c>
      <c r="AS667" s="15">
        <v>0</v>
      </c>
      <c r="AT667" s="15">
        <v>0</v>
      </c>
      <c r="AU667" s="15">
        <v>201</v>
      </c>
      <c r="BA667" s="15" t="str">
        <v>ITEM9882</v>
      </c>
      <c r="BB667" s="15" t="str">
        <v>Lemon</v>
      </c>
      <c r="BC667" s="15" t="str">
        <v>Lisbon</v>
      </c>
      <c r="BD667" s="15">
        <v>44902</v>
      </c>
      <c r="BE667" s="15">
        <v>20250</v>
      </c>
      <c r="BF667" s="15">
        <v>150</v>
      </c>
      <c r="BG667" s="15">
        <v>135</v>
      </c>
      <c r="BH667" s="15" t="str">
        <v>Week-1</v>
      </c>
    </row>
    <row r="668" spans="2:60" ht="15">
      <c r="B668" s="17" t="s">
        <v>150</v>
      </c>
      <c r="C668" s="17" t="s">
        <v>71</v>
      </c>
      <c r="D668" s="19" t="s">
        <v>94</v>
      </c>
      <c r="E668" s="21">
        <v>44902</v>
      </c>
      <c r="F668" s="17">
        <v>1156</v>
      </c>
      <c r="G668" s="17">
        <v>4</v>
      </c>
      <c r="H668" s="15">
        <f t="shared" si="10"/>
        <v>289</v>
      </c>
      <c r="I668" s="15" t="s">
        <v>188</v>
      </c>
      <c r="AR668" s="15">
        <v>135</v>
      </c>
      <c r="AS668" s="15">
        <v>135</v>
      </c>
      <c r="AT668" s="15">
        <v>135.07909604519773</v>
      </c>
      <c r="AU668" s="15">
        <v>129.09905660377359</v>
      </c>
      <c r="BA668" s="15" t="str">
        <v>ITEM1813</v>
      </c>
      <c r="BB668" s="15" t="str">
        <v>Orange</v>
      </c>
      <c r="BC668" s="15" t="str">
        <v>Indie</v>
      </c>
      <c r="BD668" s="15">
        <v>44902</v>
      </c>
      <c r="BE668" s="15">
        <v>0</v>
      </c>
      <c r="BF668" s="15">
        <v>0</v>
      </c>
      <c r="BG668" s="15">
        <v>0</v>
      </c>
      <c r="BH668" s="15" t="str">
        <v>Week-1</v>
      </c>
    </row>
    <row r="669" spans="2:60" ht="15">
      <c r="B669" s="17" t="s">
        <v>151</v>
      </c>
      <c r="C669" s="17" t="s">
        <v>68</v>
      </c>
      <c r="D669" s="19" t="s">
        <v>89</v>
      </c>
      <c r="E669" s="21">
        <v>44902</v>
      </c>
      <c r="F669" s="17">
        <v>10126</v>
      </c>
      <c r="G669" s="17">
        <v>12</v>
      </c>
      <c r="H669" s="15">
        <f t="shared" si="10"/>
        <v>843.83333333333337</v>
      </c>
      <c r="I669" s="15" t="s">
        <v>188</v>
      </c>
      <c r="AR669" s="15">
        <v>0</v>
      </c>
      <c r="AS669" s="15">
        <v>0</v>
      </c>
      <c r="AT669" s="15">
        <v>0</v>
      </c>
      <c r="AU669" s="15">
        <v>0</v>
      </c>
      <c r="BA669" s="15" t="str">
        <v>ITEM7519</v>
      </c>
      <c r="BB669" s="15" t="str">
        <v>Apple</v>
      </c>
      <c r="BC669" s="15" t="str">
        <v>Golden</v>
      </c>
      <c r="BD669" s="15">
        <v>44902</v>
      </c>
      <c r="BE669" s="15">
        <v>0</v>
      </c>
      <c r="BF669" s="15">
        <v>0</v>
      </c>
      <c r="BG669" s="15">
        <v>0</v>
      </c>
      <c r="BH669" s="15" t="str">
        <v>Week-1</v>
      </c>
    </row>
    <row r="670" spans="2:60" ht="15">
      <c r="B670" s="17" t="s">
        <v>152</v>
      </c>
      <c r="C670" s="17" t="s">
        <v>81</v>
      </c>
      <c r="D670" s="19" t="s">
        <v>82</v>
      </c>
      <c r="E670" s="21">
        <v>44902</v>
      </c>
      <c r="F670" s="17">
        <v>11767</v>
      </c>
      <c r="G670" s="17">
        <v>23</v>
      </c>
      <c r="H670" s="15">
        <f t="shared" si="10"/>
        <v>511.60869565217394</v>
      </c>
      <c r="I670" s="15" t="s">
        <v>188</v>
      </c>
      <c r="AR670" s="15">
        <v>0</v>
      </c>
      <c r="AS670" s="15">
        <v>0</v>
      </c>
      <c r="AT670" s="15">
        <v>0</v>
      </c>
      <c r="AU670" s="15">
        <v>0</v>
      </c>
      <c r="BA670" s="15" t="str">
        <v>ITEM6204</v>
      </c>
      <c r="BB670" s="15" t="str">
        <v>Mango</v>
      </c>
      <c r="BC670" s="15" t="str">
        <v>Amrapalli</v>
      </c>
      <c r="BD670" s="15">
        <v>44902</v>
      </c>
      <c r="BE670" s="15">
        <v>1156</v>
      </c>
      <c r="BF670" s="15">
        <v>4</v>
      </c>
      <c r="BG670" s="15">
        <v>289</v>
      </c>
      <c r="BH670" s="15" t="str">
        <v>Week-1</v>
      </c>
    </row>
    <row r="671" spans="2:60" ht="15">
      <c r="B671" s="17" t="s">
        <v>153</v>
      </c>
      <c r="C671" s="17" t="s">
        <v>68</v>
      </c>
      <c r="D671" s="19" t="s">
        <v>89</v>
      </c>
      <c r="E671" s="21">
        <v>44902</v>
      </c>
      <c r="F671" s="17">
        <v>672</v>
      </c>
      <c r="G671" s="17">
        <v>2</v>
      </c>
      <c r="H671" s="15">
        <f t="shared" si="10"/>
        <v>336</v>
      </c>
      <c r="I671" s="15" t="s">
        <v>188</v>
      </c>
      <c r="AR671" s="15">
        <v>289</v>
      </c>
      <c r="AS671" s="15">
        <v>279</v>
      </c>
      <c r="AT671" s="15">
        <v>208.5</v>
      </c>
      <c r="AU671" s="15">
        <v>185</v>
      </c>
      <c r="BA671" s="15" t="str">
        <v>ITEM7622</v>
      </c>
      <c r="BB671" s="15" t="str">
        <v>Lemon</v>
      </c>
      <c r="BC671" s="15" t="str">
        <v>Oblong</v>
      </c>
      <c r="BD671" s="15">
        <v>44902</v>
      </c>
      <c r="BE671" s="15">
        <v>10126</v>
      </c>
      <c r="BF671" s="15">
        <v>12</v>
      </c>
      <c r="BG671" s="15">
        <v>843.83333333333337</v>
      </c>
      <c r="BH671" s="15" t="str">
        <v>Week-1</v>
      </c>
    </row>
    <row r="672" spans="2:60" ht="15">
      <c r="B672" s="17" t="s">
        <v>154</v>
      </c>
      <c r="C672" s="17" t="s">
        <v>71</v>
      </c>
      <c r="D672" s="19" t="s">
        <v>84</v>
      </c>
      <c r="E672" s="21">
        <v>44902</v>
      </c>
      <c r="F672" s="17">
        <v>309</v>
      </c>
      <c r="G672" s="17">
        <v>1</v>
      </c>
      <c r="H672" s="15">
        <f t="shared" si="10"/>
        <v>309</v>
      </c>
      <c r="I672" s="15" t="s">
        <v>188</v>
      </c>
      <c r="AR672" s="15">
        <v>843.83333333333337</v>
      </c>
      <c r="AS672" s="15">
        <v>855.42105263157896</v>
      </c>
      <c r="AT672" s="15">
        <v>840.4</v>
      </c>
      <c r="AU672" s="15">
        <v>691.92857142857144</v>
      </c>
      <c r="BA672" s="15" t="str">
        <v>ITEM9161</v>
      </c>
      <c r="BB672" s="15" t="str">
        <v>Orange</v>
      </c>
      <c r="BC672" s="15" t="str">
        <v>Tangerine</v>
      </c>
      <c r="BD672" s="15">
        <v>44902</v>
      </c>
      <c r="BE672" s="15">
        <v>11767</v>
      </c>
      <c r="BF672" s="15">
        <v>23</v>
      </c>
      <c r="BG672" s="15">
        <v>511.60869565217394</v>
      </c>
      <c r="BH672" s="15" t="str">
        <v>Week-1</v>
      </c>
    </row>
    <row r="673" spans="2:60" ht="15">
      <c r="B673" s="17" t="s">
        <v>155</v>
      </c>
      <c r="C673" s="17" t="s">
        <v>75</v>
      </c>
      <c r="D673" s="19" t="s">
        <v>86</v>
      </c>
      <c r="E673" s="21">
        <v>44902</v>
      </c>
      <c r="F673" s="17">
        <v>244</v>
      </c>
      <c r="G673" s="17">
        <v>1</v>
      </c>
      <c r="H673" s="15">
        <f t="shared" si="10"/>
        <v>244</v>
      </c>
      <c r="I673" s="15" t="s">
        <v>188</v>
      </c>
      <c r="AR673" s="15">
        <v>511.60869565217394</v>
      </c>
      <c r="AS673" s="15">
        <v>504</v>
      </c>
      <c r="AT673" s="15">
        <v>359.72727272727275</v>
      </c>
      <c r="AU673" s="15">
        <v>359.73170731707319</v>
      </c>
      <c r="BA673" s="15" t="str">
        <v>ITEM3306</v>
      </c>
      <c r="BB673" s="15" t="str">
        <v>Lemon</v>
      </c>
      <c r="BC673" s="15" t="str">
        <v>Oblong</v>
      </c>
      <c r="BD673" s="15">
        <v>44902</v>
      </c>
      <c r="BE673" s="15">
        <v>672</v>
      </c>
      <c r="BF673" s="15">
        <v>2</v>
      </c>
      <c r="BG673" s="15">
        <v>336</v>
      </c>
      <c r="BH673" s="15" t="str">
        <v>Week-1</v>
      </c>
    </row>
    <row r="674" spans="2:60" ht="15">
      <c r="B674" s="17" t="s">
        <v>156</v>
      </c>
      <c r="C674" s="17" t="s">
        <v>81</v>
      </c>
      <c r="D674" s="19" t="s">
        <v>82</v>
      </c>
      <c r="E674" s="21">
        <v>44902</v>
      </c>
      <c r="F674" s="17">
        <v>4074</v>
      </c>
      <c r="G674" s="17">
        <v>6</v>
      </c>
      <c r="H674" s="15">
        <f t="shared" si="10"/>
        <v>679</v>
      </c>
      <c r="I674" s="15" t="s">
        <v>188</v>
      </c>
      <c r="AR674" s="15">
        <v>336</v>
      </c>
      <c r="AS674" s="15">
        <v>356</v>
      </c>
      <c r="AT674" s="15">
        <v>336</v>
      </c>
      <c r="AU674" s="15">
        <v>336</v>
      </c>
      <c r="BA674" s="15" t="str">
        <v>ITEM8789</v>
      </c>
      <c r="BB674" s="15" t="str">
        <v>Mango</v>
      </c>
      <c r="BC674" s="15" t="str">
        <v>Alphonso</v>
      </c>
      <c r="BD674" s="15">
        <v>44902</v>
      </c>
      <c r="BE674" s="15">
        <v>309</v>
      </c>
      <c r="BF674" s="15">
        <v>1</v>
      </c>
      <c r="BG674" s="15">
        <v>309</v>
      </c>
      <c r="BH674" s="15" t="str">
        <v>Week-1</v>
      </c>
    </row>
    <row r="675" spans="2:60" ht="15">
      <c r="B675" s="17" t="s">
        <v>157</v>
      </c>
      <c r="C675" s="17" t="s">
        <v>81</v>
      </c>
      <c r="D675" s="19" t="s">
        <v>121</v>
      </c>
      <c r="E675" s="21">
        <v>44902</v>
      </c>
      <c r="F675" s="17">
        <v>984</v>
      </c>
      <c r="G675" s="17">
        <v>6</v>
      </c>
      <c r="H675" s="15">
        <f t="shared" si="10"/>
        <v>164</v>
      </c>
      <c r="I675" s="15" t="s">
        <v>188</v>
      </c>
      <c r="AR675" s="15">
        <v>309</v>
      </c>
      <c r="AS675" s="15">
        <v>0</v>
      </c>
      <c r="AT675" s="15">
        <v>309</v>
      </c>
      <c r="AU675" s="15">
        <v>0</v>
      </c>
      <c r="BA675" s="15" t="str">
        <v>ITEM2360</v>
      </c>
      <c r="BB675" s="15" t="str">
        <v>Apple</v>
      </c>
      <c r="BC675" s="15" t="str">
        <v>Golden</v>
      </c>
      <c r="BD675" s="15">
        <v>44902</v>
      </c>
      <c r="BE675" s="15">
        <v>244</v>
      </c>
      <c r="BF675" s="15">
        <v>1</v>
      </c>
      <c r="BG675" s="15">
        <v>244</v>
      </c>
      <c r="BH675" s="15" t="str">
        <v>Week-1</v>
      </c>
    </row>
    <row r="676" spans="2:60" ht="15">
      <c r="B676" s="17" t="s">
        <v>158</v>
      </c>
      <c r="C676" s="17" t="s">
        <v>68</v>
      </c>
      <c r="D676" s="19" t="s">
        <v>99</v>
      </c>
      <c r="E676" s="21">
        <v>44902</v>
      </c>
      <c r="F676" s="17">
        <v>4353</v>
      </c>
      <c r="G676" s="17">
        <v>17</v>
      </c>
      <c r="H676" s="15">
        <f t="shared" si="10"/>
        <v>256.05882352941177</v>
      </c>
      <c r="I676" s="15" t="s">
        <v>188</v>
      </c>
      <c r="AR676" s="15">
        <v>244</v>
      </c>
      <c r="AS676" s="15">
        <v>0</v>
      </c>
      <c r="AT676" s="15">
        <v>244</v>
      </c>
      <c r="AU676" s="15">
        <v>244</v>
      </c>
      <c r="BA676" s="15" t="str">
        <v>ITEM3301</v>
      </c>
      <c r="BB676" s="15" t="str">
        <v>Orange</v>
      </c>
      <c r="BC676" s="15" t="str">
        <v>Tangerine</v>
      </c>
      <c r="BD676" s="15">
        <v>44902</v>
      </c>
      <c r="BE676" s="15">
        <v>4074</v>
      </c>
      <c r="BF676" s="15">
        <v>6</v>
      </c>
      <c r="BG676" s="15">
        <v>679</v>
      </c>
      <c r="BH676" s="15" t="str">
        <v>Week-1</v>
      </c>
    </row>
    <row r="677" spans="2:60" ht="15">
      <c r="B677" s="17" t="s">
        <v>159</v>
      </c>
      <c r="C677" s="17" t="s">
        <v>75</v>
      </c>
      <c r="D677" s="19" t="s">
        <v>91</v>
      </c>
      <c r="E677" s="21">
        <v>44902</v>
      </c>
      <c r="F677" s="17">
        <v>7594</v>
      </c>
      <c r="G677" s="17">
        <v>9</v>
      </c>
      <c r="H677" s="15">
        <f t="shared" si="10"/>
        <v>843.77777777777783</v>
      </c>
      <c r="I677" s="15" t="s">
        <v>188</v>
      </c>
      <c r="AR677" s="15">
        <v>679</v>
      </c>
      <c r="AS677" s="15">
        <v>649</v>
      </c>
      <c r="AT677" s="15">
        <v>649</v>
      </c>
      <c r="AU677" s="15">
        <v>599</v>
      </c>
      <c r="BA677" s="15" t="str">
        <v>ITEM5899</v>
      </c>
      <c r="BB677" s="15" t="str">
        <v>Orange</v>
      </c>
      <c r="BC677" s="15" t="str">
        <v>Mandarin</v>
      </c>
      <c r="BD677" s="15">
        <v>44902</v>
      </c>
      <c r="BE677" s="15">
        <v>984</v>
      </c>
      <c r="BF677" s="15">
        <v>6</v>
      </c>
      <c r="BG677" s="15">
        <v>164</v>
      </c>
      <c r="BH677" s="15" t="str">
        <v>Week-1</v>
      </c>
    </row>
    <row r="678" spans="2:60" ht="15">
      <c r="B678" s="17" t="s">
        <v>160</v>
      </c>
      <c r="C678" s="17" t="s">
        <v>71</v>
      </c>
      <c r="D678" s="19" t="s">
        <v>84</v>
      </c>
      <c r="E678" s="21">
        <v>44902</v>
      </c>
      <c r="F678" s="17">
        <v>3335</v>
      </c>
      <c r="G678" s="17">
        <v>23</v>
      </c>
      <c r="H678" s="15">
        <f t="shared" si="10"/>
        <v>145</v>
      </c>
      <c r="I678" s="15" t="s">
        <v>188</v>
      </c>
      <c r="AR678" s="15">
        <v>164</v>
      </c>
      <c r="AS678" s="15">
        <v>162.33333333333334</v>
      </c>
      <c r="AT678" s="15">
        <v>215</v>
      </c>
      <c r="AU678" s="15">
        <v>204</v>
      </c>
      <c r="BA678" s="15" t="str">
        <v>ITEM5049</v>
      </c>
      <c r="BB678" s="15" t="str">
        <v>Lemon</v>
      </c>
      <c r="BC678" s="15" t="str">
        <v>Lisbon</v>
      </c>
      <c r="BD678" s="15">
        <v>44902</v>
      </c>
      <c r="BE678" s="15">
        <v>4353</v>
      </c>
      <c r="BF678" s="15">
        <v>17</v>
      </c>
      <c r="BG678" s="15">
        <v>256.05882352941177</v>
      </c>
      <c r="BH678" s="15" t="str">
        <v>Week-1</v>
      </c>
    </row>
    <row r="679" spans="2:60" ht="15">
      <c r="B679" s="17" t="s">
        <v>161</v>
      </c>
      <c r="C679" s="17" t="s">
        <v>75</v>
      </c>
      <c r="D679" s="19" t="s">
        <v>86</v>
      </c>
      <c r="E679" s="21">
        <v>44902</v>
      </c>
      <c r="F679" s="17">
        <v>928</v>
      </c>
      <c r="G679" s="17">
        <v>2</v>
      </c>
      <c r="H679" s="15">
        <f t="shared" si="10"/>
        <v>464</v>
      </c>
      <c r="I679" s="15" t="s">
        <v>188</v>
      </c>
      <c r="AR679" s="15">
        <v>256.05882352941177</v>
      </c>
      <c r="AS679" s="15">
        <v>257.88888888888891</v>
      </c>
      <c r="AT679" s="15">
        <v>447.66666666666669</v>
      </c>
      <c r="AU679" s="15">
        <v>0</v>
      </c>
      <c r="BA679" s="15" t="str">
        <v>ITEM8897</v>
      </c>
      <c r="BB679" s="15" t="str">
        <v>Apple</v>
      </c>
      <c r="BC679" s="15" t="str">
        <v>Red</v>
      </c>
      <c r="BD679" s="15">
        <v>44902</v>
      </c>
      <c r="BE679" s="15">
        <v>7594</v>
      </c>
      <c r="BF679" s="15">
        <v>9</v>
      </c>
      <c r="BG679" s="15">
        <v>843.77777777777783</v>
      </c>
      <c r="BH679" s="15" t="str">
        <v>Week-1</v>
      </c>
    </row>
    <row r="680" spans="2:60" ht="15">
      <c r="B680" s="17" t="s">
        <v>162</v>
      </c>
      <c r="C680" s="17" t="s">
        <v>81</v>
      </c>
      <c r="D680" s="19" t="s">
        <v>82</v>
      </c>
      <c r="E680" s="21">
        <v>44902</v>
      </c>
      <c r="F680" s="17">
        <v>1543</v>
      </c>
      <c r="G680" s="17">
        <v>9</v>
      </c>
      <c r="H680" s="15">
        <f t="shared" si="10"/>
        <v>171.44444444444446</v>
      </c>
      <c r="I680" s="15" t="s">
        <v>188</v>
      </c>
      <c r="AR680" s="15">
        <v>843.77777777777783</v>
      </c>
      <c r="AS680" s="15">
        <v>843.8</v>
      </c>
      <c r="AT680" s="15">
        <v>836.2</v>
      </c>
      <c r="AU680" s="15">
        <v>729.875</v>
      </c>
      <c r="BA680" s="15" t="str">
        <v>ITEM7663</v>
      </c>
      <c r="BB680" s="15" t="str">
        <v>Mango</v>
      </c>
      <c r="BC680" s="15" t="str">
        <v>Alphonso</v>
      </c>
      <c r="BD680" s="15">
        <v>44902</v>
      </c>
      <c r="BE680" s="15">
        <v>3335</v>
      </c>
      <c r="BF680" s="15">
        <v>23</v>
      </c>
      <c r="BG680" s="15">
        <v>145</v>
      </c>
      <c r="BH680" s="15" t="str">
        <v>Week-1</v>
      </c>
    </row>
    <row r="681" spans="2:60" ht="15">
      <c r="B681" s="17" t="s">
        <v>163</v>
      </c>
      <c r="C681" s="17" t="s">
        <v>71</v>
      </c>
      <c r="D681" s="19" t="s">
        <v>94</v>
      </c>
      <c r="E681" s="21">
        <v>44902</v>
      </c>
      <c r="F681" s="17">
        <v>3192</v>
      </c>
      <c r="G681" s="17">
        <v>8</v>
      </c>
      <c r="H681" s="15">
        <f t="shared" si="10"/>
        <v>399</v>
      </c>
      <c r="I681" s="15" t="s">
        <v>188</v>
      </c>
      <c r="AR681" s="15">
        <v>145</v>
      </c>
      <c r="AS681" s="15">
        <v>145</v>
      </c>
      <c r="AT681" s="15">
        <v>145</v>
      </c>
      <c r="AU681" s="15">
        <v>135</v>
      </c>
      <c r="BA681" s="15" t="str">
        <v>ITEM4672</v>
      </c>
      <c r="BB681" s="15" t="str">
        <v>Apple</v>
      </c>
      <c r="BC681" s="15" t="str">
        <v>Golden</v>
      </c>
      <c r="BD681" s="15">
        <v>44902</v>
      </c>
      <c r="BE681" s="15">
        <v>928</v>
      </c>
      <c r="BF681" s="15">
        <v>2</v>
      </c>
      <c r="BG681" s="15">
        <v>464</v>
      </c>
      <c r="BH681" s="15" t="str">
        <v>Week-1</v>
      </c>
    </row>
    <row r="682" spans="2:60" ht="15">
      <c r="B682" s="17" t="s">
        <v>164</v>
      </c>
      <c r="C682" s="17" t="s">
        <v>75</v>
      </c>
      <c r="D682" s="19" t="s">
        <v>91</v>
      </c>
      <c r="E682" s="21">
        <v>44902</v>
      </c>
      <c r="F682" s="17">
        <v>891</v>
      </c>
      <c r="G682" s="17">
        <v>1</v>
      </c>
      <c r="H682" s="15">
        <f t="shared" si="10"/>
        <v>891</v>
      </c>
      <c r="I682" s="15" t="s">
        <v>188</v>
      </c>
      <c r="AR682" s="15">
        <v>464</v>
      </c>
      <c r="AS682" s="15">
        <v>0</v>
      </c>
      <c r="AT682" s="15">
        <v>464</v>
      </c>
      <c r="AU682" s="15">
        <v>0</v>
      </c>
      <c r="BA682" s="15" t="str">
        <v>ITEM8886</v>
      </c>
      <c r="BB682" s="15" t="str">
        <v>Orange</v>
      </c>
      <c r="BC682" s="15" t="str">
        <v>Tangerine</v>
      </c>
      <c r="BD682" s="15">
        <v>44902</v>
      </c>
      <c r="BE682" s="15">
        <v>1543</v>
      </c>
      <c r="BF682" s="15">
        <v>9</v>
      </c>
      <c r="BG682" s="15">
        <v>171.44444444444446</v>
      </c>
      <c r="BH682" s="15" t="str">
        <v>Week-1</v>
      </c>
    </row>
    <row r="683" spans="2:60" ht="15">
      <c r="B683" s="17" t="s">
        <v>165</v>
      </c>
      <c r="C683" s="17" t="s">
        <v>75</v>
      </c>
      <c r="D683" s="19" t="s">
        <v>86</v>
      </c>
      <c r="E683" s="21">
        <v>44902</v>
      </c>
      <c r="F683" s="17">
        <v>0</v>
      </c>
      <c r="G683" s="17">
        <v>0</v>
      </c>
      <c r="H683" s="15">
        <f t="shared" si="10"/>
        <v>0</v>
      </c>
      <c r="I683" s="15" t="s">
        <v>188</v>
      </c>
      <c r="AR683" s="15">
        <v>171.44444444444446</v>
      </c>
      <c r="AS683" s="15">
        <v>172.625</v>
      </c>
      <c r="AT683" s="15">
        <v>171.44444444444446</v>
      </c>
      <c r="AU683" s="15">
        <v>185.05882352941177</v>
      </c>
      <c r="BA683" s="15" t="str">
        <v>ITEM2329</v>
      </c>
      <c r="BB683" s="15" t="str">
        <v>Mango</v>
      </c>
      <c r="BC683" s="15" t="str">
        <v>Amrapalli</v>
      </c>
      <c r="BD683" s="15">
        <v>44902</v>
      </c>
      <c r="BE683" s="15">
        <v>3192</v>
      </c>
      <c r="BF683" s="15">
        <v>8</v>
      </c>
      <c r="BG683" s="15">
        <v>399</v>
      </c>
      <c r="BH683" s="15" t="str">
        <v>Week-1</v>
      </c>
    </row>
    <row r="684" spans="2:60" ht="15">
      <c r="B684" s="17" t="s">
        <v>166</v>
      </c>
      <c r="C684" s="17" t="s">
        <v>81</v>
      </c>
      <c r="D684" s="19" t="s">
        <v>121</v>
      </c>
      <c r="E684" s="21">
        <v>44902</v>
      </c>
      <c r="F684" s="17">
        <v>4885</v>
      </c>
      <c r="G684" s="17">
        <v>25</v>
      </c>
      <c r="H684" s="15">
        <f t="shared" si="10"/>
        <v>195.4</v>
      </c>
      <c r="I684" s="15" t="s">
        <v>188</v>
      </c>
      <c r="AR684" s="15">
        <v>399</v>
      </c>
      <c r="AS684" s="15">
        <v>399</v>
      </c>
      <c r="AT684" s="15">
        <v>399</v>
      </c>
      <c r="AU684" s="15">
        <v>399</v>
      </c>
      <c r="BA684" s="15" t="str">
        <v>ITEM8933</v>
      </c>
      <c r="BB684" s="15" t="str">
        <v>Apple</v>
      </c>
      <c r="BC684" s="15" t="str">
        <v>Red</v>
      </c>
      <c r="BD684" s="15">
        <v>44902</v>
      </c>
      <c r="BE684" s="15">
        <v>891</v>
      </c>
      <c r="BF684" s="15">
        <v>1</v>
      </c>
      <c r="BG684" s="15">
        <v>891</v>
      </c>
      <c r="BH684" s="15" t="str">
        <v>Week-1</v>
      </c>
    </row>
    <row r="685" spans="2:60" ht="15">
      <c r="B685" s="17" t="s">
        <v>167</v>
      </c>
      <c r="C685" s="17" t="s">
        <v>68</v>
      </c>
      <c r="D685" s="19" t="s">
        <v>89</v>
      </c>
      <c r="E685" s="21">
        <v>44902</v>
      </c>
      <c r="F685" s="17">
        <v>2145</v>
      </c>
      <c r="G685" s="17">
        <v>7</v>
      </c>
      <c r="H685" s="15">
        <f t="shared" si="10"/>
        <v>306.42857142857144</v>
      </c>
      <c r="I685" s="15" t="s">
        <v>188</v>
      </c>
      <c r="AR685" s="15">
        <v>891</v>
      </c>
      <c r="AS685" s="15">
        <v>845.5</v>
      </c>
      <c r="AT685" s="15">
        <v>0</v>
      </c>
      <c r="AU685" s="15">
        <v>910</v>
      </c>
      <c r="BA685" s="15" t="str">
        <v>ITEM6354</v>
      </c>
      <c r="BB685" s="15" t="str">
        <v>Apple</v>
      </c>
      <c r="BC685" s="15" t="str">
        <v>Golden</v>
      </c>
      <c r="BD685" s="15">
        <v>44902</v>
      </c>
      <c r="BE685" s="15">
        <v>0</v>
      </c>
      <c r="BF685" s="15">
        <v>0</v>
      </c>
      <c r="BG685" s="15">
        <v>0</v>
      </c>
      <c r="BH685" s="15" t="str">
        <v>Week-1</v>
      </c>
    </row>
    <row r="686" spans="2:60" ht="15">
      <c r="B686" s="17" t="s">
        <v>168</v>
      </c>
      <c r="C686" s="17" t="s">
        <v>68</v>
      </c>
      <c r="D686" s="19" t="s">
        <v>99</v>
      </c>
      <c r="E686" s="21">
        <v>44902</v>
      </c>
      <c r="F686" s="17">
        <v>0</v>
      </c>
      <c r="G686" s="17">
        <v>0</v>
      </c>
      <c r="H686" s="15">
        <f t="shared" si="10"/>
        <v>0</v>
      </c>
      <c r="I686" s="15" t="s">
        <v>188</v>
      </c>
      <c r="AR686" s="15">
        <v>0</v>
      </c>
      <c r="AS686" s="15">
        <v>843.8</v>
      </c>
      <c r="AT686" s="15">
        <v>840</v>
      </c>
      <c r="AU686" s="15">
        <v>813.66666666666663</v>
      </c>
      <c r="BA686" s="15" t="str">
        <v>ITEM7861</v>
      </c>
      <c r="BB686" s="15" t="str">
        <v>Orange</v>
      </c>
      <c r="BC686" s="15" t="str">
        <v>Mandarin</v>
      </c>
      <c r="BD686" s="15">
        <v>44902</v>
      </c>
      <c r="BE686" s="15">
        <v>4885</v>
      </c>
      <c r="BF686" s="15">
        <v>25</v>
      </c>
      <c r="BG686" s="15">
        <v>195.4</v>
      </c>
      <c r="BH686" s="15" t="str">
        <v>Week-1</v>
      </c>
    </row>
    <row r="687" spans="2:60" ht="15">
      <c r="B687" s="17" t="s">
        <v>169</v>
      </c>
      <c r="C687" s="17" t="s">
        <v>81</v>
      </c>
      <c r="D687" s="19" t="s">
        <v>82</v>
      </c>
      <c r="E687" s="21">
        <v>44902</v>
      </c>
      <c r="F687" s="17">
        <v>20197</v>
      </c>
      <c r="G687" s="17">
        <v>41</v>
      </c>
      <c r="H687" s="15">
        <f t="shared" si="10"/>
        <v>492.60975609756099</v>
      </c>
      <c r="I687" s="15" t="s">
        <v>188</v>
      </c>
      <c r="AR687" s="15">
        <v>195.4</v>
      </c>
      <c r="AS687" s="15">
        <v>191.08695652173913</v>
      </c>
      <c r="AT687" s="15">
        <v>193.76190476190476</v>
      </c>
      <c r="AU687" s="15">
        <v>211.85714285714286</v>
      </c>
      <c r="BA687" s="15" t="str">
        <v>ITEM2852</v>
      </c>
      <c r="BB687" s="15" t="str">
        <v>Lemon</v>
      </c>
      <c r="BC687" s="15" t="str">
        <v>Oblong</v>
      </c>
      <c r="BD687" s="15">
        <v>44902</v>
      </c>
      <c r="BE687" s="15">
        <v>2145</v>
      </c>
      <c r="BF687" s="15">
        <v>7</v>
      </c>
      <c r="BG687" s="15">
        <v>306.42857142857144</v>
      </c>
      <c r="BH687" s="15" t="str">
        <v>Week-1</v>
      </c>
    </row>
    <row r="688" spans="2:60" ht="15">
      <c r="B688" s="17" t="s">
        <v>170</v>
      </c>
      <c r="C688" s="17" t="s">
        <v>81</v>
      </c>
      <c r="D688" s="19" t="s">
        <v>82</v>
      </c>
      <c r="E688" s="21">
        <v>44902</v>
      </c>
      <c r="F688" s="17">
        <v>12878</v>
      </c>
      <c r="G688" s="17">
        <v>15</v>
      </c>
      <c r="H688" s="15">
        <f t="shared" si="10"/>
        <v>858.5333333333333</v>
      </c>
      <c r="I688" s="15" t="s">
        <v>188</v>
      </c>
      <c r="AR688" s="15">
        <v>306.42857142857144</v>
      </c>
      <c r="AS688" s="15">
        <v>301.66666666666669</v>
      </c>
      <c r="AT688" s="15">
        <v>288.33333333333331</v>
      </c>
      <c r="AU688" s="15">
        <v>286.22222222222223</v>
      </c>
      <c r="BA688" s="15" t="str">
        <v>ITEM4931</v>
      </c>
      <c r="BB688" s="15" t="str">
        <v>Lemon</v>
      </c>
      <c r="BC688" s="15" t="str">
        <v>Lisbon</v>
      </c>
      <c r="BD688" s="15">
        <v>44902</v>
      </c>
      <c r="BE688" s="15">
        <v>0</v>
      </c>
      <c r="BF688" s="15">
        <v>0</v>
      </c>
      <c r="BG688" s="15">
        <v>0</v>
      </c>
      <c r="BH688" s="15" t="str">
        <v>Week-1</v>
      </c>
    </row>
    <row r="689" spans="2:60" ht="15">
      <c r="B689" s="17" t="s">
        <v>171</v>
      </c>
      <c r="C689" s="17" t="s">
        <v>68</v>
      </c>
      <c r="D689" s="19" t="s">
        <v>69</v>
      </c>
      <c r="E689" s="21">
        <v>44902</v>
      </c>
      <c r="F689" s="17">
        <v>9087</v>
      </c>
      <c r="G689" s="17">
        <v>13</v>
      </c>
      <c r="H689" s="15">
        <f t="shared" si="10"/>
        <v>699</v>
      </c>
      <c r="I689" s="15" t="s">
        <v>188</v>
      </c>
      <c r="AR689" s="15">
        <v>0</v>
      </c>
      <c r="AS689" s="15">
        <v>0</v>
      </c>
      <c r="AT689" s="15">
        <v>0</v>
      </c>
      <c r="AU689" s="15">
        <v>359</v>
      </c>
      <c r="BA689" s="15" t="str">
        <v>ITEM3252</v>
      </c>
      <c r="BB689" s="15" t="str">
        <v>Orange</v>
      </c>
      <c r="BC689" s="15" t="str">
        <v>Tangerine</v>
      </c>
      <c r="BD689" s="15">
        <v>44902</v>
      </c>
      <c r="BE689" s="15">
        <v>20197</v>
      </c>
      <c r="BF689" s="15">
        <v>41</v>
      </c>
      <c r="BG689" s="15">
        <v>492.60975609756099</v>
      </c>
      <c r="BH689" s="15" t="str">
        <v>Week-1</v>
      </c>
    </row>
    <row r="690" spans="2:60" ht="15">
      <c r="B690" s="17" t="s">
        <v>172</v>
      </c>
      <c r="C690" s="17" t="s">
        <v>75</v>
      </c>
      <c r="D690" s="19" t="s">
        <v>91</v>
      </c>
      <c r="E690" s="21">
        <v>44902</v>
      </c>
      <c r="F690" s="17">
        <v>12536</v>
      </c>
      <c r="G690" s="17">
        <v>30</v>
      </c>
      <c r="H690" s="15">
        <f t="shared" si="10"/>
        <v>417.86666666666667</v>
      </c>
      <c r="I690" s="15" t="s">
        <v>188</v>
      </c>
      <c r="AR690" s="15">
        <v>492.60975609756099</v>
      </c>
      <c r="AS690" s="15">
        <v>492.6</v>
      </c>
      <c r="AT690" s="15">
        <v>492.61818181818182</v>
      </c>
      <c r="AU690" s="15">
        <v>493.85</v>
      </c>
      <c r="BA690" s="15" t="str">
        <v>ITEM8353</v>
      </c>
      <c r="BB690" s="15" t="str">
        <v>Orange</v>
      </c>
      <c r="BC690" s="15" t="str">
        <v>Tangerine</v>
      </c>
      <c r="BD690" s="15">
        <v>44902</v>
      </c>
      <c r="BE690" s="15">
        <v>12878</v>
      </c>
      <c r="BF690" s="15">
        <v>15</v>
      </c>
      <c r="BG690" s="15">
        <v>858.5333333333333</v>
      </c>
      <c r="BH690" s="15" t="str">
        <v>Week-1</v>
      </c>
    </row>
    <row r="691" spans="2:60" ht="15">
      <c r="B691" s="17" t="s">
        <v>173</v>
      </c>
      <c r="C691" s="17" t="s">
        <v>68</v>
      </c>
      <c r="D691" s="19" t="s">
        <v>69</v>
      </c>
      <c r="E691" s="21">
        <v>44902</v>
      </c>
      <c r="F691" s="17">
        <v>0</v>
      </c>
      <c r="G691" s="17">
        <v>0</v>
      </c>
      <c r="H691" s="15">
        <f t="shared" si="10"/>
        <v>0</v>
      </c>
      <c r="I691" s="15" t="s">
        <v>188</v>
      </c>
      <c r="AR691" s="15">
        <v>858.5333333333333</v>
      </c>
      <c r="AS691" s="15">
        <v>854.125</v>
      </c>
      <c r="AT691" s="15">
        <v>836.22222222222217</v>
      </c>
      <c r="AU691" s="15">
        <v>846.125</v>
      </c>
      <c r="BA691" s="15" t="str">
        <v>ITEM3405</v>
      </c>
      <c r="BB691" s="15" t="str">
        <v>Lemon</v>
      </c>
      <c r="BC691" s="15" t="str">
        <v>Nimbu</v>
      </c>
      <c r="BD691" s="15">
        <v>44902</v>
      </c>
      <c r="BE691" s="15">
        <v>9087</v>
      </c>
      <c r="BF691" s="15">
        <v>13</v>
      </c>
      <c r="BG691" s="15">
        <v>699</v>
      </c>
      <c r="BH691" s="15" t="str">
        <v>Week-1</v>
      </c>
    </row>
    <row r="692" spans="2:60" ht="15">
      <c r="B692" s="17" t="s">
        <v>174</v>
      </c>
      <c r="C692" s="17" t="s">
        <v>71</v>
      </c>
      <c r="D692" s="19" t="s">
        <v>94</v>
      </c>
      <c r="E692" s="21">
        <v>44902</v>
      </c>
      <c r="F692" s="17">
        <v>20250</v>
      </c>
      <c r="G692" s="17">
        <v>150</v>
      </c>
      <c r="H692" s="15">
        <f t="shared" si="10"/>
        <v>135</v>
      </c>
      <c r="I692" s="15" t="s">
        <v>188</v>
      </c>
      <c r="AR692" s="15">
        <v>699</v>
      </c>
      <c r="AS692" s="15">
        <v>649</v>
      </c>
      <c r="AT692" s="15">
        <v>649</v>
      </c>
      <c r="AU692" s="15">
        <v>625</v>
      </c>
      <c r="BA692" s="15" t="str">
        <v>ITEM2248</v>
      </c>
      <c r="BB692" s="15" t="str">
        <v>Apple</v>
      </c>
      <c r="BC692" s="15" t="str">
        <v>Red</v>
      </c>
      <c r="BD692" s="15">
        <v>44902</v>
      </c>
      <c r="BE692" s="15">
        <v>12536</v>
      </c>
      <c r="BF692" s="15">
        <v>30</v>
      </c>
      <c r="BG692" s="15">
        <v>417.86666666666667</v>
      </c>
      <c r="BH692" s="15" t="str">
        <v>Week-1</v>
      </c>
    </row>
    <row r="693" spans="2:60" ht="15">
      <c r="B693" s="17" t="s">
        <v>175</v>
      </c>
      <c r="C693" s="17" t="s">
        <v>81</v>
      </c>
      <c r="D693" s="19" t="s">
        <v>123</v>
      </c>
      <c r="E693" s="21">
        <v>44902</v>
      </c>
      <c r="F693" s="17">
        <v>0</v>
      </c>
      <c r="G693" s="17">
        <v>0</v>
      </c>
      <c r="H693" s="15">
        <f t="shared" si="10"/>
        <v>0</v>
      </c>
      <c r="I693" s="15" t="s">
        <v>188</v>
      </c>
      <c r="AR693" s="15">
        <v>417.86666666666667</v>
      </c>
      <c r="AS693" s="15">
        <v>417.85185185185185</v>
      </c>
      <c r="AT693" s="15">
        <v>417.86486486486484</v>
      </c>
      <c r="AU693" s="15">
        <v>417.85714285714283</v>
      </c>
      <c r="BA693" s="15" t="str">
        <v>ITEM6460</v>
      </c>
      <c r="BB693" s="15" t="str">
        <v>Lemon</v>
      </c>
      <c r="BC693" s="15" t="str">
        <v>Nimbu</v>
      </c>
      <c r="BD693" s="15">
        <v>44902</v>
      </c>
      <c r="BE693" s="15">
        <v>0</v>
      </c>
      <c r="BF693" s="15">
        <v>0</v>
      </c>
      <c r="BG693" s="15">
        <v>0</v>
      </c>
      <c r="BH693" s="15" t="str">
        <v>Week-1</v>
      </c>
    </row>
    <row r="694" spans="2:60" ht="15">
      <c r="B694" s="17" t="s">
        <v>176</v>
      </c>
      <c r="C694" s="17" t="s">
        <v>68</v>
      </c>
      <c r="D694" s="19" t="s">
        <v>99</v>
      </c>
      <c r="E694" s="21">
        <v>44902</v>
      </c>
      <c r="F694" s="17">
        <v>0</v>
      </c>
      <c r="G694" s="17">
        <v>0</v>
      </c>
      <c r="H694" s="15">
        <f t="shared" si="10"/>
        <v>0</v>
      </c>
      <c r="I694" s="15" t="s">
        <v>188</v>
      </c>
      <c r="AR694" s="15">
        <v>0</v>
      </c>
      <c r="AS694" s="15">
        <v>0</v>
      </c>
      <c r="AT694" s="15">
        <v>0</v>
      </c>
      <c r="AU694" s="15">
        <v>201</v>
      </c>
      <c r="BA694" s="15" t="str">
        <v>ITEM5159</v>
      </c>
      <c r="BB694" s="15" t="str">
        <v>Mango</v>
      </c>
      <c r="BC694" s="15" t="str">
        <v>Amrapalli</v>
      </c>
      <c r="BD694" s="15">
        <v>44902</v>
      </c>
      <c r="BE694" s="15">
        <v>20250</v>
      </c>
      <c r="BF694" s="15">
        <v>150</v>
      </c>
      <c r="BG694" s="15">
        <v>135</v>
      </c>
      <c r="BH694" s="15" t="str">
        <v>Week-1</v>
      </c>
    </row>
    <row r="695" spans="2:60" ht="15">
      <c r="B695" s="17" t="s">
        <v>177</v>
      </c>
      <c r="C695" s="17" t="s">
        <v>71</v>
      </c>
      <c r="D695" s="19" t="s">
        <v>94</v>
      </c>
      <c r="E695" s="21">
        <v>44902</v>
      </c>
      <c r="F695" s="17">
        <v>1156</v>
      </c>
      <c r="G695" s="17">
        <v>4</v>
      </c>
      <c r="H695" s="15">
        <f t="shared" si="10"/>
        <v>289</v>
      </c>
      <c r="I695" s="15" t="s">
        <v>188</v>
      </c>
      <c r="AR695" s="15">
        <v>135</v>
      </c>
      <c r="AS695" s="15">
        <v>135</v>
      </c>
      <c r="AT695" s="15">
        <v>135.07909604519773</v>
      </c>
      <c r="AU695" s="15">
        <v>129.09905660377359</v>
      </c>
      <c r="BA695" s="15" t="str">
        <v>ITEM7691</v>
      </c>
      <c r="BB695" s="15" t="str">
        <v>Orange</v>
      </c>
      <c r="BC695" s="15" t="str">
        <v>Indie</v>
      </c>
      <c r="BD695" s="15">
        <v>44902</v>
      </c>
      <c r="BE695" s="15">
        <v>0</v>
      </c>
      <c r="BF695" s="15">
        <v>0</v>
      </c>
      <c r="BG695" s="15">
        <v>0</v>
      </c>
      <c r="BH695" s="15" t="str">
        <v>Week-1</v>
      </c>
    </row>
    <row r="696" spans="2:60" ht="15">
      <c r="B696" s="17" t="s">
        <v>178</v>
      </c>
      <c r="C696" s="17" t="s">
        <v>71</v>
      </c>
      <c r="D696" s="19" t="s">
        <v>72</v>
      </c>
      <c r="E696" s="21">
        <v>44902</v>
      </c>
      <c r="F696" s="17">
        <v>10126</v>
      </c>
      <c r="G696" s="17">
        <v>12</v>
      </c>
      <c r="H696" s="15">
        <f t="shared" si="10"/>
        <v>843.83333333333337</v>
      </c>
      <c r="I696" s="15" t="s">
        <v>188</v>
      </c>
      <c r="AR696" s="15">
        <v>0</v>
      </c>
      <c r="AS696" s="15">
        <v>0</v>
      </c>
      <c r="AT696" s="15">
        <v>0</v>
      </c>
      <c r="AU696" s="15">
        <v>0</v>
      </c>
      <c r="BA696" s="15" t="str">
        <v>ITEM8733</v>
      </c>
      <c r="BB696" s="15" t="str">
        <v>Lemon</v>
      </c>
      <c r="BC696" s="15" t="str">
        <v>Lisbon</v>
      </c>
      <c r="BD696" s="15">
        <v>44902</v>
      </c>
      <c r="BE696" s="15">
        <v>0</v>
      </c>
      <c r="BF696" s="15">
        <v>0</v>
      </c>
      <c r="BG696" s="15">
        <v>0</v>
      </c>
      <c r="BH696" s="15" t="str">
        <v>Week-1</v>
      </c>
    </row>
    <row r="697" spans="2:60" ht="15">
      <c r="B697" s="17" t="s">
        <v>179</v>
      </c>
      <c r="C697" s="17" t="s">
        <v>68</v>
      </c>
      <c r="D697" s="19" t="s">
        <v>69</v>
      </c>
      <c r="E697" s="21">
        <v>44902</v>
      </c>
      <c r="F697" s="17">
        <v>11767</v>
      </c>
      <c r="G697" s="17">
        <v>23</v>
      </c>
      <c r="H697" s="15">
        <f t="shared" si="10"/>
        <v>511.60869565217394</v>
      </c>
      <c r="I697" s="15" t="s">
        <v>188</v>
      </c>
      <c r="AR697" s="15">
        <v>0</v>
      </c>
      <c r="AS697" s="15">
        <v>0</v>
      </c>
      <c r="AT697" s="15">
        <v>0</v>
      </c>
      <c r="AU697" s="15">
        <v>0</v>
      </c>
      <c r="BA697" s="15" t="str">
        <v>ITEM5211</v>
      </c>
      <c r="BB697" s="15" t="str">
        <v>Mango</v>
      </c>
      <c r="BC697" s="15" t="str">
        <v>Amrapalli</v>
      </c>
      <c r="BD697" s="15">
        <v>44902</v>
      </c>
      <c r="BE697" s="15">
        <v>1156</v>
      </c>
      <c r="BF697" s="15">
        <v>4</v>
      </c>
      <c r="BG697" s="15">
        <v>289</v>
      </c>
      <c r="BH697" s="15" t="str">
        <v>Week-1</v>
      </c>
    </row>
    <row r="698" spans="2:60" ht="15">
      <c r="B698" s="17" t="s">
        <v>180</v>
      </c>
      <c r="C698" s="17" t="s">
        <v>68</v>
      </c>
      <c r="D698" s="19" t="s">
        <v>89</v>
      </c>
      <c r="E698" s="21">
        <v>44902</v>
      </c>
      <c r="F698" s="17">
        <v>672</v>
      </c>
      <c r="G698" s="17">
        <v>2</v>
      </c>
      <c r="H698" s="15">
        <f t="shared" si="10"/>
        <v>336</v>
      </c>
      <c r="I698" s="15" t="s">
        <v>188</v>
      </c>
      <c r="AR698" s="15">
        <v>289</v>
      </c>
      <c r="AS698" s="15">
        <v>279</v>
      </c>
      <c r="AT698" s="15">
        <v>208.5</v>
      </c>
      <c r="AU698" s="15">
        <v>185</v>
      </c>
      <c r="BA698" s="15" t="str">
        <v>ITEM1965</v>
      </c>
      <c r="BB698" s="15" t="str">
        <v>Mango</v>
      </c>
      <c r="BC698" s="15" t="str">
        <v>Green</v>
      </c>
      <c r="BD698" s="15">
        <v>44902</v>
      </c>
      <c r="BE698" s="15">
        <v>10126</v>
      </c>
      <c r="BF698" s="15">
        <v>12</v>
      </c>
      <c r="BG698" s="15">
        <v>843.83333333333337</v>
      </c>
      <c r="BH698" s="15" t="str">
        <v>Week-1</v>
      </c>
    </row>
    <row r="699" spans="2:60" ht="15">
      <c r="B699" s="17" t="s">
        <v>181</v>
      </c>
      <c r="C699" s="17" t="s">
        <v>68</v>
      </c>
      <c r="D699" s="19" t="s">
        <v>69</v>
      </c>
      <c r="E699" s="21">
        <v>44902</v>
      </c>
      <c r="F699" s="17">
        <v>309</v>
      </c>
      <c r="G699" s="17">
        <v>1</v>
      </c>
      <c r="H699" s="15">
        <f t="shared" si="10"/>
        <v>309</v>
      </c>
      <c r="I699" s="15" t="s">
        <v>188</v>
      </c>
      <c r="AR699" s="15">
        <v>843.83333333333337</v>
      </c>
      <c r="AS699" s="15">
        <v>855.42105263157896</v>
      </c>
      <c r="AT699" s="15">
        <v>840.4</v>
      </c>
      <c r="AU699" s="15">
        <v>691.92857142857144</v>
      </c>
      <c r="BA699" s="15" t="str">
        <v>ITEM2083</v>
      </c>
      <c r="BB699" s="15" t="str">
        <v>Lemon</v>
      </c>
      <c r="BC699" s="15" t="str">
        <v>Nimbu</v>
      </c>
      <c r="BD699" s="15">
        <v>44902</v>
      </c>
      <c r="BE699" s="15">
        <v>11767</v>
      </c>
      <c r="BF699" s="15">
        <v>23</v>
      </c>
      <c r="BG699" s="15">
        <v>511.60869565217394</v>
      </c>
      <c r="BH699" s="15" t="str">
        <v>Week-1</v>
      </c>
    </row>
    <row r="700" spans="2:60" ht="15">
      <c r="B700" s="17" t="s">
        <v>182</v>
      </c>
      <c r="C700" s="17" t="s">
        <v>75</v>
      </c>
      <c r="D700" s="19" t="s">
        <v>91</v>
      </c>
      <c r="E700" s="21">
        <v>44902</v>
      </c>
      <c r="F700" s="17">
        <v>244</v>
      </c>
      <c r="G700" s="17">
        <v>1</v>
      </c>
      <c r="H700" s="15">
        <f t="shared" si="10"/>
        <v>244</v>
      </c>
      <c r="I700" s="15" t="s">
        <v>188</v>
      </c>
      <c r="AR700" s="15">
        <v>511.60869565217394</v>
      </c>
      <c r="AS700" s="15">
        <v>504</v>
      </c>
      <c r="AT700" s="15">
        <v>359.72727272727275</v>
      </c>
      <c r="AU700" s="15">
        <v>359.73170731707319</v>
      </c>
      <c r="BA700" s="15" t="str">
        <v>ITEM9903</v>
      </c>
      <c r="BB700" s="15" t="str">
        <v>Lemon</v>
      </c>
      <c r="BC700" s="15" t="str">
        <v>Oblong</v>
      </c>
      <c r="BD700" s="15">
        <v>44902</v>
      </c>
      <c r="BE700" s="15">
        <v>672</v>
      </c>
      <c r="BF700" s="15">
        <v>2</v>
      </c>
      <c r="BG700" s="15">
        <v>336</v>
      </c>
      <c r="BH700" s="15" t="str">
        <v>Week-1</v>
      </c>
    </row>
    <row r="701" spans="2:60" ht="15">
      <c r="B701" s="17" t="s">
        <v>183</v>
      </c>
      <c r="C701" s="17" t="s">
        <v>71</v>
      </c>
      <c r="D701" s="19" t="s">
        <v>72</v>
      </c>
      <c r="E701" s="21">
        <v>44902</v>
      </c>
      <c r="F701" s="17">
        <v>4074</v>
      </c>
      <c r="G701" s="17">
        <v>6</v>
      </c>
      <c r="H701" s="15">
        <f t="shared" si="10"/>
        <v>679</v>
      </c>
      <c r="I701" s="15" t="s">
        <v>188</v>
      </c>
      <c r="AR701" s="15">
        <v>336</v>
      </c>
      <c r="AS701" s="15">
        <v>356</v>
      </c>
      <c r="AT701" s="15">
        <v>336</v>
      </c>
      <c r="AU701" s="15">
        <v>336</v>
      </c>
      <c r="BA701" s="15" t="str">
        <v>ITEM2624</v>
      </c>
      <c r="BB701" s="15" t="str">
        <v>Lemon</v>
      </c>
      <c r="BC701" s="15" t="str">
        <v>Nimbu</v>
      </c>
      <c r="BD701" s="15">
        <v>44902</v>
      </c>
      <c r="BE701" s="15">
        <v>309</v>
      </c>
      <c r="BF701" s="15">
        <v>1</v>
      </c>
      <c r="BG701" s="15">
        <v>309</v>
      </c>
      <c r="BH701" s="15" t="str">
        <v>Week-1</v>
      </c>
    </row>
    <row r="702" spans="2:60" ht="15">
      <c r="B702" s="17" t="s">
        <v>67</v>
      </c>
      <c r="C702" s="17" t="s">
        <v>68</v>
      </c>
      <c r="D702" s="19" t="s">
        <v>69</v>
      </c>
      <c r="E702" s="21">
        <v>44903</v>
      </c>
      <c r="F702" s="17">
        <v>0</v>
      </c>
      <c r="G702" s="17">
        <v>0</v>
      </c>
      <c r="H702" s="15">
        <f t="shared" si="10"/>
        <v>0</v>
      </c>
      <c r="I702" s="15" t="s">
        <v>203</v>
      </c>
      <c r="AR702" s="15">
        <v>309</v>
      </c>
      <c r="AS702" s="15">
        <v>0</v>
      </c>
      <c r="AT702" s="15">
        <v>309</v>
      </c>
      <c r="AU702" s="15">
        <v>0</v>
      </c>
      <c r="BA702" s="15" t="str">
        <v>ITEM6480</v>
      </c>
      <c r="BB702" s="15" t="str">
        <v>Apple</v>
      </c>
      <c r="BC702" s="15" t="str">
        <v>Red</v>
      </c>
      <c r="BD702" s="15">
        <v>44902</v>
      </c>
      <c r="BE702" s="15">
        <v>244</v>
      </c>
      <c r="BF702" s="15">
        <v>1</v>
      </c>
      <c r="BG702" s="15">
        <v>244</v>
      </c>
      <c r="BH702" s="15" t="str">
        <v>Week-1</v>
      </c>
    </row>
    <row r="703" spans="2:60" ht="15">
      <c r="B703" s="17" t="s">
        <v>70</v>
      </c>
      <c r="C703" s="17" t="s">
        <v>71</v>
      </c>
      <c r="D703" s="19" t="s">
        <v>72</v>
      </c>
      <c r="E703" s="21">
        <v>44903</v>
      </c>
      <c r="F703" s="17">
        <v>15405</v>
      </c>
      <c r="G703" s="17">
        <v>27</v>
      </c>
      <c r="H703" s="15">
        <f t="shared" si="10"/>
        <v>570.55555555555554</v>
      </c>
      <c r="I703" s="15" t="s">
        <v>203</v>
      </c>
      <c r="AR703" s="15">
        <v>244</v>
      </c>
      <c r="AS703" s="15">
        <v>0</v>
      </c>
      <c r="AT703" s="15">
        <v>244</v>
      </c>
      <c r="AU703" s="15">
        <v>244</v>
      </c>
      <c r="BA703" s="15" t="str">
        <v>ITEM5846</v>
      </c>
      <c r="BB703" s="15" t="str">
        <v>Mango</v>
      </c>
      <c r="BC703" s="15" t="str">
        <v>Green</v>
      </c>
      <c r="BD703" s="15">
        <v>44902</v>
      </c>
      <c r="BE703" s="15">
        <v>4074</v>
      </c>
      <c r="BF703" s="15">
        <v>6</v>
      </c>
      <c r="BG703" s="15">
        <v>679</v>
      </c>
      <c r="BH703" s="15" t="str">
        <v>Week-1</v>
      </c>
    </row>
    <row r="704" spans="2:60" ht="15">
      <c r="B704" s="17" t="s">
        <v>73</v>
      </c>
      <c r="C704" s="17" t="s">
        <v>71</v>
      </c>
      <c r="D704" s="19" t="s">
        <v>72</v>
      </c>
      <c r="E704" s="21">
        <v>44903</v>
      </c>
      <c r="F704" s="17">
        <v>1419</v>
      </c>
      <c r="G704" s="17">
        <v>11</v>
      </c>
      <c r="H704" s="15">
        <f t="shared" si="10"/>
        <v>129</v>
      </c>
      <c r="I704" s="15" t="s">
        <v>203</v>
      </c>
      <c r="AR704" s="15">
        <v>679</v>
      </c>
      <c r="AS704" s="15">
        <v>649</v>
      </c>
      <c r="AT704" s="15">
        <v>649</v>
      </c>
      <c r="AU704" s="15">
        <v>599</v>
      </c>
    </row>
    <row r="705" spans="2:9" ht="15">
      <c r="B705" s="17" t="s">
        <v>74</v>
      </c>
      <c r="C705" s="17" t="s">
        <v>75</v>
      </c>
      <c r="D705" s="19" t="s">
        <v>76</v>
      </c>
      <c r="E705" s="21">
        <v>44903</v>
      </c>
      <c r="F705" s="17">
        <v>22217</v>
      </c>
      <c r="G705" s="17">
        <v>13</v>
      </c>
      <c r="H705" s="15">
        <f t="shared" si="10"/>
        <v>1709</v>
      </c>
      <c r="I705" s="15" t="s">
        <v>203</v>
      </c>
    </row>
    <row r="706" spans="2:9" ht="15">
      <c r="B706" s="17" t="s">
        <v>77</v>
      </c>
      <c r="C706" s="17" t="s">
        <v>78</v>
      </c>
      <c r="D706" s="19" t="s">
        <v>79</v>
      </c>
      <c r="E706" s="21">
        <v>44903</v>
      </c>
      <c r="F706" s="17">
        <v>0</v>
      </c>
      <c r="G706" s="17">
        <v>0</v>
      </c>
      <c r="H706" s="15">
        <f t="shared" si="10"/>
        <v>0</v>
      </c>
      <c r="I706" s="15" t="s">
        <v>203</v>
      </c>
    </row>
    <row r="707" spans="2:9" ht="15">
      <c r="B707" s="17" t="s">
        <v>80</v>
      </c>
      <c r="C707" s="17" t="s">
        <v>81</v>
      </c>
      <c r="D707" s="19" t="s">
        <v>82</v>
      </c>
      <c r="E707" s="21">
        <v>44903</v>
      </c>
      <c r="F707" s="17">
        <v>0</v>
      </c>
      <c r="G707" s="17">
        <v>0</v>
      </c>
      <c r="H707" s="15">
        <f t="shared" ref="H707:H770" si="11">IF(F707&gt;0,F707/G707,0)</f>
        <v>0</v>
      </c>
      <c r="I707" s="15" t="s">
        <v>203</v>
      </c>
    </row>
    <row r="708" spans="2:9" ht="15">
      <c r="B708" s="17" t="s">
        <v>83</v>
      </c>
      <c r="C708" s="17" t="s">
        <v>71</v>
      </c>
      <c r="D708" s="19" t="s">
        <v>84</v>
      </c>
      <c r="E708" s="21">
        <v>44903</v>
      </c>
      <c r="F708" s="17">
        <v>16383</v>
      </c>
      <c r="G708" s="17">
        <v>127</v>
      </c>
      <c r="H708" s="15">
        <f t="shared" si="11"/>
        <v>129</v>
      </c>
      <c r="I708" s="15" t="s">
        <v>203</v>
      </c>
    </row>
    <row r="709" spans="2:9" ht="15">
      <c r="B709" s="17" t="s">
        <v>85</v>
      </c>
      <c r="C709" s="17" t="s">
        <v>75</v>
      </c>
      <c r="D709" s="19" t="s">
        <v>86</v>
      </c>
      <c r="E709" s="21">
        <v>44903</v>
      </c>
      <c r="F709" s="17">
        <v>2554</v>
      </c>
      <c r="G709" s="17">
        <v>9</v>
      </c>
      <c r="H709" s="15">
        <f t="shared" si="11"/>
        <v>283.77777777777777</v>
      </c>
      <c r="I709" s="15" t="s">
        <v>203</v>
      </c>
    </row>
    <row r="710" spans="2:9" ht="15">
      <c r="B710" s="17" t="s">
        <v>87</v>
      </c>
      <c r="C710" s="17" t="s">
        <v>71</v>
      </c>
      <c r="D710" s="19" t="s">
        <v>84</v>
      </c>
      <c r="E710" s="21">
        <v>44903</v>
      </c>
      <c r="F710" s="17">
        <v>2587</v>
      </c>
      <c r="G710" s="17">
        <v>13</v>
      </c>
      <c r="H710" s="15">
        <f t="shared" si="11"/>
        <v>199</v>
      </c>
      <c r="I710" s="15" t="s">
        <v>203</v>
      </c>
    </row>
    <row r="711" spans="2:9" ht="15">
      <c r="B711" s="17" t="s">
        <v>88</v>
      </c>
      <c r="C711" s="17" t="s">
        <v>68</v>
      </c>
      <c r="D711" s="19" t="s">
        <v>89</v>
      </c>
      <c r="E711" s="21">
        <v>44903</v>
      </c>
      <c r="F711" s="17">
        <v>0</v>
      </c>
      <c r="G711" s="17">
        <v>0</v>
      </c>
      <c r="H711" s="15">
        <f t="shared" si="11"/>
        <v>0</v>
      </c>
      <c r="I711" s="15" t="s">
        <v>203</v>
      </c>
    </row>
    <row r="712" spans="2:9" ht="15">
      <c r="B712" s="17" t="s">
        <v>90</v>
      </c>
      <c r="C712" s="17" t="s">
        <v>75</v>
      </c>
      <c r="D712" s="19" t="s">
        <v>91</v>
      </c>
      <c r="E712" s="21">
        <v>44903</v>
      </c>
      <c r="F712" s="17">
        <v>17734</v>
      </c>
      <c r="G712" s="17">
        <v>36</v>
      </c>
      <c r="H712" s="15">
        <f t="shared" si="11"/>
        <v>492.61111111111109</v>
      </c>
      <c r="I712" s="15" t="s">
        <v>203</v>
      </c>
    </row>
    <row r="713" spans="2:9" ht="15">
      <c r="B713" s="17" t="s">
        <v>92</v>
      </c>
      <c r="C713" s="17" t="s">
        <v>75</v>
      </c>
      <c r="D713" s="19" t="s">
        <v>86</v>
      </c>
      <c r="E713" s="21">
        <v>44903</v>
      </c>
      <c r="F713" s="17">
        <v>11190</v>
      </c>
      <c r="G713" s="17">
        <v>13</v>
      </c>
      <c r="H713" s="15">
        <f t="shared" si="11"/>
        <v>860.76923076923072</v>
      </c>
      <c r="I713" s="15" t="s">
        <v>203</v>
      </c>
    </row>
    <row r="714" spans="2:9" ht="15">
      <c r="B714" s="17" t="s">
        <v>93</v>
      </c>
      <c r="C714" s="17" t="s">
        <v>71</v>
      </c>
      <c r="D714" s="19" t="s">
        <v>94</v>
      </c>
      <c r="E714" s="21">
        <v>44903</v>
      </c>
      <c r="F714" s="17">
        <v>11184</v>
      </c>
      <c r="G714" s="17">
        <v>16</v>
      </c>
      <c r="H714" s="15">
        <f t="shared" si="11"/>
        <v>699</v>
      </c>
      <c r="I714" s="15" t="s">
        <v>203</v>
      </c>
    </row>
    <row r="715" spans="2:9" ht="15">
      <c r="B715" s="17" t="s">
        <v>95</v>
      </c>
      <c r="C715" s="17" t="s">
        <v>71</v>
      </c>
      <c r="D715" s="19" t="s">
        <v>94</v>
      </c>
      <c r="E715" s="21">
        <v>44903</v>
      </c>
      <c r="F715" s="17">
        <v>20475</v>
      </c>
      <c r="G715" s="17">
        <v>49</v>
      </c>
      <c r="H715" s="15">
        <f t="shared" si="11"/>
        <v>417.85714285714283</v>
      </c>
      <c r="I715" s="15" t="s">
        <v>203</v>
      </c>
    </row>
    <row r="716" spans="2:9" ht="15">
      <c r="B716" s="17" t="s">
        <v>96</v>
      </c>
      <c r="C716" s="17" t="s">
        <v>75</v>
      </c>
      <c r="D716" s="19" t="s">
        <v>76</v>
      </c>
      <c r="E716" s="21">
        <v>44903</v>
      </c>
      <c r="F716" s="17">
        <v>179</v>
      </c>
      <c r="G716" s="17">
        <v>1</v>
      </c>
      <c r="H716" s="15">
        <f t="shared" si="11"/>
        <v>179</v>
      </c>
      <c r="I716" s="15" t="s">
        <v>203</v>
      </c>
    </row>
    <row r="717" spans="2:9" ht="15">
      <c r="B717" s="17" t="s">
        <v>97</v>
      </c>
      <c r="C717" s="17" t="s">
        <v>71</v>
      </c>
      <c r="D717" s="19" t="s">
        <v>72</v>
      </c>
      <c r="E717" s="21">
        <v>44903</v>
      </c>
      <c r="F717" s="17">
        <v>20115</v>
      </c>
      <c r="G717" s="17">
        <v>149</v>
      </c>
      <c r="H717" s="15">
        <f t="shared" si="11"/>
        <v>135</v>
      </c>
      <c r="I717" s="15" t="s">
        <v>203</v>
      </c>
    </row>
    <row r="718" spans="2:9" ht="15">
      <c r="B718" s="17" t="s">
        <v>98</v>
      </c>
      <c r="C718" s="17" t="s">
        <v>68</v>
      </c>
      <c r="D718" s="19" t="s">
        <v>99</v>
      </c>
      <c r="E718" s="21">
        <v>44903</v>
      </c>
      <c r="F718" s="17">
        <v>0</v>
      </c>
      <c r="G718" s="17">
        <v>0</v>
      </c>
      <c r="H718" s="15">
        <f t="shared" si="11"/>
        <v>0</v>
      </c>
      <c r="I718" s="15" t="s">
        <v>203</v>
      </c>
    </row>
    <row r="719" spans="2:9" ht="15">
      <c r="B719" s="17" t="s">
        <v>100</v>
      </c>
      <c r="C719" s="17" t="s">
        <v>68</v>
      </c>
      <c r="D719" s="19" t="s">
        <v>99</v>
      </c>
      <c r="E719" s="21">
        <v>44903</v>
      </c>
      <c r="F719" s="17">
        <v>0</v>
      </c>
      <c r="G719" s="17">
        <v>0</v>
      </c>
      <c r="H719" s="15">
        <f t="shared" si="11"/>
        <v>0</v>
      </c>
      <c r="I719" s="15" t="s">
        <v>203</v>
      </c>
    </row>
    <row r="720" spans="2:9" ht="15">
      <c r="B720" s="17" t="s">
        <v>101</v>
      </c>
      <c r="C720" s="17" t="s">
        <v>68</v>
      </c>
      <c r="D720" s="19" t="s">
        <v>99</v>
      </c>
      <c r="E720" s="21">
        <v>44903</v>
      </c>
      <c r="F720" s="17">
        <v>1196</v>
      </c>
      <c r="G720" s="17">
        <v>4</v>
      </c>
      <c r="H720" s="15">
        <f t="shared" si="11"/>
        <v>299</v>
      </c>
      <c r="I720" s="15" t="s">
        <v>203</v>
      </c>
    </row>
    <row r="721" spans="2:9" ht="15">
      <c r="B721" s="17" t="s">
        <v>102</v>
      </c>
      <c r="C721" s="17" t="s">
        <v>75</v>
      </c>
      <c r="D721" s="19" t="s">
        <v>76</v>
      </c>
      <c r="E721" s="21">
        <v>44903</v>
      </c>
      <c r="F721" s="17">
        <v>16087</v>
      </c>
      <c r="G721" s="17">
        <v>19</v>
      </c>
      <c r="H721" s="15">
        <f t="shared" si="11"/>
        <v>846.68421052631584</v>
      </c>
      <c r="I721" s="15" t="s">
        <v>203</v>
      </c>
    </row>
    <row r="722" spans="2:9" ht="15">
      <c r="B722" s="17" t="s">
        <v>103</v>
      </c>
      <c r="C722" s="17" t="s">
        <v>75</v>
      </c>
      <c r="D722" s="19" t="s">
        <v>86</v>
      </c>
      <c r="E722" s="21">
        <v>44903</v>
      </c>
      <c r="F722" s="17">
        <v>8697</v>
      </c>
      <c r="G722" s="17">
        <v>17</v>
      </c>
      <c r="H722" s="15">
        <f t="shared" si="11"/>
        <v>511.58823529411762</v>
      </c>
      <c r="I722" s="15" t="s">
        <v>203</v>
      </c>
    </row>
    <row r="723" spans="2:9" ht="15">
      <c r="B723" s="17" t="s">
        <v>104</v>
      </c>
      <c r="C723" s="17" t="s">
        <v>68</v>
      </c>
      <c r="D723" s="19" t="s">
        <v>99</v>
      </c>
      <c r="E723" s="21">
        <v>44903</v>
      </c>
      <c r="F723" s="17">
        <v>632</v>
      </c>
      <c r="G723" s="17">
        <v>2</v>
      </c>
      <c r="H723" s="15">
        <f t="shared" si="11"/>
        <v>316</v>
      </c>
      <c r="I723" s="15" t="s">
        <v>203</v>
      </c>
    </row>
    <row r="724" spans="2:9" ht="15">
      <c r="B724" s="17" t="s">
        <v>105</v>
      </c>
      <c r="C724" s="17" t="s">
        <v>81</v>
      </c>
      <c r="D724" s="19" t="s">
        <v>82</v>
      </c>
      <c r="E724" s="21">
        <v>44903</v>
      </c>
      <c r="F724" s="17">
        <v>0</v>
      </c>
      <c r="G724" s="17">
        <v>0</v>
      </c>
      <c r="H724" s="15">
        <f t="shared" si="11"/>
        <v>0</v>
      </c>
      <c r="I724" s="15" t="s">
        <v>203</v>
      </c>
    </row>
    <row r="725" spans="2:9" ht="15">
      <c r="B725" s="17" t="s">
        <v>106</v>
      </c>
      <c r="C725" s="17" t="s">
        <v>68</v>
      </c>
      <c r="D725" s="19" t="s">
        <v>89</v>
      </c>
      <c r="E725" s="21">
        <v>44903</v>
      </c>
      <c r="F725" s="17">
        <v>0</v>
      </c>
      <c r="G725" s="17">
        <v>0</v>
      </c>
      <c r="H725" s="15">
        <f t="shared" si="11"/>
        <v>0</v>
      </c>
      <c r="I725" s="15" t="s">
        <v>203</v>
      </c>
    </row>
    <row r="726" spans="2:9" ht="15">
      <c r="B726" s="17" t="s">
        <v>107</v>
      </c>
      <c r="C726" s="17" t="s">
        <v>71</v>
      </c>
      <c r="D726" s="19" t="s">
        <v>72</v>
      </c>
      <c r="E726" s="21">
        <v>44903</v>
      </c>
      <c r="F726" s="17">
        <v>4074</v>
      </c>
      <c r="G726" s="17">
        <v>6</v>
      </c>
      <c r="H726" s="15">
        <f t="shared" si="11"/>
        <v>679</v>
      </c>
      <c r="I726" s="15" t="s">
        <v>203</v>
      </c>
    </row>
    <row r="727" spans="2:9" ht="15">
      <c r="B727" s="17" t="s">
        <v>108</v>
      </c>
      <c r="C727" s="17" t="s">
        <v>68</v>
      </c>
      <c r="D727" s="19" t="s">
        <v>89</v>
      </c>
      <c r="E727" s="21">
        <v>44903</v>
      </c>
      <c r="F727" s="17">
        <v>785</v>
      </c>
      <c r="G727" s="17">
        <v>5</v>
      </c>
      <c r="H727" s="15">
        <f t="shared" si="11"/>
        <v>157</v>
      </c>
      <c r="I727" s="15" t="s">
        <v>203</v>
      </c>
    </row>
    <row r="728" spans="2:9" ht="15">
      <c r="B728" s="17" t="s">
        <v>109</v>
      </c>
      <c r="C728" s="17" t="s">
        <v>71</v>
      </c>
      <c r="D728" s="19" t="s">
        <v>72</v>
      </c>
      <c r="E728" s="21">
        <v>44903</v>
      </c>
      <c r="F728" s="17">
        <v>17734</v>
      </c>
      <c r="G728" s="17">
        <v>36</v>
      </c>
      <c r="H728" s="15">
        <f t="shared" si="11"/>
        <v>492.61111111111109</v>
      </c>
      <c r="I728" s="15" t="s">
        <v>203</v>
      </c>
    </row>
    <row r="729" spans="2:9" ht="15">
      <c r="B729" s="17" t="s">
        <v>110</v>
      </c>
      <c r="C729" s="17" t="s">
        <v>75</v>
      </c>
      <c r="D729" s="19" t="s">
        <v>86</v>
      </c>
      <c r="E729" s="21">
        <v>44903</v>
      </c>
      <c r="F729" s="17">
        <v>11190</v>
      </c>
      <c r="G729" s="17">
        <v>13</v>
      </c>
      <c r="H729" s="15">
        <f t="shared" si="11"/>
        <v>860.76923076923072</v>
      </c>
      <c r="I729" s="15" t="s">
        <v>203</v>
      </c>
    </row>
    <row r="730" spans="2:9" ht="15">
      <c r="B730" s="17" t="s">
        <v>111</v>
      </c>
      <c r="C730" s="17" t="s">
        <v>75</v>
      </c>
      <c r="D730" s="19" t="s">
        <v>76</v>
      </c>
      <c r="E730" s="21">
        <v>44903</v>
      </c>
      <c r="F730" s="17">
        <v>11184</v>
      </c>
      <c r="G730" s="17">
        <v>16</v>
      </c>
      <c r="H730" s="15">
        <f t="shared" si="11"/>
        <v>699</v>
      </c>
      <c r="I730" s="15" t="s">
        <v>203</v>
      </c>
    </row>
    <row r="731" spans="2:9" ht="15">
      <c r="B731" s="17" t="s">
        <v>112</v>
      </c>
      <c r="C731" s="17" t="s">
        <v>71</v>
      </c>
      <c r="D731" s="19" t="s">
        <v>72</v>
      </c>
      <c r="E731" s="21">
        <v>44903</v>
      </c>
      <c r="F731" s="17">
        <v>20475</v>
      </c>
      <c r="G731" s="17">
        <v>49</v>
      </c>
      <c r="H731" s="15">
        <f t="shared" si="11"/>
        <v>417.85714285714283</v>
      </c>
      <c r="I731" s="15" t="s">
        <v>203</v>
      </c>
    </row>
    <row r="732" spans="2:9" ht="15">
      <c r="B732" s="17" t="s">
        <v>113</v>
      </c>
      <c r="C732" s="17" t="s">
        <v>71</v>
      </c>
      <c r="D732" s="19" t="s">
        <v>84</v>
      </c>
      <c r="E732" s="21">
        <v>44903</v>
      </c>
      <c r="F732" s="17">
        <v>179</v>
      </c>
      <c r="G732" s="17">
        <v>1</v>
      </c>
      <c r="H732" s="15">
        <f t="shared" si="11"/>
        <v>179</v>
      </c>
      <c r="I732" s="15" t="s">
        <v>203</v>
      </c>
    </row>
    <row r="733" spans="2:9" ht="15">
      <c r="B733" s="17" t="s">
        <v>114</v>
      </c>
      <c r="C733" s="17" t="s">
        <v>71</v>
      </c>
      <c r="D733" s="19" t="s">
        <v>72</v>
      </c>
      <c r="E733" s="21">
        <v>44903</v>
      </c>
      <c r="F733" s="17">
        <v>20115</v>
      </c>
      <c r="G733" s="17">
        <v>149</v>
      </c>
      <c r="H733" s="15">
        <f t="shared" si="11"/>
        <v>135</v>
      </c>
      <c r="I733" s="15" t="s">
        <v>203</v>
      </c>
    </row>
    <row r="734" spans="2:9" ht="15">
      <c r="B734" s="17" t="s">
        <v>115</v>
      </c>
      <c r="C734" s="17" t="s">
        <v>68</v>
      </c>
      <c r="D734" s="19" t="s">
        <v>99</v>
      </c>
      <c r="E734" s="21">
        <v>44903</v>
      </c>
      <c r="F734" s="17">
        <v>0</v>
      </c>
      <c r="G734" s="17">
        <v>0</v>
      </c>
      <c r="H734" s="15">
        <f t="shared" si="11"/>
        <v>0</v>
      </c>
      <c r="I734" s="15" t="s">
        <v>203</v>
      </c>
    </row>
    <row r="735" spans="2:9" ht="15">
      <c r="B735" s="17" t="s">
        <v>116</v>
      </c>
      <c r="C735" s="17" t="s">
        <v>71</v>
      </c>
      <c r="D735" s="19" t="s">
        <v>94</v>
      </c>
      <c r="E735" s="21">
        <v>44903</v>
      </c>
      <c r="F735" s="17">
        <v>0</v>
      </c>
      <c r="G735" s="17">
        <v>0</v>
      </c>
      <c r="H735" s="15">
        <f t="shared" si="11"/>
        <v>0</v>
      </c>
      <c r="I735" s="15" t="s">
        <v>203</v>
      </c>
    </row>
    <row r="736" spans="2:9" ht="15">
      <c r="B736" s="17" t="s">
        <v>117</v>
      </c>
      <c r="C736" s="17" t="s">
        <v>68</v>
      </c>
      <c r="D736" s="19" t="s">
        <v>99</v>
      </c>
      <c r="E736" s="21">
        <v>44903</v>
      </c>
      <c r="F736" s="17">
        <v>1196</v>
      </c>
      <c r="G736" s="17">
        <v>4</v>
      </c>
      <c r="H736" s="15">
        <f t="shared" si="11"/>
        <v>299</v>
      </c>
      <c r="I736" s="15" t="s">
        <v>203</v>
      </c>
    </row>
    <row r="737" spans="2:9" ht="15">
      <c r="B737" s="17" t="s">
        <v>118</v>
      </c>
      <c r="C737" s="17" t="s">
        <v>71</v>
      </c>
      <c r="D737" s="19" t="s">
        <v>72</v>
      </c>
      <c r="E737" s="21">
        <v>44903</v>
      </c>
      <c r="F737" s="17">
        <v>16087</v>
      </c>
      <c r="G737" s="17">
        <v>19</v>
      </c>
      <c r="H737" s="15">
        <f t="shared" si="11"/>
        <v>846.68421052631584</v>
      </c>
      <c r="I737" s="15" t="s">
        <v>203</v>
      </c>
    </row>
    <row r="738" spans="2:9" ht="15">
      <c r="B738" s="17" t="s">
        <v>119</v>
      </c>
      <c r="C738" s="17" t="s">
        <v>71</v>
      </c>
      <c r="D738" s="19" t="s">
        <v>84</v>
      </c>
      <c r="E738" s="21">
        <v>44903</v>
      </c>
      <c r="F738" s="17">
        <v>8697</v>
      </c>
      <c r="G738" s="17">
        <v>17</v>
      </c>
      <c r="H738" s="15">
        <f t="shared" si="11"/>
        <v>511.58823529411762</v>
      </c>
      <c r="I738" s="15" t="s">
        <v>203</v>
      </c>
    </row>
    <row r="739" spans="2:9" ht="15">
      <c r="B739" s="17" t="s">
        <v>120</v>
      </c>
      <c r="C739" s="17" t="s">
        <v>81</v>
      </c>
      <c r="D739" s="19" t="s">
        <v>121</v>
      </c>
      <c r="E739" s="21">
        <v>44903</v>
      </c>
      <c r="F739" s="17">
        <v>632</v>
      </c>
      <c r="G739" s="17">
        <v>2</v>
      </c>
      <c r="H739" s="15">
        <f t="shared" si="11"/>
        <v>316</v>
      </c>
      <c r="I739" s="15" t="s">
        <v>203</v>
      </c>
    </row>
    <row r="740" spans="2:9" ht="15">
      <c r="B740" s="17" t="s">
        <v>122</v>
      </c>
      <c r="C740" s="17" t="s">
        <v>81</v>
      </c>
      <c r="D740" s="19" t="s">
        <v>123</v>
      </c>
      <c r="E740" s="21">
        <v>44903</v>
      </c>
      <c r="F740" s="17">
        <v>0</v>
      </c>
      <c r="G740" s="17">
        <v>0</v>
      </c>
      <c r="H740" s="15">
        <f t="shared" si="11"/>
        <v>0</v>
      </c>
      <c r="I740" s="15" t="s">
        <v>203</v>
      </c>
    </row>
    <row r="741" spans="2:9" ht="15">
      <c r="B741" s="17" t="s">
        <v>124</v>
      </c>
      <c r="C741" s="17" t="s">
        <v>81</v>
      </c>
      <c r="D741" s="19" t="s">
        <v>121</v>
      </c>
      <c r="E741" s="21">
        <v>44903</v>
      </c>
      <c r="F741" s="17">
        <v>0</v>
      </c>
      <c r="G741" s="17">
        <v>0</v>
      </c>
      <c r="H741" s="15">
        <f t="shared" si="11"/>
        <v>0</v>
      </c>
      <c r="I741" s="15" t="s">
        <v>203</v>
      </c>
    </row>
    <row r="742" spans="2:9" ht="15">
      <c r="B742" s="17" t="s">
        <v>125</v>
      </c>
      <c r="C742" s="17" t="s">
        <v>75</v>
      </c>
      <c r="D742" s="19" t="s">
        <v>91</v>
      </c>
      <c r="E742" s="21">
        <v>44903</v>
      </c>
      <c r="F742" s="17">
        <v>4074</v>
      </c>
      <c r="G742" s="17">
        <v>6</v>
      </c>
      <c r="H742" s="15">
        <f t="shared" si="11"/>
        <v>679</v>
      </c>
      <c r="I742" s="15" t="s">
        <v>203</v>
      </c>
    </row>
    <row r="743" spans="2:9" ht="15">
      <c r="B743" s="17" t="s">
        <v>126</v>
      </c>
      <c r="C743" s="17" t="s">
        <v>71</v>
      </c>
      <c r="D743" s="19" t="s">
        <v>84</v>
      </c>
      <c r="E743" s="21">
        <v>44903</v>
      </c>
      <c r="F743" s="17">
        <v>785</v>
      </c>
      <c r="G743" s="17">
        <v>5</v>
      </c>
      <c r="H743" s="15">
        <f t="shared" si="11"/>
        <v>157</v>
      </c>
      <c r="I743" s="15" t="s">
        <v>203</v>
      </c>
    </row>
    <row r="744" spans="2:9" ht="15">
      <c r="B744" s="17" t="s">
        <v>87</v>
      </c>
      <c r="C744" s="17" t="s">
        <v>71</v>
      </c>
      <c r="D744" s="19" t="s">
        <v>72</v>
      </c>
      <c r="E744" s="21">
        <v>44903</v>
      </c>
      <c r="F744" s="17">
        <v>17734</v>
      </c>
      <c r="G744" s="17">
        <v>36</v>
      </c>
      <c r="H744" s="15">
        <f t="shared" si="11"/>
        <v>492.61111111111109</v>
      </c>
      <c r="I744" s="15" t="s">
        <v>203</v>
      </c>
    </row>
    <row r="745" spans="2:9" ht="15">
      <c r="B745" s="17" t="s">
        <v>127</v>
      </c>
      <c r="C745" s="17" t="s">
        <v>68</v>
      </c>
      <c r="D745" s="19" t="s">
        <v>99</v>
      </c>
      <c r="E745" s="21">
        <v>44903</v>
      </c>
      <c r="F745" s="17">
        <v>11190</v>
      </c>
      <c r="G745" s="17">
        <v>13</v>
      </c>
      <c r="H745" s="15">
        <f t="shared" si="11"/>
        <v>860.76923076923072</v>
      </c>
      <c r="I745" s="15" t="s">
        <v>203</v>
      </c>
    </row>
    <row r="746" spans="2:9" ht="15">
      <c r="B746" s="17" t="s">
        <v>128</v>
      </c>
      <c r="C746" s="17" t="s">
        <v>81</v>
      </c>
      <c r="D746" s="19" t="s">
        <v>123</v>
      </c>
      <c r="E746" s="21">
        <v>44903</v>
      </c>
      <c r="F746" s="17">
        <v>11184</v>
      </c>
      <c r="G746" s="17">
        <v>16</v>
      </c>
      <c r="H746" s="15">
        <f t="shared" si="11"/>
        <v>699</v>
      </c>
      <c r="I746" s="15" t="s">
        <v>203</v>
      </c>
    </row>
    <row r="747" spans="2:9" ht="15">
      <c r="B747" s="17" t="s">
        <v>129</v>
      </c>
      <c r="C747" s="17" t="s">
        <v>75</v>
      </c>
      <c r="D747" s="19" t="s">
        <v>91</v>
      </c>
      <c r="E747" s="21">
        <v>44903</v>
      </c>
      <c r="F747" s="17">
        <v>20475</v>
      </c>
      <c r="G747" s="17">
        <v>49</v>
      </c>
      <c r="H747" s="15">
        <f t="shared" si="11"/>
        <v>417.85714285714283</v>
      </c>
      <c r="I747" s="15" t="s">
        <v>203</v>
      </c>
    </row>
    <row r="748" spans="2:9" ht="15">
      <c r="B748" s="17" t="s">
        <v>130</v>
      </c>
      <c r="C748" s="17" t="s">
        <v>71</v>
      </c>
      <c r="D748" s="19" t="s">
        <v>72</v>
      </c>
      <c r="E748" s="21">
        <v>44903</v>
      </c>
      <c r="F748" s="17">
        <v>179</v>
      </c>
      <c r="G748" s="17">
        <v>1</v>
      </c>
      <c r="H748" s="15">
        <f t="shared" si="11"/>
        <v>179</v>
      </c>
      <c r="I748" s="15" t="s">
        <v>203</v>
      </c>
    </row>
    <row r="749" spans="2:9" ht="15">
      <c r="B749" s="17" t="s">
        <v>131</v>
      </c>
      <c r="C749" s="17" t="s">
        <v>75</v>
      </c>
      <c r="D749" s="19" t="s">
        <v>76</v>
      </c>
      <c r="E749" s="21">
        <v>44903</v>
      </c>
      <c r="F749" s="17">
        <v>20115</v>
      </c>
      <c r="G749" s="17">
        <v>149</v>
      </c>
      <c r="H749" s="15">
        <f t="shared" si="11"/>
        <v>135</v>
      </c>
      <c r="I749" s="15" t="s">
        <v>203</v>
      </c>
    </row>
    <row r="750" spans="2:9" ht="15">
      <c r="B750" s="17" t="s">
        <v>132</v>
      </c>
      <c r="C750" s="17" t="s">
        <v>68</v>
      </c>
      <c r="D750" s="19" t="s">
        <v>89</v>
      </c>
      <c r="E750" s="21">
        <v>44903</v>
      </c>
      <c r="F750" s="17">
        <v>0</v>
      </c>
      <c r="G750" s="17">
        <v>0</v>
      </c>
      <c r="H750" s="15">
        <f t="shared" si="11"/>
        <v>0</v>
      </c>
      <c r="I750" s="15" t="s">
        <v>203</v>
      </c>
    </row>
    <row r="751" spans="2:9" ht="15">
      <c r="B751" s="17" t="s">
        <v>133</v>
      </c>
      <c r="C751" s="17" t="s">
        <v>71</v>
      </c>
      <c r="D751" s="19" t="s">
        <v>72</v>
      </c>
      <c r="E751" s="21">
        <v>44903</v>
      </c>
      <c r="F751" s="17">
        <v>0</v>
      </c>
      <c r="G751" s="17">
        <v>0</v>
      </c>
      <c r="H751" s="15">
        <f t="shared" si="11"/>
        <v>0</v>
      </c>
      <c r="I751" s="15" t="s">
        <v>203</v>
      </c>
    </row>
    <row r="752" spans="2:9" ht="15">
      <c r="B752" s="17" t="s">
        <v>134</v>
      </c>
      <c r="C752" s="17" t="s">
        <v>75</v>
      </c>
      <c r="D752" s="19" t="s">
        <v>76</v>
      </c>
      <c r="E752" s="21">
        <v>44903</v>
      </c>
      <c r="F752" s="17">
        <v>1196</v>
      </c>
      <c r="G752" s="17">
        <v>4</v>
      </c>
      <c r="H752" s="15">
        <f t="shared" si="11"/>
        <v>299</v>
      </c>
      <c r="I752" s="15" t="s">
        <v>203</v>
      </c>
    </row>
    <row r="753" spans="2:9" ht="15">
      <c r="B753" s="17" t="s">
        <v>135</v>
      </c>
      <c r="C753" s="17" t="s">
        <v>68</v>
      </c>
      <c r="D753" s="19" t="s">
        <v>69</v>
      </c>
      <c r="E753" s="21">
        <v>44903</v>
      </c>
      <c r="F753" s="17">
        <v>16087</v>
      </c>
      <c r="G753" s="17">
        <v>19</v>
      </c>
      <c r="H753" s="15">
        <f t="shared" si="11"/>
        <v>846.68421052631584</v>
      </c>
      <c r="I753" s="15" t="s">
        <v>203</v>
      </c>
    </row>
    <row r="754" spans="2:9" ht="15">
      <c r="B754" s="17" t="s">
        <v>136</v>
      </c>
      <c r="C754" s="17" t="s">
        <v>71</v>
      </c>
      <c r="D754" s="19" t="s">
        <v>84</v>
      </c>
      <c r="E754" s="21">
        <v>44903</v>
      </c>
      <c r="F754" s="17">
        <v>8697</v>
      </c>
      <c r="G754" s="17">
        <v>17</v>
      </c>
      <c r="H754" s="15">
        <f t="shared" si="11"/>
        <v>511.58823529411762</v>
      </c>
      <c r="I754" s="15" t="s">
        <v>203</v>
      </c>
    </row>
    <row r="755" spans="2:9" ht="15">
      <c r="B755" s="17" t="s">
        <v>137</v>
      </c>
      <c r="C755" s="17" t="s">
        <v>81</v>
      </c>
      <c r="D755" s="19" t="s">
        <v>121</v>
      </c>
      <c r="E755" s="21">
        <v>44903</v>
      </c>
      <c r="F755" s="17">
        <v>632</v>
      </c>
      <c r="G755" s="17">
        <v>2</v>
      </c>
      <c r="H755" s="15">
        <f t="shared" si="11"/>
        <v>316</v>
      </c>
      <c r="I755" s="15" t="s">
        <v>203</v>
      </c>
    </row>
    <row r="756" spans="2:9" ht="15">
      <c r="B756" s="17" t="s">
        <v>138</v>
      </c>
      <c r="C756" s="17" t="s">
        <v>68</v>
      </c>
      <c r="D756" s="19" t="s">
        <v>89</v>
      </c>
      <c r="E756" s="21">
        <v>44903</v>
      </c>
      <c r="F756" s="17">
        <v>0</v>
      </c>
      <c r="G756" s="17">
        <v>0</v>
      </c>
      <c r="H756" s="15">
        <f t="shared" si="11"/>
        <v>0</v>
      </c>
      <c r="I756" s="15" t="s">
        <v>203</v>
      </c>
    </row>
    <row r="757" spans="2:9" ht="15">
      <c r="B757" s="17" t="s">
        <v>139</v>
      </c>
      <c r="C757" s="17" t="s">
        <v>71</v>
      </c>
      <c r="D757" s="19" t="s">
        <v>94</v>
      </c>
      <c r="E757" s="21">
        <v>44903</v>
      </c>
      <c r="F757" s="17">
        <v>0</v>
      </c>
      <c r="G757" s="17">
        <v>0</v>
      </c>
      <c r="H757" s="15">
        <f t="shared" si="11"/>
        <v>0</v>
      </c>
      <c r="I757" s="15" t="s">
        <v>203</v>
      </c>
    </row>
    <row r="758" spans="2:9" ht="15">
      <c r="B758" s="17" t="s">
        <v>140</v>
      </c>
      <c r="C758" s="17" t="s">
        <v>68</v>
      </c>
      <c r="D758" s="19" t="s">
        <v>99</v>
      </c>
      <c r="E758" s="21">
        <v>44903</v>
      </c>
      <c r="F758" s="17">
        <v>4074</v>
      </c>
      <c r="G758" s="17">
        <v>6</v>
      </c>
      <c r="H758" s="15">
        <f t="shared" si="11"/>
        <v>679</v>
      </c>
      <c r="I758" s="15" t="s">
        <v>203</v>
      </c>
    </row>
    <row r="759" spans="2:9" ht="15">
      <c r="B759" s="17" t="s">
        <v>141</v>
      </c>
      <c r="C759" s="17" t="s">
        <v>75</v>
      </c>
      <c r="D759" s="19" t="s">
        <v>91</v>
      </c>
      <c r="E759" s="21">
        <v>44903</v>
      </c>
      <c r="F759" s="17">
        <v>785</v>
      </c>
      <c r="G759" s="17">
        <v>5</v>
      </c>
      <c r="H759" s="15">
        <f t="shared" si="11"/>
        <v>157</v>
      </c>
      <c r="I759" s="15" t="s">
        <v>203</v>
      </c>
    </row>
    <row r="760" spans="2:9" ht="15">
      <c r="B760" s="17" t="s">
        <v>142</v>
      </c>
      <c r="C760" s="17" t="s">
        <v>68</v>
      </c>
      <c r="D760" s="19" t="s">
        <v>89</v>
      </c>
      <c r="E760" s="21">
        <v>44903</v>
      </c>
      <c r="F760" s="17">
        <v>17734</v>
      </c>
      <c r="G760" s="17">
        <v>36</v>
      </c>
      <c r="H760" s="15">
        <f t="shared" si="11"/>
        <v>492.61111111111109</v>
      </c>
      <c r="I760" s="15" t="s">
        <v>203</v>
      </c>
    </row>
    <row r="761" spans="2:9" ht="15">
      <c r="B761" s="17" t="s">
        <v>143</v>
      </c>
      <c r="C761" s="17" t="s">
        <v>81</v>
      </c>
      <c r="D761" s="19" t="s">
        <v>121</v>
      </c>
      <c r="E761" s="21">
        <v>44903</v>
      </c>
      <c r="F761" s="17">
        <v>11190</v>
      </c>
      <c r="G761" s="17">
        <v>13</v>
      </c>
      <c r="H761" s="15">
        <f t="shared" si="11"/>
        <v>860.76923076923072</v>
      </c>
      <c r="I761" s="15" t="s">
        <v>203</v>
      </c>
    </row>
    <row r="762" spans="2:9" ht="15">
      <c r="B762" s="17" t="s">
        <v>144</v>
      </c>
      <c r="C762" s="17" t="s">
        <v>71</v>
      </c>
      <c r="D762" s="19" t="s">
        <v>72</v>
      </c>
      <c r="E762" s="21">
        <v>44903</v>
      </c>
      <c r="F762" s="17">
        <v>11184</v>
      </c>
      <c r="G762" s="17">
        <v>16</v>
      </c>
      <c r="H762" s="15">
        <f t="shared" si="11"/>
        <v>699</v>
      </c>
      <c r="I762" s="15" t="s">
        <v>203</v>
      </c>
    </row>
    <row r="763" spans="2:9" ht="15">
      <c r="B763" s="17" t="s">
        <v>145</v>
      </c>
      <c r="C763" s="17" t="s">
        <v>81</v>
      </c>
      <c r="D763" s="19" t="s">
        <v>123</v>
      </c>
      <c r="E763" s="21">
        <v>44903</v>
      </c>
      <c r="F763" s="17">
        <v>20475</v>
      </c>
      <c r="G763" s="17">
        <v>49</v>
      </c>
      <c r="H763" s="15">
        <f t="shared" si="11"/>
        <v>417.85714285714283</v>
      </c>
      <c r="I763" s="15" t="s">
        <v>203</v>
      </c>
    </row>
    <row r="764" spans="2:9" ht="15">
      <c r="B764" s="17" t="s">
        <v>146</v>
      </c>
      <c r="C764" s="17" t="s">
        <v>68</v>
      </c>
      <c r="D764" s="19" t="s">
        <v>69</v>
      </c>
      <c r="E764" s="21">
        <v>44903</v>
      </c>
      <c r="F764" s="17">
        <v>179</v>
      </c>
      <c r="G764" s="17">
        <v>1</v>
      </c>
      <c r="H764" s="15">
        <f t="shared" si="11"/>
        <v>179</v>
      </c>
      <c r="I764" s="15" t="s">
        <v>203</v>
      </c>
    </row>
    <row r="765" spans="2:9" ht="15">
      <c r="B765" s="17" t="s">
        <v>147</v>
      </c>
      <c r="C765" s="17" t="s">
        <v>68</v>
      </c>
      <c r="D765" s="19" t="s">
        <v>99</v>
      </c>
      <c r="E765" s="21">
        <v>44903</v>
      </c>
      <c r="F765" s="17">
        <v>20115</v>
      </c>
      <c r="G765" s="17">
        <v>149</v>
      </c>
      <c r="H765" s="15">
        <f t="shared" si="11"/>
        <v>135</v>
      </c>
      <c r="I765" s="15" t="s">
        <v>203</v>
      </c>
    </row>
    <row r="766" spans="2:9" ht="15">
      <c r="B766" s="17" t="s">
        <v>148</v>
      </c>
      <c r="C766" s="17" t="s">
        <v>81</v>
      </c>
      <c r="D766" s="19" t="s">
        <v>123</v>
      </c>
      <c r="E766" s="21">
        <v>44903</v>
      </c>
      <c r="F766" s="17">
        <v>0</v>
      </c>
      <c r="G766" s="17">
        <v>0</v>
      </c>
      <c r="H766" s="15">
        <f t="shared" si="11"/>
        <v>0</v>
      </c>
      <c r="I766" s="15" t="s">
        <v>203</v>
      </c>
    </row>
    <row r="767" spans="2:9" ht="15">
      <c r="B767" s="17" t="s">
        <v>149</v>
      </c>
      <c r="C767" s="17" t="s">
        <v>75</v>
      </c>
      <c r="D767" s="19" t="s">
        <v>86</v>
      </c>
      <c r="E767" s="21">
        <v>44903</v>
      </c>
      <c r="F767" s="17">
        <v>0</v>
      </c>
      <c r="G767" s="17">
        <v>0</v>
      </c>
      <c r="H767" s="15">
        <f t="shared" si="11"/>
        <v>0</v>
      </c>
      <c r="I767" s="15" t="s">
        <v>203</v>
      </c>
    </row>
    <row r="768" spans="2:9" ht="15">
      <c r="B768" s="17" t="s">
        <v>150</v>
      </c>
      <c r="C768" s="17" t="s">
        <v>71</v>
      </c>
      <c r="D768" s="19" t="s">
        <v>94</v>
      </c>
      <c r="E768" s="21">
        <v>44903</v>
      </c>
      <c r="F768" s="17">
        <v>1196</v>
      </c>
      <c r="G768" s="17">
        <v>4</v>
      </c>
      <c r="H768" s="15">
        <f t="shared" si="11"/>
        <v>299</v>
      </c>
      <c r="I768" s="15" t="s">
        <v>203</v>
      </c>
    </row>
    <row r="769" spans="2:9" ht="15">
      <c r="B769" s="17" t="s">
        <v>151</v>
      </c>
      <c r="C769" s="17" t="s">
        <v>68</v>
      </c>
      <c r="D769" s="19" t="s">
        <v>89</v>
      </c>
      <c r="E769" s="21">
        <v>44903</v>
      </c>
      <c r="F769" s="17">
        <v>16087</v>
      </c>
      <c r="G769" s="17">
        <v>19</v>
      </c>
      <c r="H769" s="15">
        <f t="shared" si="11"/>
        <v>846.68421052631584</v>
      </c>
      <c r="I769" s="15" t="s">
        <v>203</v>
      </c>
    </row>
    <row r="770" spans="2:9" ht="15">
      <c r="B770" s="17" t="s">
        <v>152</v>
      </c>
      <c r="C770" s="17" t="s">
        <v>81</v>
      </c>
      <c r="D770" s="19" t="s">
        <v>82</v>
      </c>
      <c r="E770" s="21">
        <v>44903</v>
      </c>
      <c r="F770" s="17">
        <v>8697</v>
      </c>
      <c r="G770" s="17">
        <v>17</v>
      </c>
      <c r="H770" s="15">
        <f t="shared" si="11"/>
        <v>511.58823529411762</v>
      </c>
      <c r="I770" s="15" t="s">
        <v>203</v>
      </c>
    </row>
    <row r="771" spans="2:9" ht="15">
      <c r="B771" s="17" t="s">
        <v>153</v>
      </c>
      <c r="C771" s="17" t="s">
        <v>68</v>
      </c>
      <c r="D771" s="19" t="s">
        <v>89</v>
      </c>
      <c r="E771" s="21">
        <v>44903</v>
      </c>
      <c r="F771" s="17">
        <v>632</v>
      </c>
      <c r="G771" s="17">
        <v>2</v>
      </c>
      <c r="H771" s="15">
        <f t="shared" ref="H771:H834" si="12">IF(F771&gt;0,F771/G771,0)</f>
        <v>316</v>
      </c>
      <c r="I771" s="15" t="s">
        <v>203</v>
      </c>
    </row>
    <row r="772" spans="2:9" ht="15">
      <c r="B772" s="17" t="s">
        <v>154</v>
      </c>
      <c r="C772" s="17" t="s">
        <v>71</v>
      </c>
      <c r="D772" s="19" t="s">
        <v>84</v>
      </c>
      <c r="E772" s="21">
        <v>44903</v>
      </c>
      <c r="F772" s="17">
        <v>0</v>
      </c>
      <c r="G772" s="17">
        <v>0</v>
      </c>
      <c r="H772" s="15">
        <f t="shared" si="12"/>
        <v>0</v>
      </c>
      <c r="I772" s="15" t="s">
        <v>203</v>
      </c>
    </row>
    <row r="773" spans="2:9" ht="15">
      <c r="B773" s="17" t="s">
        <v>155</v>
      </c>
      <c r="C773" s="17" t="s">
        <v>75</v>
      </c>
      <c r="D773" s="19" t="s">
        <v>86</v>
      </c>
      <c r="E773" s="21">
        <v>44903</v>
      </c>
      <c r="F773" s="17">
        <v>0</v>
      </c>
      <c r="G773" s="17">
        <v>0</v>
      </c>
      <c r="H773" s="15">
        <f t="shared" si="12"/>
        <v>0</v>
      </c>
      <c r="I773" s="15" t="s">
        <v>203</v>
      </c>
    </row>
    <row r="774" spans="2:9" ht="15">
      <c r="B774" s="17" t="s">
        <v>156</v>
      </c>
      <c r="C774" s="17" t="s">
        <v>81</v>
      </c>
      <c r="D774" s="19" t="s">
        <v>82</v>
      </c>
      <c r="E774" s="21">
        <v>44903</v>
      </c>
      <c r="F774" s="17">
        <v>4074</v>
      </c>
      <c r="G774" s="17">
        <v>6</v>
      </c>
      <c r="H774" s="15">
        <f t="shared" si="12"/>
        <v>679</v>
      </c>
      <c r="I774" s="15" t="s">
        <v>203</v>
      </c>
    </row>
    <row r="775" spans="2:9" ht="15">
      <c r="B775" s="17" t="s">
        <v>157</v>
      </c>
      <c r="C775" s="17" t="s">
        <v>81</v>
      </c>
      <c r="D775" s="19" t="s">
        <v>121</v>
      </c>
      <c r="E775" s="21">
        <v>44903</v>
      </c>
      <c r="F775" s="17">
        <v>785</v>
      </c>
      <c r="G775" s="17">
        <v>5</v>
      </c>
      <c r="H775" s="15">
        <f t="shared" si="12"/>
        <v>157</v>
      </c>
      <c r="I775" s="15" t="s">
        <v>203</v>
      </c>
    </row>
    <row r="776" spans="2:9" ht="15">
      <c r="B776" s="17" t="s">
        <v>158</v>
      </c>
      <c r="C776" s="17" t="s">
        <v>68</v>
      </c>
      <c r="D776" s="19" t="s">
        <v>99</v>
      </c>
      <c r="E776" s="21">
        <v>44903</v>
      </c>
      <c r="F776" s="17">
        <v>1245</v>
      </c>
      <c r="G776" s="17">
        <v>5</v>
      </c>
      <c r="H776" s="15">
        <f t="shared" si="12"/>
        <v>249</v>
      </c>
      <c r="I776" s="15" t="s">
        <v>203</v>
      </c>
    </row>
    <row r="777" spans="2:9" ht="15">
      <c r="B777" s="17" t="s">
        <v>159</v>
      </c>
      <c r="C777" s="17" t="s">
        <v>75</v>
      </c>
      <c r="D777" s="19" t="s">
        <v>91</v>
      </c>
      <c r="E777" s="21">
        <v>44903</v>
      </c>
      <c r="F777" s="17">
        <v>5063</v>
      </c>
      <c r="G777" s="17">
        <v>6</v>
      </c>
      <c r="H777" s="15">
        <f t="shared" si="12"/>
        <v>843.83333333333337</v>
      </c>
      <c r="I777" s="15" t="s">
        <v>203</v>
      </c>
    </row>
    <row r="778" spans="2:9" ht="15">
      <c r="B778" s="17" t="s">
        <v>160</v>
      </c>
      <c r="C778" s="17" t="s">
        <v>71</v>
      </c>
      <c r="D778" s="19" t="s">
        <v>84</v>
      </c>
      <c r="E778" s="21">
        <v>44903</v>
      </c>
      <c r="F778" s="17">
        <v>2030</v>
      </c>
      <c r="G778" s="17">
        <v>14</v>
      </c>
      <c r="H778" s="15">
        <f t="shared" si="12"/>
        <v>145</v>
      </c>
      <c r="I778" s="15" t="s">
        <v>203</v>
      </c>
    </row>
    <row r="779" spans="2:9" ht="15">
      <c r="B779" s="17" t="s">
        <v>161</v>
      </c>
      <c r="C779" s="17" t="s">
        <v>75</v>
      </c>
      <c r="D779" s="19" t="s">
        <v>86</v>
      </c>
      <c r="E779" s="21">
        <v>44903</v>
      </c>
      <c r="F779" s="17">
        <v>1392</v>
      </c>
      <c r="G779" s="17">
        <v>3</v>
      </c>
      <c r="H779" s="15">
        <f t="shared" si="12"/>
        <v>464</v>
      </c>
      <c r="I779" s="15" t="s">
        <v>203</v>
      </c>
    </row>
    <row r="780" spans="2:9" ht="15">
      <c r="B780" s="17" t="s">
        <v>162</v>
      </c>
      <c r="C780" s="17" t="s">
        <v>81</v>
      </c>
      <c r="D780" s="19" t="s">
        <v>82</v>
      </c>
      <c r="E780" s="21">
        <v>44903</v>
      </c>
      <c r="F780" s="17">
        <v>1002</v>
      </c>
      <c r="G780" s="17">
        <v>6</v>
      </c>
      <c r="H780" s="15">
        <f t="shared" si="12"/>
        <v>167</v>
      </c>
      <c r="I780" s="15" t="s">
        <v>203</v>
      </c>
    </row>
    <row r="781" spans="2:9" ht="15">
      <c r="B781" s="17" t="s">
        <v>163</v>
      </c>
      <c r="C781" s="17" t="s">
        <v>71</v>
      </c>
      <c r="D781" s="19" t="s">
        <v>94</v>
      </c>
      <c r="E781" s="21">
        <v>44903</v>
      </c>
      <c r="F781" s="17">
        <v>1596</v>
      </c>
      <c r="G781" s="17">
        <v>4</v>
      </c>
      <c r="H781" s="15">
        <f t="shared" si="12"/>
        <v>399</v>
      </c>
      <c r="I781" s="15" t="s">
        <v>203</v>
      </c>
    </row>
    <row r="782" spans="2:9" ht="15">
      <c r="B782" s="17" t="s">
        <v>164</v>
      </c>
      <c r="C782" s="17" t="s">
        <v>75</v>
      </c>
      <c r="D782" s="19" t="s">
        <v>91</v>
      </c>
      <c r="E782" s="21">
        <v>44903</v>
      </c>
      <c r="F782" s="17">
        <v>891</v>
      </c>
      <c r="G782" s="17">
        <v>1</v>
      </c>
      <c r="H782" s="15">
        <f t="shared" si="12"/>
        <v>891</v>
      </c>
      <c r="I782" s="15" t="s">
        <v>203</v>
      </c>
    </row>
    <row r="783" spans="2:9" ht="15">
      <c r="B783" s="17" t="s">
        <v>165</v>
      </c>
      <c r="C783" s="17" t="s">
        <v>75</v>
      </c>
      <c r="D783" s="19" t="s">
        <v>86</v>
      </c>
      <c r="E783" s="21">
        <v>44903</v>
      </c>
      <c r="F783" s="17">
        <v>0</v>
      </c>
      <c r="G783" s="17">
        <v>0</v>
      </c>
      <c r="H783" s="15">
        <f t="shared" si="12"/>
        <v>0</v>
      </c>
      <c r="I783" s="15" t="s">
        <v>203</v>
      </c>
    </row>
    <row r="784" spans="2:9" ht="15">
      <c r="B784" s="17" t="s">
        <v>166</v>
      </c>
      <c r="C784" s="17" t="s">
        <v>81</v>
      </c>
      <c r="D784" s="19" t="s">
        <v>121</v>
      </c>
      <c r="E784" s="21">
        <v>44903</v>
      </c>
      <c r="F784" s="17">
        <v>9506</v>
      </c>
      <c r="G784" s="17">
        <v>50</v>
      </c>
      <c r="H784" s="15">
        <f t="shared" si="12"/>
        <v>190.12</v>
      </c>
      <c r="I784" s="15" t="s">
        <v>203</v>
      </c>
    </row>
    <row r="785" spans="2:9" ht="15">
      <c r="B785" s="17" t="s">
        <v>167</v>
      </c>
      <c r="C785" s="17" t="s">
        <v>68</v>
      </c>
      <c r="D785" s="19" t="s">
        <v>89</v>
      </c>
      <c r="E785" s="21">
        <v>44903</v>
      </c>
      <c r="F785" s="17">
        <v>4465</v>
      </c>
      <c r="G785" s="17">
        <v>15</v>
      </c>
      <c r="H785" s="15">
        <f t="shared" si="12"/>
        <v>297.66666666666669</v>
      </c>
      <c r="I785" s="15" t="s">
        <v>203</v>
      </c>
    </row>
    <row r="786" spans="2:9" ht="15">
      <c r="B786" s="17" t="s">
        <v>168</v>
      </c>
      <c r="C786" s="17" t="s">
        <v>68</v>
      </c>
      <c r="D786" s="19" t="s">
        <v>99</v>
      </c>
      <c r="E786" s="21">
        <v>44903</v>
      </c>
      <c r="F786" s="17">
        <v>0</v>
      </c>
      <c r="G786" s="17">
        <v>0</v>
      </c>
      <c r="H786" s="15">
        <f t="shared" si="12"/>
        <v>0</v>
      </c>
      <c r="I786" s="15" t="s">
        <v>203</v>
      </c>
    </row>
    <row r="787" spans="2:9" ht="15">
      <c r="B787" s="17" t="s">
        <v>169</v>
      </c>
      <c r="C787" s="17" t="s">
        <v>81</v>
      </c>
      <c r="D787" s="19" t="s">
        <v>82</v>
      </c>
      <c r="E787" s="21">
        <v>44903</v>
      </c>
      <c r="F787" s="17">
        <v>17734</v>
      </c>
      <c r="G787" s="17">
        <v>36</v>
      </c>
      <c r="H787" s="15">
        <f t="shared" si="12"/>
        <v>492.61111111111109</v>
      </c>
      <c r="I787" s="15" t="s">
        <v>203</v>
      </c>
    </row>
    <row r="788" spans="2:9" ht="15">
      <c r="B788" s="17" t="s">
        <v>170</v>
      </c>
      <c r="C788" s="17" t="s">
        <v>81</v>
      </c>
      <c r="D788" s="19" t="s">
        <v>82</v>
      </c>
      <c r="E788" s="21">
        <v>44903</v>
      </c>
      <c r="F788" s="17">
        <v>11190</v>
      </c>
      <c r="G788" s="17">
        <v>13</v>
      </c>
      <c r="H788" s="15">
        <f t="shared" si="12"/>
        <v>860.76923076923072</v>
      </c>
      <c r="I788" s="15" t="s">
        <v>203</v>
      </c>
    </row>
    <row r="789" spans="2:9" ht="15">
      <c r="B789" s="17" t="s">
        <v>171</v>
      </c>
      <c r="C789" s="17" t="s">
        <v>68</v>
      </c>
      <c r="D789" s="19" t="s">
        <v>69</v>
      </c>
      <c r="E789" s="21">
        <v>44903</v>
      </c>
      <c r="F789" s="17">
        <v>11184</v>
      </c>
      <c r="G789" s="17">
        <v>16</v>
      </c>
      <c r="H789" s="15">
        <f t="shared" si="12"/>
        <v>699</v>
      </c>
      <c r="I789" s="15" t="s">
        <v>203</v>
      </c>
    </row>
    <row r="790" spans="2:9" ht="15">
      <c r="B790" s="17" t="s">
        <v>172</v>
      </c>
      <c r="C790" s="17" t="s">
        <v>75</v>
      </c>
      <c r="D790" s="19" t="s">
        <v>91</v>
      </c>
      <c r="E790" s="21">
        <v>44903</v>
      </c>
      <c r="F790" s="17">
        <v>20475</v>
      </c>
      <c r="G790" s="17">
        <v>49</v>
      </c>
      <c r="H790" s="15">
        <f t="shared" si="12"/>
        <v>417.85714285714283</v>
      </c>
      <c r="I790" s="15" t="s">
        <v>203</v>
      </c>
    </row>
    <row r="791" spans="2:9" ht="15">
      <c r="B791" s="17" t="s">
        <v>173</v>
      </c>
      <c r="C791" s="17" t="s">
        <v>68</v>
      </c>
      <c r="D791" s="19" t="s">
        <v>69</v>
      </c>
      <c r="E791" s="21">
        <v>44903</v>
      </c>
      <c r="F791" s="17">
        <v>179</v>
      </c>
      <c r="G791" s="17">
        <v>1</v>
      </c>
      <c r="H791" s="15">
        <f t="shared" si="12"/>
        <v>179</v>
      </c>
      <c r="I791" s="15" t="s">
        <v>203</v>
      </c>
    </row>
    <row r="792" spans="2:9" ht="15">
      <c r="B792" s="17" t="s">
        <v>174</v>
      </c>
      <c r="C792" s="17" t="s">
        <v>71</v>
      </c>
      <c r="D792" s="19" t="s">
        <v>94</v>
      </c>
      <c r="E792" s="21">
        <v>44903</v>
      </c>
      <c r="F792" s="17">
        <v>20115</v>
      </c>
      <c r="G792" s="17">
        <v>149</v>
      </c>
      <c r="H792" s="15">
        <f t="shared" si="12"/>
        <v>135</v>
      </c>
      <c r="I792" s="15" t="s">
        <v>203</v>
      </c>
    </row>
    <row r="793" spans="2:9" ht="15">
      <c r="B793" s="17" t="s">
        <v>175</v>
      </c>
      <c r="C793" s="17" t="s">
        <v>81</v>
      </c>
      <c r="D793" s="19" t="s">
        <v>123</v>
      </c>
      <c r="E793" s="21">
        <v>44903</v>
      </c>
      <c r="F793" s="17">
        <v>0</v>
      </c>
      <c r="G793" s="17">
        <v>0</v>
      </c>
      <c r="H793" s="15">
        <f t="shared" si="12"/>
        <v>0</v>
      </c>
      <c r="I793" s="15" t="s">
        <v>203</v>
      </c>
    </row>
    <row r="794" spans="2:9" ht="15">
      <c r="B794" s="17" t="s">
        <v>176</v>
      </c>
      <c r="C794" s="17" t="s">
        <v>68</v>
      </c>
      <c r="D794" s="19" t="s">
        <v>99</v>
      </c>
      <c r="E794" s="21">
        <v>44903</v>
      </c>
      <c r="F794" s="17">
        <v>0</v>
      </c>
      <c r="G794" s="17">
        <v>0</v>
      </c>
      <c r="H794" s="15">
        <f t="shared" si="12"/>
        <v>0</v>
      </c>
      <c r="I794" s="15" t="s">
        <v>203</v>
      </c>
    </row>
    <row r="795" spans="2:9" ht="15">
      <c r="B795" s="17" t="s">
        <v>177</v>
      </c>
      <c r="C795" s="17" t="s">
        <v>71</v>
      </c>
      <c r="D795" s="19" t="s">
        <v>94</v>
      </c>
      <c r="E795" s="21">
        <v>44903</v>
      </c>
      <c r="F795" s="17">
        <v>1196</v>
      </c>
      <c r="G795" s="17">
        <v>4</v>
      </c>
      <c r="H795" s="15">
        <f t="shared" si="12"/>
        <v>299</v>
      </c>
      <c r="I795" s="15" t="s">
        <v>203</v>
      </c>
    </row>
    <row r="796" spans="2:9" ht="15">
      <c r="B796" s="17" t="s">
        <v>178</v>
      </c>
      <c r="C796" s="17" t="s">
        <v>71</v>
      </c>
      <c r="D796" s="19" t="s">
        <v>72</v>
      </c>
      <c r="E796" s="21">
        <v>44903</v>
      </c>
      <c r="F796" s="17">
        <v>16087</v>
      </c>
      <c r="G796" s="17">
        <v>19</v>
      </c>
      <c r="H796" s="15">
        <f t="shared" si="12"/>
        <v>846.68421052631584</v>
      </c>
      <c r="I796" s="15" t="s">
        <v>203</v>
      </c>
    </row>
    <row r="797" spans="2:9" ht="15">
      <c r="B797" s="17" t="s">
        <v>179</v>
      </c>
      <c r="C797" s="17" t="s">
        <v>68</v>
      </c>
      <c r="D797" s="19" t="s">
        <v>69</v>
      </c>
      <c r="E797" s="21">
        <v>44903</v>
      </c>
      <c r="F797" s="17">
        <v>8697</v>
      </c>
      <c r="G797" s="17">
        <v>17</v>
      </c>
      <c r="H797" s="15">
        <f t="shared" si="12"/>
        <v>511.58823529411762</v>
      </c>
      <c r="I797" s="15" t="s">
        <v>203</v>
      </c>
    </row>
    <row r="798" spans="2:9" ht="15">
      <c r="B798" s="17" t="s">
        <v>180</v>
      </c>
      <c r="C798" s="17" t="s">
        <v>68</v>
      </c>
      <c r="D798" s="19" t="s">
        <v>89</v>
      </c>
      <c r="E798" s="21">
        <v>44903</v>
      </c>
      <c r="F798" s="17">
        <v>632</v>
      </c>
      <c r="G798" s="17">
        <v>2</v>
      </c>
      <c r="H798" s="15">
        <f t="shared" si="12"/>
        <v>316</v>
      </c>
      <c r="I798" s="15" t="s">
        <v>203</v>
      </c>
    </row>
    <row r="799" spans="2:9" ht="15">
      <c r="B799" s="17" t="s">
        <v>181</v>
      </c>
      <c r="C799" s="17" t="s">
        <v>68</v>
      </c>
      <c r="D799" s="19" t="s">
        <v>69</v>
      </c>
      <c r="E799" s="21">
        <v>44903</v>
      </c>
      <c r="F799" s="17">
        <v>0</v>
      </c>
      <c r="G799" s="17">
        <v>0</v>
      </c>
      <c r="H799" s="15">
        <f t="shared" si="12"/>
        <v>0</v>
      </c>
      <c r="I799" s="15" t="s">
        <v>203</v>
      </c>
    </row>
    <row r="800" spans="2:9" ht="15">
      <c r="B800" s="17" t="s">
        <v>182</v>
      </c>
      <c r="C800" s="17" t="s">
        <v>75</v>
      </c>
      <c r="D800" s="19" t="s">
        <v>91</v>
      </c>
      <c r="E800" s="21">
        <v>44903</v>
      </c>
      <c r="F800" s="17">
        <v>0</v>
      </c>
      <c r="G800" s="17">
        <v>0</v>
      </c>
      <c r="H800" s="15">
        <f t="shared" si="12"/>
        <v>0</v>
      </c>
      <c r="I800" s="15" t="s">
        <v>203</v>
      </c>
    </row>
    <row r="801" spans="2:9" ht="15">
      <c r="B801" s="17" t="s">
        <v>183</v>
      </c>
      <c r="C801" s="17" t="s">
        <v>71</v>
      </c>
      <c r="D801" s="19" t="s">
        <v>72</v>
      </c>
      <c r="E801" s="21">
        <v>44903</v>
      </c>
      <c r="F801" s="17">
        <v>4074</v>
      </c>
      <c r="G801" s="17">
        <v>6</v>
      </c>
      <c r="H801" s="15">
        <f t="shared" si="12"/>
        <v>679</v>
      </c>
      <c r="I801" s="15" t="s">
        <v>203</v>
      </c>
    </row>
    <row r="802" spans="2:9" ht="15">
      <c r="B802" s="17" t="s">
        <v>67</v>
      </c>
      <c r="C802" s="17" t="s">
        <v>68</v>
      </c>
      <c r="D802" s="19" t="s">
        <v>69</v>
      </c>
      <c r="E802" s="21">
        <v>44904</v>
      </c>
      <c r="F802" s="17">
        <v>0</v>
      </c>
      <c r="G802" s="17">
        <v>0</v>
      </c>
      <c r="H802" s="15">
        <f t="shared" si="12"/>
        <v>0</v>
      </c>
      <c r="I802" s="15" t="s">
        <v>203</v>
      </c>
    </row>
    <row r="803" spans="2:9" ht="15">
      <c r="B803" s="17" t="s">
        <v>70</v>
      </c>
      <c r="C803" s="17" t="s">
        <v>71</v>
      </c>
      <c r="D803" s="19" t="s">
        <v>72</v>
      </c>
      <c r="E803" s="21">
        <v>44904</v>
      </c>
      <c r="F803" s="17">
        <v>11411</v>
      </c>
      <c r="G803" s="17">
        <v>20</v>
      </c>
      <c r="H803" s="15">
        <f t="shared" si="12"/>
        <v>570.54999999999995</v>
      </c>
      <c r="I803" s="15" t="s">
        <v>203</v>
      </c>
    </row>
    <row r="804" spans="2:9" ht="15">
      <c r="B804" s="17" t="s">
        <v>73</v>
      </c>
      <c r="C804" s="17" t="s">
        <v>71</v>
      </c>
      <c r="D804" s="19" t="s">
        <v>72</v>
      </c>
      <c r="E804" s="21">
        <v>44904</v>
      </c>
      <c r="F804" s="17">
        <v>903</v>
      </c>
      <c r="G804" s="17">
        <v>7</v>
      </c>
      <c r="H804" s="15">
        <f t="shared" si="12"/>
        <v>129</v>
      </c>
      <c r="I804" s="15" t="s">
        <v>203</v>
      </c>
    </row>
    <row r="805" spans="2:9" ht="15">
      <c r="B805" s="17" t="s">
        <v>74</v>
      </c>
      <c r="C805" s="17" t="s">
        <v>75</v>
      </c>
      <c r="D805" s="19" t="s">
        <v>76</v>
      </c>
      <c r="E805" s="21">
        <v>44904</v>
      </c>
      <c r="F805" s="17">
        <v>15381</v>
      </c>
      <c r="G805" s="17">
        <v>9</v>
      </c>
      <c r="H805" s="15">
        <f t="shared" si="12"/>
        <v>1709</v>
      </c>
      <c r="I805" s="15" t="s">
        <v>203</v>
      </c>
    </row>
    <row r="806" spans="2:9" ht="15">
      <c r="B806" s="17" t="s">
        <v>77</v>
      </c>
      <c r="C806" s="17" t="s">
        <v>78</v>
      </c>
      <c r="D806" s="19" t="s">
        <v>79</v>
      </c>
      <c r="E806" s="21">
        <v>44904</v>
      </c>
      <c r="F806" s="17">
        <v>0</v>
      </c>
      <c r="G806" s="17">
        <v>0</v>
      </c>
      <c r="H806" s="15">
        <f t="shared" si="12"/>
        <v>0</v>
      </c>
      <c r="I806" s="15" t="s">
        <v>203</v>
      </c>
    </row>
    <row r="807" spans="2:9" ht="15">
      <c r="B807" s="17" t="s">
        <v>80</v>
      </c>
      <c r="C807" s="17" t="s">
        <v>81</v>
      </c>
      <c r="D807" s="19" t="s">
        <v>82</v>
      </c>
      <c r="E807" s="21">
        <v>44904</v>
      </c>
      <c r="F807" s="17">
        <v>0</v>
      </c>
      <c r="G807" s="17">
        <v>0</v>
      </c>
      <c r="H807" s="15">
        <f t="shared" si="12"/>
        <v>0</v>
      </c>
      <c r="I807" s="15" t="s">
        <v>203</v>
      </c>
    </row>
    <row r="808" spans="2:9" ht="15">
      <c r="B808" s="17" t="s">
        <v>83</v>
      </c>
      <c r="C808" s="17" t="s">
        <v>71</v>
      </c>
      <c r="D808" s="19" t="s">
        <v>84</v>
      </c>
      <c r="E808" s="21">
        <v>44904</v>
      </c>
      <c r="F808" s="17">
        <v>22446</v>
      </c>
      <c r="G808" s="17">
        <v>174</v>
      </c>
      <c r="H808" s="15">
        <f t="shared" si="12"/>
        <v>129</v>
      </c>
      <c r="I808" s="15" t="s">
        <v>203</v>
      </c>
    </row>
    <row r="809" spans="2:9" ht="15">
      <c r="B809" s="17" t="s">
        <v>85</v>
      </c>
      <c r="C809" s="17" t="s">
        <v>75</v>
      </c>
      <c r="D809" s="19" t="s">
        <v>86</v>
      </c>
      <c r="E809" s="21">
        <v>44904</v>
      </c>
      <c r="F809" s="17">
        <v>568</v>
      </c>
      <c r="G809" s="17">
        <v>2</v>
      </c>
      <c r="H809" s="15">
        <f t="shared" si="12"/>
        <v>284</v>
      </c>
      <c r="I809" s="15" t="s">
        <v>203</v>
      </c>
    </row>
    <row r="810" spans="2:9" ht="15">
      <c r="B810" s="17" t="s">
        <v>87</v>
      </c>
      <c r="C810" s="17" t="s">
        <v>71</v>
      </c>
      <c r="D810" s="19" t="s">
        <v>84</v>
      </c>
      <c r="E810" s="21">
        <v>44904</v>
      </c>
      <c r="F810" s="17">
        <v>5572</v>
      </c>
      <c r="G810" s="17">
        <v>28</v>
      </c>
      <c r="H810" s="15">
        <f t="shared" si="12"/>
        <v>199</v>
      </c>
      <c r="I810" s="15" t="s">
        <v>203</v>
      </c>
    </row>
    <row r="811" spans="2:9" ht="15">
      <c r="B811" s="17" t="s">
        <v>88</v>
      </c>
      <c r="C811" s="17" t="s">
        <v>68</v>
      </c>
      <c r="D811" s="19" t="s">
        <v>89</v>
      </c>
      <c r="E811" s="21">
        <v>44904</v>
      </c>
      <c r="F811" s="17">
        <v>0</v>
      </c>
      <c r="G811" s="17">
        <v>0</v>
      </c>
      <c r="H811" s="15">
        <f t="shared" si="12"/>
        <v>0</v>
      </c>
      <c r="I811" s="15" t="s">
        <v>203</v>
      </c>
    </row>
    <row r="812" spans="2:9" ht="15">
      <c r="B812" s="17" t="s">
        <v>90</v>
      </c>
      <c r="C812" s="17" t="s">
        <v>75</v>
      </c>
      <c r="D812" s="19" t="s">
        <v>91</v>
      </c>
      <c r="E812" s="21">
        <v>44904</v>
      </c>
      <c r="F812" s="17">
        <v>20197</v>
      </c>
      <c r="G812" s="17">
        <v>41</v>
      </c>
      <c r="H812" s="15">
        <f t="shared" si="12"/>
        <v>492.60975609756099</v>
      </c>
      <c r="I812" s="15" t="s">
        <v>203</v>
      </c>
    </row>
    <row r="813" spans="2:9" ht="15">
      <c r="B813" s="17" t="s">
        <v>92</v>
      </c>
      <c r="C813" s="17" t="s">
        <v>75</v>
      </c>
      <c r="D813" s="19" t="s">
        <v>86</v>
      </c>
      <c r="E813" s="21">
        <v>44904</v>
      </c>
      <c r="F813" s="17">
        <v>7649</v>
      </c>
      <c r="G813" s="17">
        <v>9</v>
      </c>
      <c r="H813" s="15">
        <f t="shared" si="12"/>
        <v>849.88888888888891</v>
      </c>
      <c r="I813" s="15" t="s">
        <v>203</v>
      </c>
    </row>
    <row r="814" spans="2:9" ht="15">
      <c r="B814" s="17" t="s">
        <v>93</v>
      </c>
      <c r="C814" s="17" t="s">
        <v>71</v>
      </c>
      <c r="D814" s="19" t="s">
        <v>94</v>
      </c>
      <c r="E814" s="21">
        <v>44904</v>
      </c>
      <c r="F814" s="17">
        <v>11883</v>
      </c>
      <c r="G814" s="17">
        <v>17</v>
      </c>
      <c r="H814" s="15">
        <f t="shared" si="12"/>
        <v>699</v>
      </c>
      <c r="I814" s="15" t="s">
        <v>203</v>
      </c>
    </row>
    <row r="815" spans="2:9" ht="15">
      <c r="B815" s="17" t="s">
        <v>95</v>
      </c>
      <c r="C815" s="17" t="s">
        <v>71</v>
      </c>
      <c r="D815" s="19" t="s">
        <v>94</v>
      </c>
      <c r="E815" s="21">
        <v>44904</v>
      </c>
      <c r="F815" s="17">
        <v>21729</v>
      </c>
      <c r="G815" s="17">
        <v>52</v>
      </c>
      <c r="H815" s="15">
        <f t="shared" si="12"/>
        <v>417.86538461538464</v>
      </c>
      <c r="I815" s="15" t="s">
        <v>203</v>
      </c>
    </row>
    <row r="816" spans="2:9" ht="15">
      <c r="B816" s="17" t="s">
        <v>96</v>
      </c>
      <c r="C816" s="17" t="s">
        <v>75</v>
      </c>
      <c r="D816" s="19" t="s">
        <v>76</v>
      </c>
      <c r="E816" s="21">
        <v>44904</v>
      </c>
      <c r="F816" s="17">
        <v>179</v>
      </c>
      <c r="G816" s="17">
        <v>1</v>
      </c>
      <c r="H816" s="15">
        <f t="shared" si="12"/>
        <v>179</v>
      </c>
      <c r="I816" s="15" t="s">
        <v>203</v>
      </c>
    </row>
    <row r="817" spans="2:9" ht="15">
      <c r="B817" s="17" t="s">
        <v>97</v>
      </c>
      <c r="C817" s="17" t="s">
        <v>71</v>
      </c>
      <c r="D817" s="19" t="s">
        <v>72</v>
      </c>
      <c r="E817" s="21">
        <v>44904</v>
      </c>
      <c r="F817" s="17">
        <v>17955</v>
      </c>
      <c r="G817" s="17">
        <v>133</v>
      </c>
      <c r="H817" s="15">
        <f t="shared" si="12"/>
        <v>135</v>
      </c>
      <c r="I817" s="15" t="s">
        <v>203</v>
      </c>
    </row>
    <row r="818" spans="2:9" ht="15">
      <c r="B818" s="17" t="s">
        <v>98</v>
      </c>
      <c r="C818" s="17" t="s">
        <v>68</v>
      </c>
      <c r="D818" s="19" t="s">
        <v>99</v>
      </c>
      <c r="E818" s="21">
        <v>44904</v>
      </c>
      <c r="F818" s="17">
        <v>0</v>
      </c>
      <c r="G818" s="17">
        <v>0</v>
      </c>
      <c r="H818" s="15">
        <f t="shared" si="12"/>
        <v>0</v>
      </c>
      <c r="I818" s="15" t="s">
        <v>203</v>
      </c>
    </row>
    <row r="819" spans="2:9" ht="15">
      <c r="B819" s="17" t="s">
        <v>100</v>
      </c>
      <c r="C819" s="17" t="s">
        <v>68</v>
      </c>
      <c r="D819" s="19" t="s">
        <v>99</v>
      </c>
      <c r="E819" s="21">
        <v>44904</v>
      </c>
      <c r="F819" s="17">
        <v>0</v>
      </c>
      <c r="G819" s="17">
        <v>0</v>
      </c>
      <c r="H819" s="15">
        <f t="shared" si="12"/>
        <v>0</v>
      </c>
      <c r="I819" s="15" t="s">
        <v>203</v>
      </c>
    </row>
    <row r="820" spans="2:9" ht="15">
      <c r="B820" s="17" t="s">
        <v>101</v>
      </c>
      <c r="C820" s="17" t="s">
        <v>68</v>
      </c>
      <c r="D820" s="19" t="s">
        <v>99</v>
      </c>
      <c r="E820" s="21">
        <v>44904</v>
      </c>
      <c r="F820" s="17">
        <v>3348</v>
      </c>
      <c r="G820" s="17">
        <v>12</v>
      </c>
      <c r="H820" s="15">
        <f t="shared" si="12"/>
        <v>279</v>
      </c>
      <c r="I820" s="15" t="s">
        <v>203</v>
      </c>
    </row>
    <row r="821" spans="2:9" ht="15">
      <c r="B821" s="17" t="s">
        <v>102</v>
      </c>
      <c r="C821" s="17" t="s">
        <v>75</v>
      </c>
      <c r="D821" s="19" t="s">
        <v>76</v>
      </c>
      <c r="E821" s="21">
        <v>44904</v>
      </c>
      <c r="F821" s="17">
        <v>5118</v>
      </c>
      <c r="G821" s="17">
        <v>6</v>
      </c>
      <c r="H821" s="15">
        <f t="shared" si="12"/>
        <v>853</v>
      </c>
      <c r="I821" s="15" t="s">
        <v>203</v>
      </c>
    </row>
    <row r="822" spans="2:9" ht="15">
      <c r="B822" s="17" t="s">
        <v>103</v>
      </c>
      <c r="C822" s="17" t="s">
        <v>75</v>
      </c>
      <c r="D822" s="19" t="s">
        <v>86</v>
      </c>
      <c r="E822" s="21">
        <v>44904</v>
      </c>
      <c r="F822" s="17">
        <v>17394</v>
      </c>
      <c r="G822" s="17">
        <v>34</v>
      </c>
      <c r="H822" s="15">
        <f t="shared" si="12"/>
        <v>511.58823529411762</v>
      </c>
      <c r="I822" s="15" t="s">
        <v>203</v>
      </c>
    </row>
    <row r="823" spans="2:9" ht="15">
      <c r="B823" s="17" t="s">
        <v>104</v>
      </c>
      <c r="C823" s="17" t="s">
        <v>68</v>
      </c>
      <c r="D823" s="19" t="s">
        <v>99</v>
      </c>
      <c r="E823" s="21">
        <v>44904</v>
      </c>
      <c r="F823" s="17">
        <v>316</v>
      </c>
      <c r="G823" s="17">
        <v>1</v>
      </c>
      <c r="H823" s="15">
        <f t="shared" si="12"/>
        <v>316</v>
      </c>
      <c r="I823" s="15" t="s">
        <v>203</v>
      </c>
    </row>
    <row r="824" spans="2:9" ht="15">
      <c r="B824" s="17" t="s">
        <v>105</v>
      </c>
      <c r="C824" s="17" t="s">
        <v>81</v>
      </c>
      <c r="D824" s="19" t="s">
        <v>82</v>
      </c>
      <c r="E824" s="21">
        <v>44904</v>
      </c>
      <c r="F824" s="17">
        <v>0</v>
      </c>
      <c r="G824" s="17">
        <v>0</v>
      </c>
      <c r="H824" s="15">
        <f t="shared" si="12"/>
        <v>0</v>
      </c>
      <c r="I824" s="15" t="s">
        <v>203</v>
      </c>
    </row>
    <row r="825" spans="2:9" ht="15">
      <c r="B825" s="17" t="s">
        <v>106</v>
      </c>
      <c r="C825" s="17" t="s">
        <v>68</v>
      </c>
      <c r="D825" s="19" t="s">
        <v>89</v>
      </c>
      <c r="E825" s="21">
        <v>44904</v>
      </c>
      <c r="F825" s="17">
        <v>812</v>
      </c>
      <c r="G825" s="17">
        <v>3</v>
      </c>
      <c r="H825" s="15">
        <f t="shared" si="12"/>
        <v>270.66666666666669</v>
      </c>
      <c r="I825" s="15" t="s">
        <v>203</v>
      </c>
    </row>
    <row r="826" spans="2:9" ht="15">
      <c r="B826" s="17" t="s">
        <v>107</v>
      </c>
      <c r="C826" s="17" t="s">
        <v>71</v>
      </c>
      <c r="D826" s="19" t="s">
        <v>72</v>
      </c>
      <c r="E826" s="21">
        <v>44904</v>
      </c>
      <c r="F826" s="17">
        <v>1358</v>
      </c>
      <c r="G826" s="17">
        <v>2</v>
      </c>
      <c r="H826" s="15">
        <f t="shared" si="12"/>
        <v>679</v>
      </c>
      <c r="I826" s="15" t="s">
        <v>203</v>
      </c>
    </row>
    <row r="827" spans="2:9" ht="15">
      <c r="B827" s="17" t="s">
        <v>108</v>
      </c>
      <c r="C827" s="17" t="s">
        <v>68</v>
      </c>
      <c r="D827" s="19" t="s">
        <v>89</v>
      </c>
      <c r="E827" s="21">
        <v>44904</v>
      </c>
      <c r="F827" s="17">
        <v>865</v>
      </c>
      <c r="G827" s="17">
        <v>5</v>
      </c>
      <c r="H827" s="15">
        <f t="shared" si="12"/>
        <v>173</v>
      </c>
      <c r="I827" s="15" t="s">
        <v>203</v>
      </c>
    </row>
    <row r="828" spans="2:9" ht="15">
      <c r="B828" s="17" t="s">
        <v>109</v>
      </c>
      <c r="C828" s="17" t="s">
        <v>71</v>
      </c>
      <c r="D828" s="19" t="s">
        <v>72</v>
      </c>
      <c r="E828" s="21">
        <v>44904</v>
      </c>
      <c r="F828" s="17">
        <v>20197</v>
      </c>
      <c r="G828" s="17">
        <v>41</v>
      </c>
      <c r="H828" s="15">
        <f t="shared" si="12"/>
        <v>492.60975609756099</v>
      </c>
      <c r="I828" s="15" t="s">
        <v>203</v>
      </c>
    </row>
    <row r="829" spans="2:9" ht="15">
      <c r="B829" s="17" t="s">
        <v>110</v>
      </c>
      <c r="C829" s="17" t="s">
        <v>75</v>
      </c>
      <c r="D829" s="19" t="s">
        <v>86</v>
      </c>
      <c r="E829" s="21">
        <v>44904</v>
      </c>
      <c r="F829" s="17">
        <v>7649</v>
      </c>
      <c r="G829" s="17">
        <v>9</v>
      </c>
      <c r="H829" s="15">
        <f t="shared" si="12"/>
        <v>849.88888888888891</v>
      </c>
      <c r="I829" s="15" t="s">
        <v>203</v>
      </c>
    </row>
    <row r="830" spans="2:9" ht="15">
      <c r="B830" s="17" t="s">
        <v>111</v>
      </c>
      <c r="C830" s="17" t="s">
        <v>75</v>
      </c>
      <c r="D830" s="19" t="s">
        <v>76</v>
      </c>
      <c r="E830" s="21">
        <v>44904</v>
      </c>
      <c r="F830" s="17">
        <v>11883</v>
      </c>
      <c r="G830" s="17">
        <v>17</v>
      </c>
      <c r="H830" s="15">
        <f t="shared" si="12"/>
        <v>699</v>
      </c>
      <c r="I830" s="15" t="s">
        <v>203</v>
      </c>
    </row>
    <row r="831" spans="2:9" ht="15">
      <c r="B831" s="17" t="s">
        <v>112</v>
      </c>
      <c r="C831" s="17" t="s">
        <v>71</v>
      </c>
      <c r="D831" s="19" t="s">
        <v>72</v>
      </c>
      <c r="E831" s="21">
        <v>44904</v>
      </c>
      <c r="F831" s="17">
        <v>21729</v>
      </c>
      <c r="G831" s="17">
        <v>52</v>
      </c>
      <c r="H831" s="15">
        <f t="shared" si="12"/>
        <v>417.86538461538464</v>
      </c>
      <c r="I831" s="15" t="s">
        <v>203</v>
      </c>
    </row>
    <row r="832" spans="2:9" ht="15">
      <c r="B832" s="17" t="s">
        <v>113</v>
      </c>
      <c r="C832" s="17" t="s">
        <v>71</v>
      </c>
      <c r="D832" s="19" t="s">
        <v>84</v>
      </c>
      <c r="E832" s="21">
        <v>44904</v>
      </c>
      <c r="F832" s="17">
        <v>179</v>
      </c>
      <c r="G832" s="17">
        <v>1</v>
      </c>
      <c r="H832" s="15">
        <f t="shared" si="12"/>
        <v>179</v>
      </c>
      <c r="I832" s="15" t="s">
        <v>203</v>
      </c>
    </row>
    <row r="833" spans="2:9" ht="15">
      <c r="B833" s="17" t="s">
        <v>114</v>
      </c>
      <c r="C833" s="17" t="s">
        <v>71</v>
      </c>
      <c r="D833" s="19" t="s">
        <v>72</v>
      </c>
      <c r="E833" s="21">
        <v>44904</v>
      </c>
      <c r="F833" s="17">
        <v>17955</v>
      </c>
      <c r="G833" s="17">
        <v>133</v>
      </c>
      <c r="H833" s="15">
        <f t="shared" si="12"/>
        <v>135</v>
      </c>
      <c r="I833" s="15" t="s">
        <v>203</v>
      </c>
    </row>
    <row r="834" spans="2:9" ht="15">
      <c r="B834" s="17" t="s">
        <v>115</v>
      </c>
      <c r="C834" s="17" t="s">
        <v>68</v>
      </c>
      <c r="D834" s="19" t="s">
        <v>99</v>
      </c>
      <c r="E834" s="21">
        <v>44904</v>
      </c>
      <c r="F834" s="17">
        <v>0</v>
      </c>
      <c r="G834" s="17">
        <v>0</v>
      </c>
      <c r="H834" s="15">
        <f t="shared" si="12"/>
        <v>0</v>
      </c>
      <c r="I834" s="15" t="s">
        <v>203</v>
      </c>
    </row>
    <row r="835" spans="2:9" ht="15">
      <c r="B835" s="17" t="s">
        <v>116</v>
      </c>
      <c r="C835" s="17" t="s">
        <v>71</v>
      </c>
      <c r="D835" s="19" t="s">
        <v>94</v>
      </c>
      <c r="E835" s="21">
        <v>44904</v>
      </c>
      <c r="F835" s="17">
        <v>0</v>
      </c>
      <c r="G835" s="17">
        <v>0</v>
      </c>
      <c r="H835" s="15">
        <f t="shared" ref="H835:H898" si="13">IF(F835&gt;0,F835/G835,0)</f>
        <v>0</v>
      </c>
      <c r="I835" s="15" t="s">
        <v>203</v>
      </c>
    </row>
    <row r="836" spans="2:9" ht="15">
      <c r="B836" s="17" t="s">
        <v>117</v>
      </c>
      <c r="C836" s="17" t="s">
        <v>68</v>
      </c>
      <c r="D836" s="19" t="s">
        <v>99</v>
      </c>
      <c r="E836" s="21">
        <v>44904</v>
      </c>
      <c r="F836" s="17">
        <v>3348</v>
      </c>
      <c r="G836" s="17">
        <v>12</v>
      </c>
      <c r="H836" s="15">
        <f t="shared" si="13"/>
        <v>279</v>
      </c>
      <c r="I836" s="15" t="s">
        <v>203</v>
      </c>
    </row>
    <row r="837" spans="2:9" ht="15">
      <c r="B837" s="17" t="s">
        <v>118</v>
      </c>
      <c r="C837" s="17" t="s">
        <v>71</v>
      </c>
      <c r="D837" s="19" t="s">
        <v>72</v>
      </c>
      <c r="E837" s="21">
        <v>44904</v>
      </c>
      <c r="F837" s="17">
        <v>5118</v>
      </c>
      <c r="G837" s="17">
        <v>6</v>
      </c>
      <c r="H837" s="15">
        <f t="shared" si="13"/>
        <v>853</v>
      </c>
      <c r="I837" s="15" t="s">
        <v>203</v>
      </c>
    </row>
    <row r="838" spans="2:9" ht="15">
      <c r="B838" s="17" t="s">
        <v>119</v>
      </c>
      <c r="C838" s="17" t="s">
        <v>71</v>
      </c>
      <c r="D838" s="19" t="s">
        <v>84</v>
      </c>
      <c r="E838" s="21">
        <v>44904</v>
      </c>
      <c r="F838" s="17">
        <v>17394</v>
      </c>
      <c r="G838" s="17">
        <v>34</v>
      </c>
      <c r="H838" s="15">
        <f t="shared" si="13"/>
        <v>511.58823529411762</v>
      </c>
      <c r="I838" s="15" t="s">
        <v>203</v>
      </c>
    </row>
    <row r="839" spans="2:9" ht="15">
      <c r="B839" s="17" t="s">
        <v>120</v>
      </c>
      <c r="C839" s="17" t="s">
        <v>81</v>
      </c>
      <c r="D839" s="19" t="s">
        <v>121</v>
      </c>
      <c r="E839" s="21">
        <v>44904</v>
      </c>
      <c r="F839" s="17">
        <v>316</v>
      </c>
      <c r="G839" s="17">
        <v>1</v>
      </c>
      <c r="H839" s="15">
        <f t="shared" si="13"/>
        <v>316</v>
      </c>
      <c r="I839" s="15" t="s">
        <v>203</v>
      </c>
    </row>
    <row r="840" spans="2:9" ht="15">
      <c r="B840" s="17" t="s">
        <v>122</v>
      </c>
      <c r="C840" s="17" t="s">
        <v>81</v>
      </c>
      <c r="D840" s="19" t="s">
        <v>123</v>
      </c>
      <c r="E840" s="21">
        <v>44904</v>
      </c>
      <c r="F840" s="17">
        <v>0</v>
      </c>
      <c r="G840" s="17">
        <v>0</v>
      </c>
      <c r="H840" s="15">
        <f t="shared" si="13"/>
        <v>0</v>
      </c>
      <c r="I840" s="15" t="s">
        <v>203</v>
      </c>
    </row>
    <row r="841" spans="2:9" ht="15">
      <c r="B841" s="17" t="s">
        <v>124</v>
      </c>
      <c r="C841" s="17" t="s">
        <v>81</v>
      </c>
      <c r="D841" s="19" t="s">
        <v>121</v>
      </c>
      <c r="E841" s="21">
        <v>44904</v>
      </c>
      <c r="F841" s="17">
        <v>812</v>
      </c>
      <c r="G841" s="17">
        <v>3</v>
      </c>
      <c r="H841" s="15">
        <f t="shared" si="13"/>
        <v>270.66666666666669</v>
      </c>
      <c r="I841" s="15" t="s">
        <v>203</v>
      </c>
    </row>
    <row r="842" spans="2:9" ht="15">
      <c r="B842" s="17" t="s">
        <v>125</v>
      </c>
      <c r="C842" s="17" t="s">
        <v>75</v>
      </c>
      <c r="D842" s="19" t="s">
        <v>91</v>
      </c>
      <c r="E842" s="21">
        <v>44904</v>
      </c>
      <c r="F842" s="17">
        <v>1358</v>
      </c>
      <c r="G842" s="17">
        <v>2</v>
      </c>
      <c r="H842" s="15">
        <f t="shared" si="13"/>
        <v>679</v>
      </c>
      <c r="I842" s="15" t="s">
        <v>203</v>
      </c>
    </row>
    <row r="843" spans="2:9" ht="15">
      <c r="B843" s="17" t="s">
        <v>126</v>
      </c>
      <c r="C843" s="17" t="s">
        <v>71</v>
      </c>
      <c r="D843" s="19" t="s">
        <v>84</v>
      </c>
      <c r="E843" s="21">
        <v>44904</v>
      </c>
      <c r="F843" s="17">
        <v>865</v>
      </c>
      <c r="G843" s="17">
        <v>5</v>
      </c>
      <c r="H843" s="15">
        <f t="shared" si="13"/>
        <v>173</v>
      </c>
      <c r="I843" s="15" t="s">
        <v>203</v>
      </c>
    </row>
    <row r="844" spans="2:9" ht="15">
      <c r="B844" s="17" t="s">
        <v>87</v>
      </c>
      <c r="C844" s="17" t="s">
        <v>71</v>
      </c>
      <c r="D844" s="19" t="s">
        <v>72</v>
      </c>
      <c r="E844" s="21">
        <v>44904</v>
      </c>
      <c r="F844" s="17">
        <v>20197</v>
      </c>
      <c r="G844" s="17">
        <v>41</v>
      </c>
      <c r="H844" s="15">
        <f t="shared" si="13"/>
        <v>492.60975609756099</v>
      </c>
      <c r="I844" s="15" t="s">
        <v>203</v>
      </c>
    </row>
    <row r="845" spans="2:9" ht="15">
      <c r="B845" s="17" t="s">
        <v>127</v>
      </c>
      <c r="C845" s="17" t="s">
        <v>68</v>
      </c>
      <c r="D845" s="19" t="s">
        <v>99</v>
      </c>
      <c r="E845" s="21">
        <v>44904</v>
      </c>
      <c r="F845" s="17">
        <v>7649</v>
      </c>
      <c r="G845" s="17">
        <v>9</v>
      </c>
      <c r="H845" s="15">
        <f t="shared" si="13"/>
        <v>849.88888888888891</v>
      </c>
      <c r="I845" s="15" t="s">
        <v>203</v>
      </c>
    </row>
    <row r="846" spans="2:9" ht="15">
      <c r="B846" s="17" t="s">
        <v>128</v>
      </c>
      <c r="C846" s="17" t="s">
        <v>81</v>
      </c>
      <c r="D846" s="19" t="s">
        <v>123</v>
      </c>
      <c r="E846" s="21">
        <v>44904</v>
      </c>
      <c r="F846" s="17">
        <v>11883</v>
      </c>
      <c r="G846" s="17">
        <v>17</v>
      </c>
      <c r="H846" s="15">
        <f t="shared" si="13"/>
        <v>699</v>
      </c>
      <c r="I846" s="15" t="s">
        <v>203</v>
      </c>
    </row>
    <row r="847" spans="2:9" ht="15">
      <c r="B847" s="17" t="s">
        <v>129</v>
      </c>
      <c r="C847" s="17" t="s">
        <v>75</v>
      </c>
      <c r="D847" s="19" t="s">
        <v>91</v>
      </c>
      <c r="E847" s="21">
        <v>44904</v>
      </c>
      <c r="F847" s="17">
        <v>21729</v>
      </c>
      <c r="G847" s="17">
        <v>52</v>
      </c>
      <c r="H847" s="15">
        <f t="shared" si="13"/>
        <v>417.86538461538464</v>
      </c>
      <c r="I847" s="15" t="s">
        <v>203</v>
      </c>
    </row>
    <row r="848" spans="2:9" ht="15">
      <c r="B848" s="17" t="s">
        <v>130</v>
      </c>
      <c r="C848" s="17" t="s">
        <v>71</v>
      </c>
      <c r="D848" s="19" t="s">
        <v>72</v>
      </c>
      <c r="E848" s="21">
        <v>44904</v>
      </c>
      <c r="F848" s="17">
        <v>179</v>
      </c>
      <c r="G848" s="17">
        <v>1</v>
      </c>
      <c r="H848" s="15">
        <f t="shared" si="13"/>
        <v>179</v>
      </c>
      <c r="I848" s="15" t="s">
        <v>203</v>
      </c>
    </row>
    <row r="849" spans="2:9" ht="15">
      <c r="B849" s="17" t="s">
        <v>131</v>
      </c>
      <c r="C849" s="17" t="s">
        <v>75</v>
      </c>
      <c r="D849" s="19" t="s">
        <v>76</v>
      </c>
      <c r="E849" s="21">
        <v>44904</v>
      </c>
      <c r="F849" s="17">
        <v>17955</v>
      </c>
      <c r="G849" s="17">
        <v>133</v>
      </c>
      <c r="H849" s="15">
        <f t="shared" si="13"/>
        <v>135</v>
      </c>
      <c r="I849" s="15" t="s">
        <v>203</v>
      </c>
    </row>
    <row r="850" spans="2:9" ht="15">
      <c r="B850" s="17" t="s">
        <v>132</v>
      </c>
      <c r="C850" s="17" t="s">
        <v>68</v>
      </c>
      <c r="D850" s="19" t="s">
        <v>89</v>
      </c>
      <c r="E850" s="21">
        <v>44904</v>
      </c>
      <c r="F850" s="17">
        <v>0</v>
      </c>
      <c r="G850" s="17">
        <v>0</v>
      </c>
      <c r="H850" s="15">
        <f t="shared" si="13"/>
        <v>0</v>
      </c>
      <c r="I850" s="15" t="s">
        <v>203</v>
      </c>
    </row>
    <row r="851" spans="2:9" ht="15">
      <c r="B851" s="17" t="s">
        <v>133</v>
      </c>
      <c r="C851" s="17" t="s">
        <v>71</v>
      </c>
      <c r="D851" s="19" t="s">
        <v>72</v>
      </c>
      <c r="E851" s="21">
        <v>44904</v>
      </c>
      <c r="F851" s="17">
        <v>0</v>
      </c>
      <c r="G851" s="17">
        <v>0</v>
      </c>
      <c r="H851" s="15">
        <f t="shared" si="13"/>
        <v>0</v>
      </c>
      <c r="I851" s="15" t="s">
        <v>203</v>
      </c>
    </row>
    <row r="852" spans="2:9" ht="15">
      <c r="B852" s="17" t="s">
        <v>134</v>
      </c>
      <c r="C852" s="17" t="s">
        <v>75</v>
      </c>
      <c r="D852" s="19" t="s">
        <v>76</v>
      </c>
      <c r="E852" s="21">
        <v>44904</v>
      </c>
      <c r="F852" s="17">
        <v>3348</v>
      </c>
      <c r="G852" s="17">
        <v>12</v>
      </c>
      <c r="H852" s="15">
        <f t="shared" si="13"/>
        <v>279</v>
      </c>
      <c r="I852" s="15" t="s">
        <v>203</v>
      </c>
    </row>
    <row r="853" spans="2:9" ht="15">
      <c r="B853" s="17" t="s">
        <v>135</v>
      </c>
      <c r="C853" s="17" t="s">
        <v>68</v>
      </c>
      <c r="D853" s="19" t="s">
        <v>69</v>
      </c>
      <c r="E853" s="21">
        <v>44904</v>
      </c>
      <c r="F853" s="17">
        <v>5118</v>
      </c>
      <c r="G853" s="17">
        <v>6</v>
      </c>
      <c r="H853" s="15">
        <f t="shared" si="13"/>
        <v>853</v>
      </c>
      <c r="I853" s="15" t="s">
        <v>203</v>
      </c>
    </row>
    <row r="854" spans="2:9" ht="15">
      <c r="B854" s="17" t="s">
        <v>136</v>
      </c>
      <c r="C854" s="17" t="s">
        <v>71</v>
      </c>
      <c r="D854" s="19" t="s">
        <v>84</v>
      </c>
      <c r="E854" s="21">
        <v>44904</v>
      </c>
      <c r="F854" s="17">
        <v>17394</v>
      </c>
      <c r="G854" s="17">
        <v>34</v>
      </c>
      <c r="H854" s="15">
        <f t="shared" si="13"/>
        <v>511.58823529411762</v>
      </c>
      <c r="I854" s="15" t="s">
        <v>203</v>
      </c>
    </row>
    <row r="855" spans="2:9" ht="15">
      <c r="B855" s="17" t="s">
        <v>137</v>
      </c>
      <c r="C855" s="17" t="s">
        <v>81</v>
      </c>
      <c r="D855" s="19" t="s">
        <v>121</v>
      </c>
      <c r="E855" s="21">
        <v>44904</v>
      </c>
      <c r="F855" s="17">
        <v>316</v>
      </c>
      <c r="G855" s="17">
        <v>1</v>
      </c>
      <c r="H855" s="15">
        <f t="shared" si="13"/>
        <v>316</v>
      </c>
      <c r="I855" s="15" t="s">
        <v>203</v>
      </c>
    </row>
    <row r="856" spans="2:9" ht="15">
      <c r="B856" s="17" t="s">
        <v>138</v>
      </c>
      <c r="C856" s="17" t="s">
        <v>68</v>
      </c>
      <c r="D856" s="19" t="s">
        <v>89</v>
      </c>
      <c r="E856" s="21">
        <v>44904</v>
      </c>
      <c r="F856" s="17">
        <v>0</v>
      </c>
      <c r="G856" s="17">
        <v>0</v>
      </c>
      <c r="H856" s="15">
        <f t="shared" si="13"/>
        <v>0</v>
      </c>
      <c r="I856" s="15" t="s">
        <v>203</v>
      </c>
    </row>
    <row r="857" spans="2:9" ht="15">
      <c r="B857" s="17" t="s">
        <v>139</v>
      </c>
      <c r="C857" s="17" t="s">
        <v>71</v>
      </c>
      <c r="D857" s="19" t="s">
        <v>94</v>
      </c>
      <c r="E857" s="21">
        <v>44904</v>
      </c>
      <c r="F857" s="17">
        <v>812</v>
      </c>
      <c r="G857" s="17">
        <v>3</v>
      </c>
      <c r="H857" s="15">
        <f t="shared" si="13"/>
        <v>270.66666666666669</v>
      </c>
      <c r="I857" s="15" t="s">
        <v>203</v>
      </c>
    </row>
    <row r="858" spans="2:9" ht="15">
      <c r="B858" s="17" t="s">
        <v>140</v>
      </c>
      <c r="C858" s="17" t="s">
        <v>68</v>
      </c>
      <c r="D858" s="19" t="s">
        <v>99</v>
      </c>
      <c r="E858" s="21">
        <v>44904</v>
      </c>
      <c r="F858" s="17">
        <v>1358</v>
      </c>
      <c r="G858" s="17">
        <v>2</v>
      </c>
      <c r="H858" s="15">
        <f t="shared" si="13"/>
        <v>679</v>
      </c>
      <c r="I858" s="15" t="s">
        <v>203</v>
      </c>
    </row>
    <row r="859" spans="2:9" ht="15">
      <c r="B859" s="17" t="s">
        <v>141</v>
      </c>
      <c r="C859" s="17" t="s">
        <v>75</v>
      </c>
      <c r="D859" s="19" t="s">
        <v>91</v>
      </c>
      <c r="E859" s="21">
        <v>44904</v>
      </c>
      <c r="F859" s="17">
        <v>865</v>
      </c>
      <c r="G859" s="17">
        <v>5</v>
      </c>
      <c r="H859" s="15">
        <f t="shared" si="13"/>
        <v>173</v>
      </c>
      <c r="I859" s="15" t="s">
        <v>203</v>
      </c>
    </row>
    <row r="860" spans="2:9" ht="15">
      <c r="B860" s="17" t="s">
        <v>142</v>
      </c>
      <c r="C860" s="17" t="s">
        <v>68</v>
      </c>
      <c r="D860" s="19" t="s">
        <v>89</v>
      </c>
      <c r="E860" s="21">
        <v>44904</v>
      </c>
      <c r="F860" s="17">
        <v>20197</v>
      </c>
      <c r="G860" s="17">
        <v>41</v>
      </c>
      <c r="H860" s="15">
        <f t="shared" si="13"/>
        <v>492.60975609756099</v>
      </c>
      <c r="I860" s="15" t="s">
        <v>203</v>
      </c>
    </row>
    <row r="861" spans="2:9" ht="15">
      <c r="B861" s="17" t="s">
        <v>143</v>
      </c>
      <c r="C861" s="17" t="s">
        <v>81</v>
      </c>
      <c r="D861" s="19" t="s">
        <v>121</v>
      </c>
      <c r="E861" s="21">
        <v>44904</v>
      </c>
      <c r="F861" s="17">
        <v>7649</v>
      </c>
      <c r="G861" s="17">
        <v>9</v>
      </c>
      <c r="H861" s="15">
        <f t="shared" si="13"/>
        <v>849.88888888888891</v>
      </c>
      <c r="I861" s="15" t="s">
        <v>203</v>
      </c>
    </row>
    <row r="862" spans="2:9" ht="15">
      <c r="B862" s="17" t="s">
        <v>144</v>
      </c>
      <c r="C862" s="17" t="s">
        <v>71</v>
      </c>
      <c r="D862" s="19" t="s">
        <v>72</v>
      </c>
      <c r="E862" s="21">
        <v>44904</v>
      </c>
      <c r="F862" s="17">
        <v>11883</v>
      </c>
      <c r="G862" s="17">
        <v>17</v>
      </c>
      <c r="H862" s="15">
        <f t="shared" si="13"/>
        <v>699</v>
      </c>
      <c r="I862" s="15" t="s">
        <v>203</v>
      </c>
    </row>
    <row r="863" spans="2:9" ht="15">
      <c r="B863" s="17" t="s">
        <v>145</v>
      </c>
      <c r="C863" s="17" t="s">
        <v>81</v>
      </c>
      <c r="D863" s="19" t="s">
        <v>123</v>
      </c>
      <c r="E863" s="21">
        <v>44904</v>
      </c>
      <c r="F863" s="17">
        <v>21729</v>
      </c>
      <c r="G863" s="17">
        <v>52</v>
      </c>
      <c r="H863" s="15">
        <f t="shared" si="13"/>
        <v>417.86538461538464</v>
      </c>
      <c r="I863" s="15" t="s">
        <v>203</v>
      </c>
    </row>
    <row r="864" spans="2:9" ht="15">
      <c r="B864" s="17" t="s">
        <v>146</v>
      </c>
      <c r="C864" s="17" t="s">
        <v>68</v>
      </c>
      <c r="D864" s="19" t="s">
        <v>69</v>
      </c>
      <c r="E864" s="21">
        <v>44904</v>
      </c>
      <c r="F864" s="17">
        <v>179</v>
      </c>
      <c r="G864" s="17">
        <v>1</v>
      </c>
      <c r="H864" s="15">
        <f t="shared" si="13"/>
        <v>179</v>
      </c>
      <c r="I864" s="15" t="s">
        <v>203</v>
      </c>
    </row>
    <row r="865" spans="2:9" ht="15">
      <c r="B865" s="17" t="s">
        <v>147</v>
      </c>
      <c r="C865" s="17" t="s">
        <v>68</v>
      </c>
      <c r="D865" s="19" t="s">
        <v>99</v>
      </c>
      <c r="E865" s="21">
        <v>44904</v>
      </c>
      <c r="F865" s="17">
        <v>17955</v>
      </c>
      <c r="G865" s="17">
        <v>133</v>
      </c>
      <c r="H865" s="15">
        <f t="shared" si="13"/>
        <v>135</v>
      </c>
      <c r="I865" s="15" t="s">
        <v>203</v>
      </c>
    </row>
    <row r="866" spans="2:9" ht="15">
      <c r="B866" s="17" t="s">
        <v>148</v>
      </c>
      <c r="C866" s="17" t="s">
        <v>81</v>
      </c>
      <c r="D866" s="19" t="s">
        <v>123</v>
      </c>
      <c r="E866" s="21">
        <v>44904</v>
      </c>
      <c r="F866" s="17">
        <v>0</v>
      </c>
      <c r="G866" s="17">
        <v>0</v>
      </c>
      <c r="H866" s="15">
        <f t="shared" si="13"/>
        <v>0</v>
      </c>
      <c r="I866" s="15" t="s">
        <v>203</v>
      </c>
    </row>
    <row r="867" spans="2:9" ht="15">
      <c r="B867" s="17" t="s">
        <v>149</v>
      </c>
      <c r="C867" s="17" t="s">
        <v>75</v>
      </c>
      <c r="D867" s="19" t="s">
        <v>86</v>
      </c>
      <c r="E867" s="21">
        <v>44904</v>
      </c>
      <c r="F867" s="17">
        <v>0</v>
      </c>
      <c r="G867" s="17">
        <v>0</v>
      </c>
      <c r="H867" s="15">
        <f t="shared" si="13"/>
        <v>0</v>
      </c>
      <c r="I867" s="15" t="s">
        <v>203</v>
      </c>
    </row>
    <row r="868" spans="2:9" ht="15">
      <c r="B868" s="17" t="s">
        <v>150</v>
      </c>
      <c r="C868" s="17" t="s">
        <v>71</v>
      </c>
      <c r="D868" s="19" t="s">
        <v>94</v>
      </c>
      <c r="E868" s="21">
        <v>44904</v>
      </c>
      <c r="F868" s="17">
        <v>3348</v>
      </c>
      <c r="G868" s="17">
        <v>12</v>
      </c>
      <c r="H868" s="15">
        <f t="shared" si="13"/>
        <v>279</v>
      </c>
      <c r="I868" s="15" t="s">
        <v>203</v>
      </c>
    </row>
    <row r="869" spans="2:9" ht="15">
      <c r="B869" s="17" t="s">
        <v>151</v>
      </c>
      <c r="C869" s="17" t="s">
        <v>68</v>
      </c>
      <c r="D869" s="19" t="s">
        <v>89</v>
      </c>
      <c r="E869" s="21">
        <v>44904</v>
      </c>
      <c r="F869" s="17">
        <v>5118</v>
      </c>
      <c r="G869" s="17">
        <v>6</v>
      </c>
      <c r="H869" s="15">
        <f t="shared" si="13"/>
        <v>853</v>
      </c>
      <c r="I869" s="15" t="s">
        <v>203</v>
      </c>
    </row>
    <row r="870" spans="2:9" ht="15">
      <c r="B870" s="17" t="s">
        <v>152</v>
      </c>
      <c r="C870" s="17" t="s">
        <v>81</v>
      </c>
      <c r="D870" s="19" t="s">
        <v>82</v>
      </c>
      <c r="E870" s="21">
        <v>44904</v>
      </c>
      <c r="F870" s="17">
        <v>17394</v>
      </c>
      <c r="G870" s="17">
        <v>34</v>
      </c>
      <c r="H870" s="15">
        <f t="shared" si="13"/>
        <v>511.58823529411762</v>
      </c>
      <c r="I870" s="15" t="s">
        <v>203</v>
      </c>
    </row>
    <row r="871" spans="2:9" ht="15">
      <c r="B871" s="17" t="s">
        <v>153</v>
      </c>
      <c r="C871" s="17" t="s">
        <v>68</v>
      </c>
      <c r="D871" s="19" t="s">
        <v>89</v>
      </c>
      <c r="E871" s="21">
        <v>44904</v>
      </c>
      <c r="F871" s="17">
        <v>316</v>
      </c>
      <c r="G871" s="17">
        <v>1</v>
      </c>
      <c r="H871" s="15">
        <f t="shared" si="13"/>
        <v>316</v>
      </c>
      <c r="I871" s="15" t="s">
        <v>203</v>
      </c>
    </row>
    <row r="872" spans="2:9" ht="15">
      <c r="B872" s="17" t="s">
        <v>154</v>
      </c>
      <c r="C872" s="17" t="s">
        <v>71</v>
      </c>
      <c r="D872" s="19" t="s">
        <v>84</v>
      </c>
      <c r="E872" s="21">
        <v>44904</v>
      </c>
      <c r="F872" s="17">
        <v>0</v>
      </c>
      <c r="G872" s="17">
        <v>0</v>
      </c>
      <c r="H872" s="15">
        <f t="shared" si="13"/>
        <v>0</v>
      </c>
      <c r="I872" s="15" t="s">
        <v>203</v>
      </c>
    </row>
    <row r="873" spans="2:9" ht="15">
      <c r="B873" s="17" t="s">
        <v>155</v>
      </c>
      <c r="C873" s="17" t="s">
        <v>75</v>
      </c>
      <c r="D873" s="19" t="s">
        <v>86</v>
      </c>
      <c r="E873" s="21">
        <v>44904</v>
      </c>
      <c r="F873" s="17">
        <v>812</v>
      </c>
      <c r="G873" s="17">
        <v>3</v>
      </c>
      <c r="H873" s="15">
        <f t="shared" si="13"/>
        <v>270.66666666666669</v>
      </c>
      <c r="I873" s="15" t="s">
        <v>203</v>
      </c>
    </row>
    <row r="874" spans="2:9" ht="15">
      <c r="B874" s="17" t="s">
        <v>156</v>
      </c>
      <c r="C874" s="17" t="s">
        <v>81</v>
      </c>
      <c r="D874" s="19" t="s">
        <v>82</v>
      </c>
      <c r="E874" s="21">
        <v>44904</v>
      </c>
      <c r="F874" s="17">
        <v>1358</v>
      </c>
      <c r="G874" s="17">
        <v>2</v>
      </c>
      <c r="H874" s="15">
        <f t="shared" si="13"/>
        <v>679</v>
      </c>
      <c r="I874" s="15" t="s">
        <v>203</v>
      </c>
    </row>
    <row r="875" spans="2:9" ht="15">
      <c r="B875" s="17" t="s">
        <v>157</v>
      </c>
      <c r="C875" s="17" t="s">
        <v>81</v>
      </c>
      <c r="D875" s="19" t="s">
        <v>121</v>
      </c>
      <c r="E875" s="21">
        <v>44904</v>
      </c>
      <c r="F875" s="17">
        <v>865</v>
      </c>
      <c r="G875" s="17">
        <v>5</v>
      </c>
      <c r="H875" s="15">
        <f t="shared" si="13"/>
        <v>173</v>
      </c>
      <c r="I875" s="15" t="s">
        <v>203</v>
      </c>
    </row>
    <row r="876" spans="2:9" ht="15">
      <c r="B876" s="17" t="s">
        <v>158</v>
      </c>
      <c r="C876" s="17" t="s">
        <v>68</v>
      </c>
      <c r="D876" s="19" t="s">
        <v>99</v>
      </c>
      <c r="E876" s="21">
        <v>44904</v>
      </c>
      <c r="F876" s="17">
        <v>3028</v>
      </c>
      <c r="G876" s="17">
        <v>12</v>
      </c>
      <c r="H876" s="15">
        <f t="shared" si="13"/>
        <v>252.33333333333334</v>
      </c>
      <c r="I876" s="15" t="s">
        <v>203</v>
      </c>
    </row>
    <row r="877" spans="2:9" ht="15">
      <c r="B877" s="17" t="s">
        <v>159</v>
      </c>
      <c r="C877" s="17" t="s">
        <v>75</v>
      </c>
      <c r="D877" s="19" t="s">
        <v>91</v>
      </c>
      <c r="E877" s="21">
        <v>44904</v>
      </c>
      <c r="F877" s="17">
        <v>3375</v>
      </c>
      <c r="G877" s="17">
        <v>4</v>
      </c>
      <c r="H877" s="15">
        <f t="shared" si="13"/>
        <v>843.75</v>
      </c>
      <c r="I877" s="15" t="s">
        <v>203</v>
      </c>
    </row>
    <row r="878" spans="2:9" ht="15">
      <c r="B878" s="17" t="s">
        <v>160</v>
      </c>
      <c r="C878" s="17" t="s">
        <v>71</v>
      </c>
      <c r="D878" s="19" t="s">
        <v>84</v>
      </c>
      <c r="E878" s="21">
        <v>44904</v>
      </c>
      <c r="F878" s="17">
        <v>2465</v>
      </c>
      <c r="G878" s="17">
        <v>17</v>
      </c>
      <c r="H878" s="15">
        <f t="shared" si="13"/>
        <v>145</v>
      </c>
      <c r="I878" s="15" t="s">
        <v>203</v>
      </c>
    </row>
    <row r="879" spans="2:9" ht="15">
      <c r="B879" s="17" t="s">
        <v>161</v>
      </c>
      <c r="C879" s="17" t="s">
        <v>75</v>
      </c>
      <c r="D879" s="19" t="s">
        <v>86</v>
      </c>
      <c r="E879" s="21">
        <v>44904</v>
      </c>
      <c r="F879" s="17">
        <v>928</v>
      </c>
      <c r="G879" s="17">
        <v>2</v>
      </c>
      <c r="H879" s="15">
        <f t="shared" si="13"/>
        <v>464</v>
      </c>
      <c r="I879" s="15" t="s">
        <v>203</v>
      </c>
    </row>
    <row r="880" spans="2:9" ht="15">
      <c r="B880" s="17" t="s">
        <v>162</v>
      </c>
      <c r="C880" s="17" t="s">
        <v>81</v>
      </c>
      <c r="D880" s="19" t="s">
        <v>82</v>
      </c>
      <c r="E880" s="21">
        <v>44904</v>
      </c>
      <c r="F880" s="17">
        <v>132</v>
      </c>
      <c r="G880" s="17">
        <v>1</v>
      </c>
      <c r="H880" s="15">
        <f t="shared" si="13"/>
        <v>132</v>
      </c>
      <c r="I880" s="15" t="s">
        <v>203</v>
      </c>
    </row>
    <row r="881" spans="2:9" ht="15">
      <c r="B881" s="17" t="s">
        <v>163</v>
      </c>
      <c r="C881" s="17" t="s">
        <v>71</v>
      </c>
      <c r="D881" s="19" t="s">
        <v>94</v>
      </c>
      <c r="E881" s="21">
        <v>44904</v>
      </c>
      <c r="F881" s="17">
        <v>1995</v>
      </c>
      <c r="G881" s="17">
        <v>5</v>
      </c>
      <c r="H881" s="15">
        <f t="shared" si="13"/>
        <v>399</v>
      </c>
      <c r="I881" s="15" t="s">
        <v>203</v>
      </c>
    </row>
    <row r="882" spans="2:9" ht="15">
      <c r="B882" s="17" t="s">
        <v>164</v>
      </c>
      <c r="C882" s="17" t="s">
        <v>75</v>
      </c>
      <c r="D882" s="19" t="s">
        <v>91</v>
      </c>
      <c r="E882" s="21">
        <v>44904</v>
      </c>
      <c r="F882" s="17">
        <v>1783</v>
      </c>
      <c r="G882" s="17">
        <v>2</v>
      </c>
      <c r="H882" s="15">
        <f t="shared" si="13"/>
        <v>891.5</v>
      </c>
      <c r="I882" s="15" t="s">
        <v>203</v>
      </c>
    </row>
    <row r="883" spans="2:9" ht="15">
      <c r="B883" s="17" t="s">
        <v>165</v>
      </c>
      <c r="C883" s="17" t="s">
        <v>75</v>
      </c>
      <c r="D883" s="19" t="s">
        <v>86</v>
      </c>
      <c r="E883" s="21">
        <v>44904</v>
      </c>
      <c r="F883" s="17">
        <v>844</v>
      </c>
      <c r="G883" s="17">
        <v>1</v>
      </c>
      <c r="H883" s="15">
        <f t="shared" si="13"/>
        <v>844</v>
      </c>
      <c r="I883" s="15" t="s">
        <v>203</v>
      </c>
    </row>
    <row r="884" spans="2:9" ht="15">
      <c r="B884" s="17" t="s">
        <v>166</v>
      </c>
      <c r="C884" s="17" t="s">
        <v>81</v>
      </c>
      <c r="D884" s="19" t="s">
        <v>121</v>
      </c>
      <c r="E884" s="21">
        <v>44904</v>
      </c>
      <c r="F884" s="17">
        <v>7995</v>
      </c>
      <c r="G884" s="17">
        <v>41</v>
      </c>
      <c r="H884" s="15">
        <f t="shared" si="13"/>
        <v>195</v>
      </c>
      <c r="I884" s="15" t="s">
        <v>203</v>
      </c>
    </row>
    <row r="885" spans="2:9" ht="15">
      <c r="B885" s="17" t="s">
        <v>167</v>
      </c>
      <c r="C885" s="17" t="s">
        <v>68</v>
      </c>
      <c r="D885" s="19" t="s">
        <v>89</v>
      </c>
      <c r="E885" s="21">
        <v>44904</v>
      </c>
      <c r="F885" s="17">
        <v>2735</v>
      </c>
      <c r="G885" s="17">
        <v>9</v>
      </c>
      <c r="H885" s="15">
        <f t="shared" si="13"/>
        <v>303.88888888888891</v>
      </c>
      <c r="I885" s="15" t="s">
        <v>203</v>
      </c>
    </row>
    <row r="886" spans="2:9" ht="15">
      <c r="B886" s="17" t="s">
        <v>168</v>
      </c>
      <c r="C886" s="17" t="s">
        <v>68</v>
      </c>
      <c r="D886" s="19" t="s">
        <v>99</v>
      </c>
      <c r="E886" s="21">
        <v>44904</v>
      </c>
      <c r="F886" s="17">
        <v>0</v>
      </c>
      <c r="G886" s="17">
        <v>0</v>
      </c>
      <c r="H886" s="15">
        <f t="shared" si="13"/>
        <v>0</v>
      </c>
      <c r="I886" s="15" t="s">
        <v>203</v>
      </c>
    </row>
    <row r="887" spans="2:9" ht="15">
      <c r="B887" s="17" t="s">
        <v>169</v>
      </c>
      <c r="C887" s="17" t="s">
        <v>81</v>
      </c>
      <c r="D887" s="19" t="s">
        <v>82</v>
      </c>
      <c r="E887" s="21">
        <v>44904</v>
      </c>
      <c r="F887" s="17">
        <v>20197</v>
      </c>
      <c r="G887" s="17">
        <v>41</v>
      </c>
      <c r="H887" s="15">
        <f t="shared" si="13"/>
        <v>492.60975609756099</v>
      </c>
      <c r="I887" s="15" t="s">
        <v>203</v>
      </c>
    </row>
    <row r="888" spans="2:9" ht="15">
      <c r="B888" s="17" t="s">
        <v>170</v>
      </c>
      <c r="C888" s="17" t="s">
        <v>81</v>
      </c>
      <c r="D888" s="19" t="s">
        <v>82</v>
      </c>
      <c r="E888" s="21">
        <v>44904</v>
      </c>
      <c r="F888" s="17">
        <v>7649</v>
      </c>
      <c r="G888" s="17">
        <v>9</v>
      </c>
      <c r="H888" s="15">
        <f t="shared" si="13"/>
        <v>849.88888888888891</v>
      </c>
      <c r="I888" s="15" t="s">
        <v>203</v>
      </c>
    </row>
    <row r="889" spans="2:9" ht="15">
      <c r="B889" s="17" t="s">
        <v>171</v>
      </c>
      <c r="C889" s="17" t="s">
        <v>68</v>
      </c>
      <c r="D889" s="19" t="s">
        <v>69</v>
      </c>
      <c r="E889" s="21">
        <v>44904</v>
      </c>
      <c r="F889" s="17">
        <v>11883</v>
      </c>
      <c r="G889" s="17">
        <v>17</v>
      </c>
      <c r="H889" s="15">
        <f t="shared" si="13"/>
        <v>699</v>
      </c>
      <c r="I889" s="15" t="s">
        <v>203</v>
      </c>
    </row>
    <row r="890" spans="2:9" ht="15">
      <c r="B890" s="17" t="s">
        <v>172</v>
      </c>
      <c r="C890" s="17" t="s">
        <v>75</v>
      </c>
      <c r="D890" s="19" t="s">
        <v>91</v>
      </c>
      <c r="E890" s="21">
        <v>44904</v>
      </c>
      <c r="F890" s="17">
        <v>21729</v>
      </c>
      <c r="G890" s="17">
        <v>52</v>
      </c>
      <c r="H890" s="15">
        <f t="shared" si="13"/>
        <v>417.86538461538464</v>
      </c>
      <c r="I890" s="15" t="s">
        <v>203</v>
      </c>
    </row>
    <row r="891" spans="2:9" ht="15">
      <c r="B891" s="17" t="s">
        <v>173</v>
      </c>
      <c r="C891" s="17" t="s">
        <v>68</v>
      </c>
      <c r="D891" s="19" t="s">
        <v>69</v>
      </c>
      <c r="E891" s="21">
        <v>44904</v>
      </c>
      <c r="F891" s="17">
        <v>179</v>
      </c>
      <c r="G891" s="17">
        <v>1</v>
      </c>
      <c r="H891" s="15">
        <f t="shared" si="13"/>
        <v>179</v>
      </c>
      <c r="I891" s="15" t="s">
        <v>203</v>
      </c>
    </row>
    <row r="892" spans="2:9" ht="15">
      <c r="B892" s="17" t="s">
        <v>174</v>
      </c>
      <c r="C892" s="17" t="s">
        <v>71</v>
      </c>
      <c r="D892" s="19" t="s">
        <v>94</v>
      </c>
      <c r="E892" s="21">
        <v>44904</v>
      </c>
      <c r="F892" s="17">
        <v>17955</v>
      </c>
      <c r="G892" s="17">
        <v>133</v>
      </c>
      <c r="H892" s="15">
        <f t="shared" si="13"/>
        <v>135</v>
      </c>
      <c r="I892" s="15" t="s">
        <v>203</v>
      </c>
    </row>
    <row r="893" spans="2:9" ht="15">
      <c r="B893" s="17" t="s">
        <v>175</v>
      </c>
      <c r="C893" s="17" t="s">
        <v>81</v>
      </c>
      <c r="D893" s="19" t="s">
        <v>123</v>
      </c>
      <c r="E893" s="21">
        <v>44904</v>
      </c>
      <c r="F893" s="17">
        <v>0</v>
      </c>
      <c r="G893" s="17">
        <v>0</v>
      </c>
      <c r="H893" s="15">
        <f t="shared" si="13"/>
        <v>0</v>
      </c>
      <c r="I893" s="15" t="s">
        <v>203</v>
      </c>
    </row>
    <row r="894" spans="2:9" ht="15">
      <c r="B894" s="17" t="s">
        <v>176</v>
      </c>
      <c r="C894" s="17" t="s">
        <v>68</v>
      </c>
      <c r="D894" s="19" t="s">
        <v>99</v>
      </c>
      <c r="E894" s="21">
        <v>44904</v>
      </c>
      <c r="F894" s="17">
        <v>0</v>
      </c>
      <c r="G894" s="17">
        <v>0</v>
      </c>
      <c r="H894" s="15">
        <f t="shared" si="13"/>
        <v>0</v>
      </c>
      <c r="I894" s="15" t="s">
        <v>203</v>
      </c>
    </row>
    <row r="895" spans="2:9" ht="15">
      <c r="B895" s="17" t="s">
        <v>177</v>
      </c>
      <c r="C895" s="17" t="s">
        <v>71</v>
      </c>
      <c r="D895" s="19" t="s">
        <v>94</v>
      </c>
      <c r="E895" s="21">
        <v>44904</v>
      </c>
      <c r="F895" s="17">
        <v>3348</v>
      </c>
      <c r="G895" s="17">
        <v>12</v>
      </c>
      <c r="H895" s="15">
        <f t="shared" si="13"/>
        <v>279</v>
      </c>
      <c r="I895" s="15" t="s">
        <v>203</v>
      </c>
    </row>
    <row r="896" spans="2:9" ht="15">
      <c r="B896" s="17" t="s">
        <v>178</v>
      </c>
      <c r="C896" s="17" t="s">
        <v>71</v>
      </c>
      <c r="D896" s="19" t="s">
        <v>72</v>
      </c>
      <c r="E896" s="21">
        <v>44904</v>
      </c>
      <c r="F896" s="17">
        <v>5118</v>
      </c>
      <c r="G896" s="17">
        <v>6</v>
      </c>
      <c r="H896" s="15">
        <f t="shared" si="13"/>
        <v>853</v>
      </c>
      <c r="I896" s="15" t="s">
        <v>203</v>
      </c>
    </row>
    <row r="897" spans="2:9" ht="15">
      <c r="B897" s="17" t="s">
        <v>179</v>
      </c>
      <c r="C897" s="17" t="s">
        <v>68</v>
      </c>
      <c r="D897" s="19" t="s">
        <v>69</v>
      </c>
      <c r="E897" s="21">
        <v>44904</v>
      </c>
      <c r="F897" s="17">
        <v>17394</v>
      </c>
      <c r="G897" s="17">
        <v>34</v>
      </c>
      <c r="H897" s="15">
        <f t="shared" si="13"/>
        <v>511.58823529411762</v>
      </c>
      <c r="I897" s="15" t="s">
        <v>203</v>
      </c>
    </row>
    <row r="898" spans="2:9" ht="15">
      <c r="B898" s="17" t="s">
        <v>180</v>
      </c>
      <c r="C898" s="17" t="s">
        <v>68</v>
      </c>
      <c r="D898" s="19" t="s">
        <v>89</v>
      </c>
      <c r="E898" s="21">
        <v>44904</v>
      </c>
      <c r="F898" s="17">
        <v>316</v>
      </c>
      <c r="G898" s="17">
        <v>1</v>
      </c>
      <c r="H898" s="15">
        <f t="shared" si="13"/>
        <v>316</v>
      </c>
      <c r="I898" s="15" t="s">
        <v>203</v>
      </c>
    </row>
    <row r="899" spans="2:9" ht="15">
      <c r="B899" s="17" t="s">
        <v>181</v>
      </c>
      <c r="C899" s="17" t="s">
        <v>68</v>
      </c>
      <c r="D899" s="19" t="s">
        <v>69</v>
      </c>
      <c r="E899" s="21">
        <v>44904</v>
      </c>
      <c r="F899" s="17">
        <v>0</v>
      </c>
      <c r="G899" s="17">
        <v>0</v>
      </c>
      <c r="H899" s="15">
        <f t="shared" ref="H899:H962" si="14">IF(F899&gt;0,F899/G899,0)</f>
        <v>0</v>
      </c>
      <c r="I899" s="15" t="s">
        <v>203</v>
      </c>
    </row>
    <row r="900" spans="2:9" ht="15">
      <c r="B900" s="17" t="s">
        <v>182</v>
      </c>
      <c r="C900" s="17" t="s">
        <v>75</v>
      </c>
      <c r="D900" s="19" t="s">
        <v>91</v>
      </c>
      <c r="E900" s="21">
        <v>44904</v>
      </c>
      <c r="F900" s="17">
        <v>812</v>
      </c>
      <c r="G900" s="17">
        <v>3</v>
      </c>
      <c r="H900" s="15">
        <f t="shared" si="14"/>
        <v>270.66666666666669</v>
      </c>
      <c r="I900" s="15" t="s">
        <v>203</v>
      </c>
    </row>
    <row r="901" spans="2:9" ht="15">
      <c r="B901" s="17" t="s">
        <v>183</v>
      </c>
      <c r="C901" s="17" t="s">
        <v>71</v>
      </c>
      <c r="D901" s="19" t="s">
        <v>72</v>
      </c>
      <c r="E901" s="21">
        <v>44904</v>
      </c>
      <c r="F901" s="17">
        <v>1358</v>
      </c>
      <c r="G901" s="17">
        <v>2</v>
      </c>
      <c r="H901" s="15">
        <f t="shared" si="14"/>
        <v>679</v>
      </c>
      <c r="I901" s="15" t="s">
        <v>203</v>
      </c>
    </row>
    <row r="902" spans="2:9" ht="15">
      <c r="B902" s="17" t="s">
        <v>67</v>
      </c>
      <c r="C902" s="17" t="s">
        <v>68</v>
      </c>
      <c r="D902" s="19" t="s">
        <v>69</v>
      </c>
      <c r="E902" s="21">
        <v>44905</v>
      </c>
      <c r="F902" s="17">
        <v>568</v>
      </c>
      <c r="G902" s="17">
        <v>2</v>
      </c>
      <c r="H902" s="15">
        <f t="shared" si="14"/>
        <v>284</v>
      </c>
      <c r="I902" s="15" t="s">
        <v>203</v>
      </c>
    </row>
    <row r="903" spans="2:9" ht="15">
      <c r="B903" s="17" t="s">
        <v>70</v>
      </c>
      <c r="C903" s="17" t="s">
        <v>71</v>
      </c>
      <c r="D903" s="19" t="s">
        <v>72</v>
      </c>
      <c r="E903" s="21">
        <v>44905</v>
      </c>
      <c r="F903" s="17">
        <v>19969</v>
      </c>
      <c r="G903" s="17">
        <v>35</v>
      </c>
      <c r="H903" s="15">
        <f t="shared" si="14"/>
        <v>570.54285714285709</v>
      </c>
      <c r="I903" s="15" t="s">
        <v>203</v>
      </c>
    </row>
    <row r="904" spans="2:9" ht="15">
      <c r="B904" s="17" t="s">
        <v>73</v>
      </c>
      <c r="C904" s="17" t="s">
        <v>71</v>
      </c>
      <c r="D904" s="19" t="s">
        <v>72</v>
      </c>
      <c r="E904" s="21">
        <v>44905</v>
      </c>
      <c r="F904" s="17">
        <v>1032</v>
      </c>
      <c r="G904" s="17">
        <v>8</v>
      </c>
      <c r="H904" s="15">
        <f t="shared" si="14"/>
        <v>129</v>
      </c>
      <c r="I904" s="15" t="s">
        <v>203</v>
      </c>
    </row>
    <row r="905" spans="2:9" ht="15">
      <c r="B905" s="17" t="s">
        <v>74</v>
      </c>
      <c r="C905" s="17" t="s">
        <v>75</v>
      </c>
      <c r="D905" s="19" t="s">
        <v>76</v>
      </c>
      <c r="E905" s="21">
        <v>44905</v>
      </c>
      <c r="F905" s="17">
        <v>27344</v>
      </c>
      <c r="G905" s="17">
        <v>16</v>
      </c>
      <c r="H905" s="15">
        <f t="shared" si="14"/>
        <v>1709</v>
      </c>
      <c r="I905" s="15" t="s">
        <v>203</v>
      </c>
    </row>
    <row r="906" spans="2:9" ht="15">
      <c r="B906" s="17" t="s">
        <v>77</v>
      </c>
      <c r="C906" s="17" t="s">
        <v>78</v>
      </c>
      <c r="D906" s="19" t="s">
        <v>79</v>
      </c>
      <c r="E906" s="21">
        <v>44905</v>
      </c>
      <c r="F906" s="17">
        <v>0</v>
      </c>
      <c r="G906" s="17">
        <v>0</v>
      </c>
      <c r="H906" s="15">
        <f t="shared" si="14"/>
        <v>0</v>
      </c>
      <c r="I906" s="15" t="s">
        <v>203</v>
      </c>
    </row>
    <row r="907" spans="2:9" ht="15">
      <c r="B907" s="17" t="s">
        <v>80</v>
      </c>
      <c r="C907" s="17" t="s">
        <v>81</v>
      </c>
      <c r="D907" s="19" t="s">
        <v>82</v>
      </c>
      <c r="E907" s="21">
        <v>44905</v>
      </c>
      <c r="F907" s="17">
        <v>0</v>
      </c>
      <c r="G907" s="17">
        <v>0</v>
      </c>
      <c r="H907" s="15">
        <f t="shared" si="14"/>
        <v>0</v>
      </c>
      <c r="I907" s="15" t="s">
        <v>203</v>
      </c>
    </row>
    <row r="908" spans="2:9" ht="15">
      <c r="B908" s="17" t="s">
        <v>83</v>
      </c>
      <c r="C908" s="17" t="s">
        <v>71</v>
      </c>
      <c r="D908" s="19" t="s">
        <v>84</v>
      </c>
      <c r="E908" s="21">
        <v>44905</v>
      </c>
      <c r="F908" s="17">
        <v>23736</v>
      </c>
      <c r="G908" s="17">
        <v>184</v>
      </c>
      <c r="H908" s="15">
        <f t="shared" si="14"/>
        <v>129</v>
      </c>
      <c r="I908" s="15" t="s">
        <v>203</v>
      </c>
    </row>
    <row r="909" spans="2:9" ht="15">
      <c r="B909" s="17" t="s">
        <v>85</v>
      </c>
      <c r="C909" s="17" t="s">
        <v>75</v>
      </c>
      <c r="D909" s="19" t="s">
        <v>86</v>
      </c>
      <c r="E909" s="21">
        <v>44905</v>
      </c>
      <c r="F909" s="17">
        <v>1987</v>
      </c>
      <c r="G909" s="17">
        <v>7</v>
      </c>
      <c r="H909" s="15">
        <f t="shared" si="14"/>
        <v>283.85714285714283</v>
      </c>
      <c r="I909" s="15" t="s">
        <v>203</v>
      </c>
    </row>
    <row r="910" spans="2:9" ht="15">
      <c r="B910" s="17" t="s">
        <v>87</v>
      </c>
      <c r="C910" s="17" t="s">
        <v>71</v>
      </c>
      <c r="D910" s="19" t="s">
        <v>84</v>
      </c>
      <c r="E910" s="21">
        <v>44905</v>
      </c>
      <c r="F910" s="17">
        <v>5174</v>
      </c>
      <c r="G910" s="17">
        <v>26</v>
      </c>
      <c r="H910" s="15">
        <f t="shared" si="14"/>
        <v>199</v>
      </c>
      <c r="I910" s="15" t="s">
        <v>203</v>
      </c>
    </row>
    <row r="911" spans="2:9" ht="15">
      <c r="B911" s="17" t="s">
        <v>88</v>
      </c>
      <c r="C911" s="17" t="s">
        <v>68</v>
      </c>
      <c r="D911" s="19" t="s">
        <v>89</v>
      </c>
      <c r="E911" s="21">
        <v>44905</v>
      </c>
      <c r="F911" s="17">
        <v>0</v>
      </c>
      <c r="G911" s="17">
        <v>0</v>
      </c>
      <c r="H911" s="15">
        <f t="shared" si="14"/>
        <v>0</v>
      </c>
      <c r="I911" s="15" t="s">
        <v>203</v>
      </c>
    </row>
    <row r="912" spans="2:9" ht="15">
      <c r="B912" s="17" t="s">
        <v>90</v>
      </c>
      <c r="C912" s="17" t="s">
        <v>75</v>
      </c>
      <c r="D912" s="19" t="s">
        <v>91</v>
      </c>
      <c r="E912" s="21">
        <v>44905</v>
      </c>
      <c r="F912" s="17">
        <v>24138</v>
      </c>
      <c r="G912" s="17">
        <v>49</v>
      </c>
      <c r="H912" s="15">
        <f t="shared" si="14"/>
        <v>492.61224489795916</v>
      </c>
      <c r="I912" s="15" t="s">
        <v>203</v>
      </c>
    </row>
    <row r="913" spans="2:9" ht="15">
      <c r="B913" s="17" t="s">
        <v>92</v>
      </c>
      <c r="C913" s="17" t="s">
        <v>75</v>
      </c>
      <c r="D913" s="19" t="s">
        <v>86</v>
      </c>
      <c r="E913" s="21">
        <v>44905</v>
      </c>
      <c r="F913" s="17">
        <v>6916</v>
      </c>
      <c r="G913" s="17">
        <v>8</v>
      </c>
      <c r="H913" s="15">
        <f t="shared" si="14"/>
        <v>864.5</v>
      </c>
      <c r="I913" s="15" t="s">
        <v>203</v>
      </c>
    </row>
    <row r="914" spans="2:9" ht="15">
      <c r="B914" s="17" t="s">
        <v>93</v>
      </c>
      <c r="C914" s="17" t="s">
        <v>71</v>
      </c>
      <c r="D914" s="19" t="s">
        <v>94</v>
      </c>
      <c r="E914" s="21">
        <v>44905</v>
      </c>
      <c r="F914" s="17">
        <v>12582</v>
      </c>
      <c r="G914" s="17">
        <v>18</v>
      </c>
      <c r="H914" s="15">
        <f t="shared" si="14"/>
        <v>699</v>
      </c>
      <c r="I914" s="15" t="s">
        <v>203</v>
      </c>
    </row>
    <row r="915" spans="2:9" ht="15">
      <c r="B915" s="17" t="s">
        <v>95</v>
      </c>
      <c r="C915" s="17" t="s">
        <v>71</v>
      </c>
      <c r="D915" s="19" t="s">
        <v>94</v>
      </c>
      <c r="E915" s="21">
        <v>44905</v>
      </c>
      <c r="F915" s="17">
        <v>24236</v>
      </c>
      <c r="G915" s="17">
        <v>58</v>
      </c>
      <c r="H915" s="15">
        <f t="shared" si="14"/>
        <v>417.86206896551727</v>
      </c>
      <c r="I915" s="15" t="s">
        <v>203</v>
      </c>
    </row>
    <row r="916" spans="2:9" ht="15">
      <c r="B916" s="17" t="s">
        <v>96</v>
      </c>
      <c r="C916" s="17" t="s">
        <v>75</v>
      </c>
      <c r="D916" s="19" t="s">
        <v>76</v>
      </c>
      <c r="E916" s="21">
        <v>44905</v>
      </c>
      <c r="F916" s="17">
        <v>179</v>
      </c>
      <c r="G916" s="17">
        <v>1</v>
      </c>
      <c r="H916" s="15">
        <f t="shared" si="14"/>
        <v>179</v>
      </c>
      <c r="I916" s="15" t="s">
        <v>203</v>
      </c>
    </row>
    <row r="917" spans="2:9" ht="15">
      <c r="B917" s="17" t="s">
        <v>97</v>
      </c>
      <c r="C917" s="17" t="s">
        <v>71</v>
      </c>
      <c r="D917" s="19" t="s">
        <v>72</v>
      </c>
      <c r="E917" s="21">
        <v>44905</v>
      </c>
      <c r="F917" s="17">
        <v>20115</v>
      </c>
      <c r="G917" s="17">
        <v>149</v>
      </c>
      <c r="H917" s="15">
        <f t="shared" si="14"/>
        <v>135</v>
      </c>
      <c r="I917" s="15" t="s">
        <v>203</v>
      </c>
    </row>
    <row r="918" spans="2:9" ht="15">
      <c r="B918" s="17" t="s">
        <v>98</v>
      </c>
      <c r="C918" s="17" t="s">
        <v>68</v>
      </c>
      <c r="D918" s="19" t="s">
        <v>99</v>
      </c>
      <c r="E918" s="21">
        <v>44905</v>
      </c>
      <c r="F918" s="17">
        <v>0</v>
      </c>
      <c r="G918" s="17">
        <v>0</v>
      </c>
      <c r="H918" s="15">
        <f t="shared" si="14"/>
        <v>0</v>
      </c>
      <c r="I918" s="15" t="s">
        <v>203</v>
      </c>
    </row>
    <row r="919" spans="2:9" ht="15">
      <c r="B919" s="17" t="s">
        <v>100</v>
      </c>
      <c r="C919" s="17" t="s">
        <v>68</v>
      </c>
      <c r="D919" s="19" t="s">
        <v>99</v>
      </c>
      <c r="E919" s="21">
        <v>44905</v>
      </c>
      <c r="F919" s="17">
        <v>0</v>
      </c>
      <c r="G919" s="17">
        <v>0</v>
      </c>
      <c r="H919" s="15">
        <f t="shared" si="14"/>
        <v>0</v>
      </c>
      <c r="I919" s="15" t="s">
        <v>203</v>
      </c>
    </row>
    <row r="920" spans="2:9" ht="15">
      <c r="B920" s="17" t="s">
        <v>101</v>
      </c>
      <c r="C920" s="17" t="s">
        <v>68</v>
      </c>
      <c r="D920" s="19" t="s">
        <v>99</v>
      </c>
      <c r="E920" s="21">
        <v>44905</v>
      </c>
      <c r="F920" s="17">
        <v>279</v>
      </c>
      <c r="G920" s="17">
        <v>1</v>
      </c>
      <c r="H920" s="15">
        <f t="shared" si="14"/>
        <v>279</v>
      </c>
      <c r="I920" s="15" t="s">
        <v>203</v>
      </c>
    </row>
    <row r="921" spans="2:9" ht="15">
      <c r="B921" s="17" t="s">
        <v>102</v>
      </c>
      <c r="C921" s="17" t="s">
        <v>75</v>
      </c>
      <c r="D921" s="19" t="s">
        <v>76</v>
      </c>
      <c r="E921" s="21">
        <v>44905</v>
      </c>
      <c r="F921" s="17">
        <v>10969</v>
      </c>
      <c r="G921" s="17">
        <v>13</v>
      </c>
      <c r="H921" s="15">
        <f t="shared" si="14"/>
        <v>843.76923076923072</v>
      </c>
      <c r="I921" s="15" t="s">
        <v>203</v>
      </c>
    </row>
    <row r="922" spans="2:9" ht="15">
      <c r="B922" s="17" t="s">
        <v>103</v>
      </c>
      <c r="C922" s="17" t="s">
        <v>75</v>
      </c>
      <c r="D922" s="19" t="s">
        <v>86</v>
      </c>
      <c r="E922" s="21">
        <v>44905</v>
      </c>
      <c r="F922" s="17">
        <v>9209</v>
      </c>
      <c r="G922" s="17">
        <v>18</v>
      </c>
      <c r="H922" s="15">
        <f t="shared" si="14"/>
        <v>511.61111111111109</v>
      </c>
      <c r="I922" s="15" t="s">
        <v>203</v>
      </c>
    </row>
    <row r="923" spans="2:9" ht="15">
      <c r="B923" s="17" t="s">
        <v>104</v>
      </c>
      <c r="C923" s="17" t="s">
        <v>68</v>
      </c>
      <c r="D923" s="19" t="s">
        <v>99</v>
      </c>
      <c r="E923" s="21">
        <v>44905</v>
      </c>
      <c r="F923" s="17">
        <v>1304</v>
      </c>
      <c r="G923" s="17">
        <v>4</v>
      </c>
      <c r="H923" s="15">
        <f t="shared" si="14"/>
        <v>326</v>
      </c>
      <c r="I923" s="15" t="s">
        <v>203</v>
      </c>
    </row>
    <row r="924" spans="2:9" ht="15">
      <c r="B924" s="17" t="s">
        <v>105</v>
      </c>
      <c r="C924" s="17" t="s">
        <v>81</v>
      </c>
      <c r="D924" s="19" t="s">
        <v>82</v>
      </c>
      <c r="E924" s="21">
        <v>44905</v>
      </c>
      <c r="F924" s="17">
        <v>0</v>
      </c>
      <c r="G924" s="17">
        <v>0</v>
      </c>
      <c r="H924" s="15">
        <f t="shared" si="14"/>
        <v>0</v>
      </c>
      <c r="I924" s="15" t="s">
        <v>203</v>
      </c>
    </row>
    <row r="925" spans="2:9" ht="15">
      <c r="B925" s="17" t="s">
        <v>106</v>
      </c>
      <c r="C925" s="17" t="s">
        <v>68</v>
      </c>
      <c r="D925" s="19" t="s">
        <v>89</v>
      </c>
      <c r="E925" s="21">
        <v>44905</v>
      </c>
      <c r="F925" s="17">
        <v>772</v>
      </c>
      <c r="G925" s="17">
        <v>3</v>
      </c>
      <c r="H925" s="15">
        <f t="shared" si="14"/>
        <v>257.33333333333331</v>
      </c>
      <c r="I925" s="15" t="s">
        <v>203</v>
      </c>
    </row>
    <row r="926" spans="2:9" ht="15">
      <c r="B926" s="17" t="s">
        <v>107</v>
      </c>
      <c r="C926" s="17" t="s">
        <v>71</v>
      </c>
      <c r="D926" s="19" t="s">
        <v>72</v>
      </c>
      <c r="E926" s="21">
        <v>44905</v>
      </c>
      <c r="F926" s="17">
        <v>2037</v>
      </c>
      <c r="G926" s="17">
        <v>3</v>
      </c>
      <c r="H926" s="15">
        <f t="shared" si="14"/>
        <v>679</v>
      </c>
      <c r="I926" s="15" t="s">
        <v>203</v>
      </c>
    </row>
    <row r="927" spans="2:9" ht="15">
      <c r="B927" s="17" t="s">
        <v>108</v>
      </c>
      <c r="C927" s="17" t="s">
        <v>68</v>
      </c>
      <c r="D927" s="19" t="s">
        <v>89</v>
      </c>
      <c r="E927" s="21">
        <v>44905</v>
      </c>
      <c r="F927" s="17">
        <v>636</v>
      </c>
      <c r="G927" s="17">
        <v>4</v>
      </c>
      <c r="H927" s="15">
        <f t="shared" si="14"/>
        <v>159</v>
      </c>
      <c r="I927" s="15" t="s">
        <v>203</v>
      </c>
    </row>
    <row r="928" spans="2:9" ht="15">
      <c r="B928" s="17" t="s">
        <v>109</v>
      </c>
      <c r="C928" s="17" t="s">
        <v>71</v>
      </c>
      <c r="D928" s="19" t="s">
        <v>72</v>
      </c>
      <c r="E928" s="21">
        <v>44905</v>
      </c>
      <c r="F928" s="17">
        <v>24138</v>
      </c>
      <c r="G928" s="17">
        <v>49</v>
      </c>
      <c r="H928" s="15">
        <f t="shared" si="14"/>
        <v>492.61224489795916</v>
      </c>
      <c r="I928" s="15" t="s">
        <v>203</v>
      </c>
    </row>
    <row r="929" spans="2:9" ht="15">
      <c r="B929" s="17" t="s">
        <v>110</v>
      </c>
      <c r="C929" s="17" t="s">
        <v>75</v>
      </c>
      <c r="D929" s="19" t="s">
        <v>86</v>
      </c>
      <c r="E929" s="21">
        <v>44905</v>
      </c>
      <c r="F929" s="17">
        <v>6916</v>
      </c>
      <c r="G929" s="17">
        <v>8</v>
      </c>
      <c r="H929" s="15">
        <f t="shared" si="14"/>
        <v>864.5</v>
      </c>
      <c r="I929" s="15" t="s">
        <v>203</v>
      </c>
    </row>
    <row r="930" spans="2:9" ht="15">
      <c r="B930" s="17" t="s">
        <v>111</v>
      </c>
      <c r="C930" s="17" t="s">
        <v>75</v>
      </c>
      <c r="D930" s="19" t="s">
        <v>76</v>
      </c>
      <c r="E930" s="21">
        <v>44905</v>
      </c>
      <c r="F930" s="17">
        <v>12582</v>
      </c>
      <c r="G930" s="17">
        <v>18</v>
      </c>
      <c r="H930" s="15">
        <f t="shared" si="14"/>
        <v>699</v>
      </c>
      <c r="I930" s="15" t="s">
        <v>203</v>
      </c>
    </row>
    <row r="931" spans="2:9" ht="15">
      <c r="B931" s="17" t="s">
        <v>112</v>
      </c>
      <c r="C931" s="17" t="s">
        <v>71</v>
      </c>
      <c r="D931" s="19" t="s">
        <v>72</v>
      </c>
      <c r="E931" s="21">
        <v>44905</v>
      </c>
      <c r="F931" s="17">
        <v>24236</v>
      </c>
      <c r="G931" s="17">
        <v>58</v>
      </c>
      <c r="H931" s="15">
        <f t="shared" si="14"/>
        <v>417.86206896551727</v>
      </c>
      <c r="I931" s="15" t="s">
        <v>203</v>
      </c>
    </row>
    <row r="932" spans="2:9" ht="15">
      <c r="B932" s="17" t="s">
        <v>113</v>
      </c>
      <c r="C932" s="17" t="s">
        <v>71</v>
      </c>
      <c r="D932" s="19" t="s">
        <v>84</v>
      </c>
      <c r="E932" s="21">
        <v>44905</v>
      </c>
      <c r="F932" s="17">
        <v>179</v>
      </c>
      <c r="G932" s="17">
        <v>1</v>
      </c>
      <c r="H932" s="15">
        <f t="shared" si="14"/>
        <v>179</v>
      </c>
      <c r="I932" s="15" t="s">
        <v>203</v>
      </c>
    </row>
    <row r="933" spans="2:9" ht="15">
      <c r="B933" s="17" t="s">
        <v>114</v>
      </c>
      <c r="C933" s="17" t="s">
        <v>71</v>
      </c>
      <c r="D933" s="19" t="s">
        <v>72</v>
      </c>
      <c r="E933" s="21">
        <v>44905</v>
      </c>
      <c r="F933" s="17">
        <v>20115</v>
      </c>
      <c r="G933" s="17">
        <v>149</v>
      </c>
      <c r="H933" s="15">
        <f t="shared" si="14"/>
        <v>135</v>
      </c>
      <c r="I933" s="15" t="s">
        <v>203</v>
      </c>
    </row>
    <row r="934" spans="2:9" ht="15">
      <c r="B934" s="17" t="s">
        <v>115</v>
      </c>
      <c r="C934" s="17" t="s">
        <v>68</v>
      </c>
      <c r="D934" s="19" t="s">
        <v>99</v>
      </c>
      <c r="E934" s="21">
        <v>44905</v>
      </c>
      <c r="F934" s="17">
        <v>0</v>
      </c>
      <c r="G934" s="17">
        <v>0</v>
      </c>
      <c r="H934" s="15">
        <f t="shared" si="14"/>
        <v>0</v>
      </c>
      <c r="I934" s="15" t="s">
        <v>203</v>
      </c>
    </row>
    <row r="935" spans="2:9" ht="15">
      <c r="B935" s="17" t="s">
        <v>116</v>
      </c>
      <c r="C935" s="17" t="s">
        <v>71</v>
      </c>
      <c r="D935" s="19" t="s">
        <v>94</v>
      </c>
      <c r="E935" s="21">
        <v>44905</v>
      </c>
      <c r="F935" s="17">
        <v>0</v>
      </c>
      <c r="G935" s="17">
        <v>0</v>
      </c>
      <c r="H935" s="15">
        <f t="shared" si="14"/>
        <v>0</v>
      </c>
      <c r="I935" s="15" t="s">
        <v>203</v>
      </c>
    </row>
    <row r="936" spans="2:9" ht="15">
      <c r="B936" s="17" t="s">
        <v>117</v>
      </c>
      <c r="C936" s="17" t="s">
        <v>68</v>
      </c>
      <c r="D936" s="19" t="s">
        <v>99</v>
      </c>
      <c r="E936" s="21">
        <v>44905</v>
      </c>
      <c r="F936" s="17">
        <v>279</v>
      </c>
      <c r="G936" s="17">
        <v>1</v>
      </c>
      <c r="H936" s="15">
        <f t="shared" si="14"/>
        <v>279</v>
      </c>
      <c r="I936" s="15" t="s">
        <v>203</v>
      </c>
    </row>
    <row r="937" spans="2:9" ht="15">
      <c r="B937" s="17" t="s">
        <v>118</v>
      </c>
      <c r="C937" s="17" t="s">
        <v>71</v>
      </c>
      <c r="D937" s="19" t="s">
        <v>72</v>
      </c>
      <c r="E937" s="21">
        <v>44905</v>
      </c>
      <c r="F937" s="17">
        <v>10969</v>
      </c>
      <c r="G937" s="17">
        <v>13</v>
      </c>
      <c r="H937" s="15">
        <f t="shared" si="14"/>
        <v>843.76923076923072</v>
      </c>
      <c r="I937" s="15" t="s">
        <v>203</v>
      </c>
    </row>
    <row r="938" spans="2:9" ht="15">
      <c r="B938" s="17" t="s">
        <v>119</v>
      </c>
      <c r="C938" s="17" t="s">
        <v>71</v>
      </c>
      <c r="D938" s="19" t="s">
        <v>84</v>
      </c>
      <c r="E938" s="21">
        <v>44905</v>
      </c>
      <c r="F938" s="17">
        <v>9209</v>
      </c>
      <c r="G938" s="17">
        <v>18</v>
      </c>
      <c r="H938" s="15">
        <f t="shared" si="14"/>
        <v>511.61111111111109</v>
      </c>
      <c r="I938" s="15" t="s">
        <v>203</v>
      </c>
    </row>
    <row r="939" spans="2:9" ht="15">
      <c r="B939" s="17" t="s">
        <v>120</v>
      </c>
      <c r="C939" s="17" t="s">
        <v>81</v>
      </c>
      <c r="D939" s="19" t="s">
        <v>121</v>
      </c>
      <c r="E939" s="21">
        <v>44905</v>
      </c>
      <c r="F939" s="17">
        <v>1304</v>
      </c>
      <c r="G939" s="17">
        <v>4</v>
      </c>
      <c r="H939" s="15">
        <f t="shared" si="14"/>
        <v>326</v>
      </c>
      <c r="I939" s="15" t="s">
        <v>203</v>
      </c>
    </row>
    <row r="940" spans="2:9" ht="15">
      <c r="B940" s="17" t="s">
        <v>122</v>
      </c>
      <c r="C940" s="17" t="s">
        <v>81</v>
      </c>
      <c r="D940" s="19" t="s">
        <v>123</v>
      </c>
      <c r="E940" s="21">
        <v>44905</v>
      </c>
      <c r="F940" s="17">
        <v>0</v>
      </c>
      <c r="G940" s="17">
        <v>0</v>
      </c>
      <c r="H940" s="15">
        <f t="shared" si="14"/>
        <v>0</v>
      </c>
      <c r="I940" s="15" t="s">
        <v>203</v>
      </c>
    </row>
    <row r="941" spans="2:9" ht="15">
      <c r="B941" s="17" t="s">
        <v>124</v>
      </c>
      <c r="C941" s="17" t="s">
        <v>81</v>
      </c>
      <c r="D941" s="19" t="s">
        <v>121</v>
      </c>
      <c r="E941" s="21">
        <v>44905</v>
      </c>
      <c r="F941" s="17">
        <v>772</v>
      </c>
      <c r="G941" s="17">
        <v>3</v>
      </c>
      <c r="H941" s="15">
        <f t="shared" si="14"/>
        <v>257.33333333333331</v>
      </c>
      <c r="I941" s="15" t="s">
        <v>203</v>
      </c>
    </row>
    <row r="942" spans="2:9" ht="15">
      <c r="B942" s="17" t="s">
        <v>125</v>
      </c>
      <c r="C942" s="17" t="s">
        <v>75</v>
      </c>
      <c r="D942" s="19" t="s">
        <v>91</v>
      </c>
      <c r="E942" s="21">
        <v>44905</v>
      </c>
      <c r="F942" s="17">
        <v>2037</v>
      </c>
      <c r="G942" s="17">
        <v>3</v>
      </c>
      <c r="H942" s="15">
        <f t="shared" si="14"/>
        <v>679</v>
      </c>
      <c r="I942" s="15" t="s">
        <v>203</v>
      </c>
    </row>
    <row r="943" spans="2:9" ht="15">
      <c r="B943" s="17" t="s">
        <v>126</v>
      </c>
      <c r="C943" s="17" t="s">
        <v>71</v>
      </c>
      <c r="D943" s="19" t="s">
        <v>84</v>
      </c>
      <c r="E943" s="21">
        <v>44905</v>
      </c>
      <c r="F943" s="17">
        <v>636</v>
      </c>
      <c r="G943" s="17">
        <v>4</v>
      </c>
      <c r="H943" s="15">
        <f t="shared" si="14"/>
        <v>159</v>
      </c>
      <c r="I943" s="15" t="s">
        <v>203</v>
      </c>
    </row>
    <row r="944" spans="2:9" ht="15">
      <c r="B944" s="17" t="s">
        <v>87</v>
      </c>
      <c r="C944" s="17" t="s">
        <v>71</v>
      </c>
      <c r="D944" s="19" t="s">
        <v>72</v>
      </c>
      <c r="E944" s="21">
        <v>44905</v>
      </c>
      <c r="F944" s="17">
        <v>24138</v>
      </c>
      <c r="G944" s="17">
        <v>49</v>
      </c>
      <c r="H944" s="15">
        <f t="shared" si="14"/>
        <v>492.61224489795916</v>
      </c>
      <c r="I944" s="15" t="s">
        <v>203</v>
      </c>
    </row>
    <row r="945" spans="2:9" ht="15">
      <c r="B945" s="17" t="s">
        <v>127</v>
      </c>
      <c r="C945" s="17" t="s">
        <v>68</v>
      </c>
      <c r="D945" s="19" t="s">
        <v>99</v>
      </c>
      <c r="E945" s="21">
        <v>44905</v>
      </c>
      <c r="F945" s="17">
        <v>6916</v>
      </c>
      <c r="G945" s="17">
        <v>8</v>
      </c>
      <c r="H945" s="15">
        <f t="shared" si="14"/>
        <v>864.5</v>
      </c>
      <c r="I945" s="15" t="s">
        <v>203</v>
      </c>
    </row>
    <row r="946" spans="2:9" ht="15">
      <c r="B946" s="17" t="s">
        <v>128</v>
      </c>
      <c r="C946" s="17" t="s">
        <v>81</v>
      </c>
      <c r="D946" s="19" t="s">
        <v>123</v>
      </c>
      <c r="E946" s="21">
        <v>44905</v>
      </c>
      <c r="F946" s="17">
        <v>12582</v>
      </c>
      <c r="G946" s="17">
        <v>18</v>
      </c>
      <c r="H946" s="15">
        <f t="shared" si="14"/>
        <v>699</v>
      </c>
      <c r="I946" s="15" t="s">
        <v>203</v>
      </c>
    </row>
    <row r="947" spans="2:9" ht="15">
      <c r="B947" s="17" t="s">
        <v>129</v>
      </c>
      <c r="C947" s="17" t="s">
        <v>75</v>
      </c>
      <c r="D947" s="19" t="s">
        <v>91</v>
      </c>
      <c r="E947" s="21">
        <v>44905</v>
      </c>
      <c r="F947" s="17">
        <v>24236</v>
      </c>
      <c r="G947" s="17">
        <v>58</v>
      </c>
      <c r="H947" s="15">
        <f t="shared" si="14"/>
        <v>417.86206896551727</v>
      </c>
      <c r="I947" s="15" t="s">
        <v>203</v>
      </c>
    </row>
    <row r="948" spans="2:9" ht="15">
      <c r="B948" s="17" t="s">
        <v>130</v>
      </c>
      <c r="C948" s="17" t="s">
        <v>71</v>
      </c>
      <c r="D948" s="19" t="s">
        <v>72</v>
      </c>
      <c r="E948" s="21">
        <v>44905</v>
      </c>
      <c r="F948" s="17">
        <v>179</v>
      </c>
      <c r="G948" s="17">
        <v>1</v>
      </c>
      <c r="H948" s="15">
        <f t="shared" si="14"/>
        <v>179</v>
      </c>
      <c r="I948" s="15" t="s">
        <v>203</v>
      </c>
    </row>
    <row r="949" spans="2:9" ht="15">
      <c r="B949" s="17" t="s">
        <v>131</v>
      </c>
      <c r="C949" s="17" t="s">
        <v>75</v>
      </c>
      <c r="D949" s="19" t="s">
        <v>76</v>
      </c>
      <c r="E949" s="21">
        <v>44905</v>
      </c>
      <c r="F949" s="17">
        <v>20115</v>
      </c>
      <c r="G949" s="17">
        <v>149</v>
      </c>
      <c r="H949" s="15">
        <f t="shared" si="14"/>
        <v>135</v>
      </c>
      <c r="I949" s="15" t="s">
        <v>203</v>
      </c>
    </row>
    <row r="950" spans="2:9" ht="15">
      <c r="B950" s="17" t="s">
        <v>132</v>
      </c>
      <c r="C950" s="17" t="s">
        <v>68</v>
      </c>
      <c r="D950" s="19" t="s">
        <v>89</v>
      </c>
      <c r="E950" s="21">
        <v>44905</v>
      </c>
      <c r="F950" s="17">
        <v>0</v>
      </c>
      <c r="G950" s="17">
        <v>0</v>
      </c>
      <c r="H950" s="15">
        <f t="shared" si="14"/>
        <v>0</v>
      </c>
      <c r="I950" s="15" t="s">
        <v>203</v>
      </c>
    </row>
    <row r="951" spans="2:9" ht="15">
      <c r="B951" s="17" t="s">
        <v>133</v>
      </c>
      <c r="C951" s="17" t="s">
        <v>71</v>
      </c>
      <c r="D951" s="19" t="s">
        <v>72</v>
      </c>
      <c r="E951" s="21">
        <v>44905</v>
      </c>
      <c r="F951" s="17">
        <v>0</v>
      </c>
      <c r="G951" s="17">
        <v>0</v>
      </c>
      <c r="H951" s="15">
        <f t="shared" si="14"/>
        <v>0</v>
      </c>
      <c r="I951" s="15" t="s">
        <v>203</v>
      </c>
    </row>
    <row r="952" spans="2:9" ht="15">
      <c r="B952" s="17" t="s">
        <v>134</v>
      </c>
      <c r="C952" s="17" t="s">
        <v>75</v>
      </c>
      <c r="D952" s="19" t="s">
        <v>76</v>
      </c>
      <c r="E952" s="21">
        <v>44905</v>
      </c>
      <c r="F952" s="17">
        <v>279</v>
      </c>
      <c r="G952" s="17">
        <v>1</v>
      </c>
      <c r="H952" s="15">
        <f t="shared" si="14"/>
        <v>279</v>
      </c>
      <c r="I952" s="15" t="s">
        <v>203</v>
      </c>
    </row>
    <row r="953" spans="2:9" ht="15">
      <c r="B953" s="17" t="s">
        <v>135</v>
      </c>
      <c r="C953" s="17" t="s">
        <v>68</v>
      </c>
      <c r="D953" s="19" t="s">
        <v>69</v>
      </c>
      <c r="E953" s="21">
        <v>44905</v>
      </c>
      <c r="F953" s="17">
        <v>10969</v>
      </c>
      <c r="G953" s="17">
        <v>13</v>
      </c>
      <c r="H953" s="15">
        <f t="shared" si="14"/>
        <v>843.76923076923072</v>
      </c>
      <c r="I953" s="15" t="s">
        <v>203</v>
      </c>
    </row>
    <row r="954" spans="2:9" ht="15">
      <c r="B954" s="17" t="s">
        <v>136</v>
      </c>
      <c r="C954" s="17" t="s">
        <v>71</v>
      </c>
      <c r="D954" s="19" t="s">
        <v>84</v>
      </c>
      <c r="E954" s="21">
        <v>44905</v>
      </c>
      <c r="F954" s="17">
        <v>9209</v>
      </c>
      <c r="G954" s="17">
        <v>18</v>
      </c>
      <c r="H954" s="15">
        <f t="shared" si="14"/>
        <v>511.61111111111109</v>
      </c>
      <c r="I954" s="15" t="s">
        <v>203</v>
      </c>
    </row>
    <row r="955" spans="2:9" ht="15">
      <c r="B955" s="17" t="s">
        <v>137</v>
      </c>
      <c r="C955" s="17" t="s">
        <v>81</v>
      </c>
      <c r="D955" s="19" t="s">
        <v>121</v>
      </c>
      <c r="E955" s="21">
        <v>44905</v>
      </c>
      <c r="F955" s="17">
        <v>1304</v>
      </c>
      <c r="G955" s="17">
        <v>4</v>
      </c>
      <c r="H955" s="15">
        <f t="shared" si="14"/>
        <v>326</v>
      </c>
      <c r="I955" s="15" t="s">
        <v>203</v>
      </c>
    </row>
    <row r="956" spans="2:9" ht="15">
      <c r="B956" s="17" t="s">
        <v>138</v>
      </c>
      <c r="C956" s="17" t="s">
        <v>68</v>
      </c>
      <c r="D956" s="19" t="s">
        <v>89</v>
      </c>
      <c r="E956" s="21">
        <v>44905</v>
      </c>
      <c r="F956" s="17">
        <v>0</v>
      </c>
      <c r="G956" s="17">
        <v>0</v>
      </c>
      <c r="H956" s="15">
        <f t="shared" si="14"/>
        <v>0</v>
      </c>
      <c r="I956" s="15" t="s">
        <v>203</v>
      </c>
    </row>
    <row r="957" spans="2:9" ht="15">
      <c r="B957" s="17" t="s">
        <v>139</v>
      </c>
      <c r="C957" s="17" t="s">
        <v>71</v>
      </c>
      <c r="D957" s="19" t="s">
        <v>94</v>
      </c>
      <c r="E957" s="21">
        <v>44905</v>
      </c>
      <c r="F957" s="17">
        <v>772</v>
      </c>
      <c r="G957" s="17">
        <v>3</v>
      </c>
      <c r="H957" s="15">
        <f t="shared" si="14"/>
        <v>257.33333333333331</v>
      </c>
      <c r="I957" s="15" t="s">
        <v>203</v>
      </c>
    </row>
    <row r="958" spans="2:9" ht="15">
      <c r="B958" s="17" t="s">
        <v>140</v>
      </c>
      <c r="C958" s="17" t="s">
        <v>68</v>
      </c>
      <c r="D958" s="19" t="s">
        <v>99</v>
      </c>
      <c r="E958" s="21">
        <v>44905</v>
      </c>
      <c r="F958" s="17">
        <v>2037</v>
      </c>
      <c r="G958" s="17">
        <v>3</v>
      </c>
      <c r="H958" s="15">
        <f t="shared" si="14"/>
        <v>679</v>
      </c>
      <c r="I958" s="15" t="s">
        <v>203</v>
      </c>
    </row>
    <row r="959" spans="2:9" ht="15">
      <c r="B959" s="17" t="s">
        <v>141</v>
      </c>
      <c r="C959" s="17" t="s">
        <v>75</v>
      </c>
      <c r="D959" s="19" t="s">
        <v>91</v>
      </c>
      <c r="E959" s="21">
        <v>44905</v>
      </c>
      <c r="F959" s="17">
        <v>636</v>
      </c>
      <c r="G959" s="17">
        <v>4</v>
      </c>
      <c r="H959" s="15">
        <f t="shared" si="14"/>
        <v>159</v>
      </c>
      <c r="I959" s="15" t="s">
        <v>203</v>
      </c>
    </row>
    <row r="960" spans="2:9" ht="15">
      <c r="B960" s="17" t="s">
        <v>142</v>
      </c>
      <c r="C960" s="17" t="s">
        <v>68</v>
      </c>
      <c r="D960" s="19" t="s">
        <v>89</v>
      </c>
      <c r="E960" s="21">
        <v>44905</v>
      </c>
      <c r="F960" s="17">
        <v>24138</v>
      </c>
      <c r="G960" s="17">
        <v>49</v>
      </c>
      <c r="H960" s="15">
        <f t="shared" si="14"/>
        <v>492.61224489795916</v>
      </c>
      <c r="I960" s="15" t="s">
        <v>203</v>
      </c>
    </row>
    <row r="961" spans="2:9" ht="15">
      <c r="B961" s="17" t="s">
        <v>143</v>
      </c>
      <c r="C961" s="17" t="s">
        <v>81</v>
      </c>
      <c r="D961" s="19" t="s">
        <v>121</v>
      </c>
      <c r="E961" s="21">
        <v>44905</v>
      </c>
      <c r="F961" s="17">
        <v>6916</v>
      </c>
      <c r="G961" s="17">
        <v>8</v>
      </c>
      <c r="H961" s="15">
        <f t="shared" si="14"/>
        <v>864.5</v>
      </c>
      <c r="I961" s="15" t="s">
        <v>203</v>
      </c>
    </row>
    <row r="962" spans="2:9" ht="15">
      <c r="B962" s="17" t="s">
        <v>144</v>
      </c>
      <c r="C962" s="17" t="s">
        <v>71</v>
      </c>
      <c r="D962" s="19" t="s">
        <v>72</v>
      </c>
      <c r="E962" s="21">
        <v>44905</v>
      </c>
      <c r="F962" s="17">
        <v>12582</v>
      </c>
      <c r="G962" s="17">
        <v>18</v>
      </c>
      <c r="H962" s="15">
        <f t="shared" si="14"/>
        <v>699</v>
      </c>
      <c r="I962" s="15" t="s">
        <v>203</v>
      </c>
    </row>
    <row r="963" spans="2:9" ht="15">
      <c r="B963" s="17" t="s">
        <v>145</v>
      </c>
      <c r="C963" s="17" t="s">
        <v>81</v>
      </c>
      <c r="D963" s="19" t="s">
        <v>123</v>
      </c>
      <c r="E963" s="21">
        <v>44905</v>
      </c>
      <c r="F963" s="17">
        <v>24236</v>
      </c>
      <c r="G963" s="17">
        <v>58</v>
      </c>
      <c r="H963" s="15">
        <f t="shared" ref="H963:H1026" si="15">IF(F963&gt;0,F963/G963,0)</f>
        <v>417.86206896551727</v>
      </c>
      <c r="I963" s="15" t="s">
        <v>203</v>
      </c>
    </row>
    <row r="964" spans="2:9" ht="15">
      <c r="B964" s="17" t="s">
        <v>146</v>
      </c>
      <c r="C964" s="17" t="s">
        <v>68</v>
      </c>
      <c r="D964" s="19" t="s">
        <v>69</v>
      </c>
      <c r="E964" s="21">
        <v>44905</v>
      </c>
      <c r="F964" s="17">
        <v>179</v>
      </c>
      <c r="G964" s="17">
        <v>1</v>
      </c>
      <c r="H964" s="15">
        <f t="shared" si="15"/>
        <v>179</v>
      </c>
      <c r="I964" s="15" t="s">
        <v>203</v>
      </c>
    </row>
    <row r="965" spans="2:9" ht="15">
      <c r="B965" s="17" t="s">
        <v>147</v>
      </c>
      <c r="C965" s="17" t="s">
        <v>68</v>
      </c>
      <c r="D965" s="19" t="s">
        <v>99</v>
      </c>
      <c r="E965" s="21">
        <v>44905</v>
      </c>
      <c r="F965" s="17">
        <v>20115</v>
      </c>
      <c r="G965" s="17">
        <v>149</v>
      </c>
      <c r="H965" s="15">
        <f t="shared" si="15"/>
        <v>135</v>
      </c>
      <c r="I965" s="15" t="s">
        <v>203</v>
      </c>
    </row>
    <row r="966" spans="2:9" ht="15">
      <c r="B966" s="17" t="s">
        <v>148</v>
      </c>
      <c r="C966" s="17" t="s">
        <v>81</v>
      </c>
      <c r="D966" s="19" t="s">
        <v>123</v>
      </c>
      <c r="E966" s="21">
        <v>44905</v>
      </c>
      <c r="F966" s="17">
        <v>0</v>
      </c>
      <c r="G966" s="17">
        <v>0</v>
      </c>
      <c r="H966" s="15">
        <f t="shared" si="15"/>
        <v>0</v>
      </c>
      <c r="I966" s="15" t="s">
        <v>203</v>
      </c>
    </row>
    <row r="967" spans="2:9" ht="15">
      <c r="B967" s="17" t="s">
        <v>149</v>
      </c>
      <c r="C967" s="17" t="s">
        <v>75</v>
      </c>
      <c r="D967" s="19" t="s">
        <v>86</v>
      </c>
      <c r="E967" s="21">
        <v>44905</v>
      </c>
      <c r="F967" s="17">
        <v>0</v>
      </c>
      <c r="G967" s="17">
        <v>0</v>
      </c>
      <c r="H967" s="15">
        <f t="shared" si="15"/>
        <v>0</v>
      </c>
      <c r="I967" s="15" t="s">
        <v>203</v>
      </c>
    </row>
    <row r="968" spans="2:9" ht="15">
      <c r="B968" s="17" t="s">
        <v>150</v>
      </c>
      <c r="C968" s="17" t="s">
        <v>71</v>
      </c>
      <c r="D968" s="19" t="s">
        <v>94</v>
      </c>
      <c r="E968" s="21">
        <v>44905</v>
      </c>
      <c r="F968" s="17">
        <v>279</v>
      </c>
      <c r="G968" s="17">
        <v>1</v>
      </c>
      <c r="H968" s="15">
        <f t="shared" si="15"/>
        <v>279</v>
      </c>
      <c r="I968" s="15" t="s">
        <v>203</v>
      </c>
    </row>
    <row r="969" spans="2:9" ht="15">
      <c r="B969" s="17" t="s">
        <v>151</v>
      </c>
      <c r="C969" s="17" t="s">
        <v>68</v>
      </c>
      <c r="D969" s="19" t="s">
        <v>89</v>
      </c>
      <c r="E969" s="21">
        <v>44905</v>
      </c>
      <c r="F969" s="17">
        <v>10969</v>
      </c>
      <c r="G969" s="17">
        <v>13</v>
      </c>
      <c r="H969" s="15">
        <f t="shared" si="15"/>
        <v>843.76923076923072</v>
      </c>
      <c r="I969" s="15" t="s">
        <v>203</v>
      </c>
    </row>
    <row r="970" spans="2:9" ht="15">
      <c r="B970" s="17" t="s">
        <v>152</v>
      </c>
      <c r="C970" s="17" t="s">
        <v>81</v>
      </c>
      <c r="D970" s="19" t="s">
        <v>82</v>
      </c>
      <c r="E970" s="21">
        <v>44905</v>
      </c>
      <c r="F970" s="17">
        <v>9209</v>
      </c>
      <c r="G970" s="17">
        <v>18</v>
      </c>
      <c r="H970" s="15">
        <f t="shared" si="15"/>
        <v>511.61111111111109</v>
      </c>
      <c r="I970" s="15" t="s">
        <v>203</v>
      </c>
    </row>
    <row r="971" spans="2:9" ht="15">
      <c r="B971" s="17" t="s">
        <v>153</v>
      </c>
      <c r="C971" s="17" t="s">
        <v>68</v>
      </c>
      <c r="D971" s="19" t="s">
        <v>89</v>
      </c>
      <c r="E971" s="21">
        <v>44905</v>
      </c>
      <c r="F971" s="17">
        <v>1304</v>
      </c>
      <c r="G971" s="17">
        <v>4</v>
      </c>
      <c r="H971" s="15">
        <f t="shared" si="15"/>
        <v>326</v>
      </c>
      <c r="I971" s="15" t="s">
        <v>203</v>
      </c>
    </row>
    <row r="972" spans="2:9" ht="15">
      <c r="B972" s="17" t="s">
        <v>154</v>
      </c>
      <c r="C972" s="17" t="s">
        <v>71</v>
      </c>
      <c r="D972" s="19" t="s">
        <v>84</v>
      </c>
      <c r="E972" s="21">
        <v>44905</v>
      </c>
      <c r="F972" s="17">
        <v>0</v>
      </c>
      <c r="G972" s="17">
        <v>0</v>
      </c>
      <c r="H972" s="15">
        <f t="shared" si="15"/>
        <v>0</v>
      </c>
      <c r="I972" s="15" t="s">
        <v>203</v>
      </c>
    </row>
    <row r="973" spans="2:9" ht="15">
      <c r="B973" s="17" t="s">
        <v>155</v>
      </c>
      <c r="C973" s="17" t="s">
        <v>75</v>
      </c>
      <c r="D973" s="19" t="s">
        <v>86</v>
      </c>
      <c r="E973" s="21">
        <v>44905</v>
      </c>
      <c r="F973" s="17">
        <v>772</v>
      </c>
      <c r="G973" s="17">
        <v>3</v>
      </c>
      <c r="H973" s="15">
        <f t="shared" si="15"/>
        <v>257.33333333333331</v>
      </c>
      <c r="I973" s="15" t="s">
        <v>203</v>
      </c>
    </row>
    <row r="974" spans="2:9" ht="15">
      <c r="B974" s="17" t="s">
        <v>156</v>
      </c>
      <c r="C974" s="17" t="s">
        <v>81</v>
      </c>
      <c r="D974" s="19" t="s">
        <v>82</v>
      </c>
      <c r="E974" s="21">
        <v>44905</v>
      </c>
      <c r="F974" s="17">
        <v>2037</v>
      </c>
      <c r="G974" s="17">
        <v>3</v>
      </c>
      <c r="H974" s="15">
        <f t="shared" si="15"/>
        <v>679</v>
      </c>
      <c r="I974" s="15" t="s">
        <v>203</v>
      </c>
    </row>
    <row r="975" spans="2:9" ht="15">
      <c r="B975" s="17" t="s">
        <v>157</v>
      </c>
      <c r="C975" s="17" t="s">
        <v>81</v>
      </c>
      <c r="D975" s="19" t="s">
        <v>121</v>
      </c>
      <c r="E975" s="21">
        <v>44905</v>
      </c>
      <c r="F975" s="17">
        <v>636</v>
      </c>
      <c r="G975" s="17">
        <v>4</v>
      </c>
      <c r="H975" s="15">
        <f t="shared" si="15"/>
        <v>159</v>
      </c>
      <c r="I975" s="15" t="s">
        <v>203</v>
      </c>
    </row>
    <row r="976" spans="2:9" ht="15">
      <c r="B976" s="17" t="s">
        <v>158</v>
      </c>
      <c r="C976" s="17" t="s">
        <v>68</v>
      </c>
      <c r="D976" s="19" t="s">
        <v>99</v>
      </c>
      <c r="E976" s="21">
        <v>44905</v>
      </c>
      <c r="F976" s="17">
        <v>1823</v>
      </c>
      <c r="G976" s="17">
        <v>7</v>
      </c>
      <c r="H976" s="15">
        <f t="shared" si="15"/>
        <v>260.42857142857144</v>
      </c>
      <c r="I976" s="15" t="s">
        <v>203</v>
      </c>
    </row>
    <row r="977" spans="2:9" ht="15">
      <c r="B977" s="17" t="s">
        <v>159</v>
      </c>
      <c r="C977" s="17" t="s">
        <v>75</v>
      </c>
      <c r="D977" s="19" t="s">
        <v>91</v>
      </c>
      <c r="E977" s="21">
        <v>44905</v>
      </c>
      <c r="F977" s="17">
        <v>3375</v>
      </c>
      <c r="G977" s="17">
        <v>4</v>
      </c>
      <c r="H977" s="15">
        <f t="shared" si="15"/>
        <v>843.75</v>
      </c>
      <c r="I977" s="15" t="s">
        <v>203</v>
      </c>
    </row>
    <row r="978" spans="2:9" ht="15">
      <c r="B978" s="17" t="s">
        <v>160</v>
      </c>
      <c r="C978" s="17" t="s">
        <v>71</v>
      </c>
      <c r="D978" s="19" t="s">
        <v>84</v>
      </c>
      <c r="E978" s="21">
        <v>44905</v>
      </c>
      <c r="F978" s="17">
        <v>3335</v>
      </c>
      <c r="G978" s="17">
        <v>23</v>
      </c>
      <c r="H978" s="15">
        <f t="shared" si="15"/>
        <v>145</v>
      </c>
      <c r="I978" s="15" t="s">
        <v>203</v>
      </c>
    </row>
    <row r="979" spans="2:9" ht="15">
      <c r="B979" s="17" t="s">
        <v>161</v>
      </c>
      <c r="C979" s="17" t="s">
        <v>75</v>
      </c>
      <c r="D979" s="19" t="s">
        <v>86</v>
      </c>
      <c r="E979" s="21">
        <v>44905</v>
      </c>
      <c r="F979" s="17">
        <v>2321</v>
      </c>
      <c r="G979" s="17">
        <v>5</v>
      </c>
      <c r="H979" s="15">
        <f t="shared" si="15"/>
        <v>464.2</v>
      </c>
      <c r="I979" s="15" t="s">
        <v>203</v>
      </c>
    </row>
    <row r="980" spans="2:9" ht="15">
      <c r="B980" s="17" t="s">
        <v>162</v>
      </c>
      <c r="C980" s="17" t="s">
        <v>81</v>
      </c>
      <c r="D980" s="19" t="s">
        <v>82</v>
      </c>
      <c r="E980" s="21">
        <v>44905</v>
      </c>
      <c r="F980" s="17">
        <v>668</v>
      </c>
      <c r="G980" s="17">
        <v>4</v>
      </c>
      <c r="H980" s="15">
        <f t="shared" si="15"/>
        <v>167</v>
      </c>
      <c r="I980" s="15" t="s">
        <v>203</v>
      </c>
    </row>
    <row r="981" spans="2:9" ht="15">
      <c r="B981" s="17" t="s">
        <v>163</v>
      </c>
      <c r="C981" s="17" t="s">
        <v>71</v>
      </c>
      <c r="D981" s="19" t="s">
        <v>94</v>
      </c>
      <c r="E981" s="21">
        <v>44905</v>
      </c>
      <c r="F981" s="17">
        <v>2495</v>
      </c>
      <c r="G981" s="17">
        <v>5</v>
      </c>
      <c r="H981" s="15">
        <f t="shared" si="15"/>
        <v>499</v>
      </c>
      <c r="I981" s="15" t="s">
        <v>203</v>
      </c>
    </row>
    <row r="982" spans="2:9" ht="15">
      <c r="B982" s="17" t="s">
        <v>164</v>
      </c>
      <c r="C982" s="17" t="s">
        <v>75</v>
      </c>
      <c r="D982" s="19" t="s">
        <v>91</v>
      </c>
      <c r="E982" s="21">
        <v>44905</v>
      </c>
      <c r="F982" s="17">
        <v>1783</v>
      </c>
      <c r="G982" s="17">
        <v>2</v>
      </c>
      <c r="H982" s="15">
        <f t="shared" si="15"/>
        <v>891.5</v>
      </c>
      <c r="I982" s="15" t="s">
        <v>203</v>
      </c>
    </row>
    <row r="983" spans="2:9" ht="15">
      <c r="B983" s="17" t="s">
        <v>165</v>
      </c>
      <c r="C983" s="17" t="s">
        <v>75</v>
      </c>
      <c r="D983" s="19" t="s">
        <v>86</v>
      </c>
      <c r="E983" s="21">
        <v>44905</v>
      </c>
      <c r="F983" s="17">
        <v>5907</v>
      </c>
      <c r="G983" s="17">
        <v>7</v>
      </c>
      <c r="H983" s="15">
        <f t="shared" si="15"/>
        <v>843.85714285714289</v>
      </c>
      <c r="I983" s="15" t="s">
        <v>203</v>
      </c>
    </row>
    <row r="984" spans="2:9" ht="15">
      <c r="B984" s="17" t="s">
        <v>166</v>
      </c>
      <c r="C984" s="17" t="s">
        <v>81</v>
      </c>
      <c r="D984" s="19" t="s">
        <v>121</v>
      </c>
      <c r="E984" s="21">
        <v>44905</v>
      </c>
      <c r="F984" s="17">
        <v>6248</v>
      </c>
      <c r="G984" s="17">
        <v>32</v>
      </c>
      <c r="H984" s="15">
        <f t="shared" si="15"/>
        <v>195.25</v>
      </c>
      <c r="I984" s="15" t="s">
        <v>203</v>
      </c>
    </row>
    <row r="985" spans="2:9" ht="15">
      <c r="B985" s="17" t="s">
        <v>167</v>
      </c>
      <c r="C985" s="17" t="s">
        <v>68</v>
      </c>
      <c r="D985" s="19" t="s">
        <v>89</v>
      </c>
      <c r="E985" s="21">
        <v>44905</v>
      </c>
      <c r="F985" s="17">
        <v>2065</v>
      </c>
      <c r="G985" s="17">
        <v>7</v>
      </c>
      <c r="H985" s="15">
        <f t="shared" si="15"/>
        <v>295</v>
      </c>
      <c r="I985" s="15" t="s">
        <v>203</v>
      </c>
    </row>
    <row r="986" spans="2:9" ht="15">
      <c r="B986" s="17" t="s">
        <v>168</v>
      </c>
      <c r="C986" s="17" t="s">
        <v>68</v>
      </c>
      <c r="D986" s="19" t="s">
        <v>99</v>
      </c>
      <c r="E986" s="21">
        <v>44905</v>
      </c>
      <c r="F986" s="17">
        <v>0</v>
      </c>
      <c r="G986" s="17">
        <v>0</v>
      </c>
      <c r="H986" s="15">
        <f t="shared" si="15"/>
        <v>0</v>
      </c>
      <c r="I986" s="15" t="s">
        <v>203</v>
      </c>
    </row>
    <row r="987" spans="2:9" ht="15">
      <c r="B987" s="17" t="s">
        <v>169</v>
      </c>
      <c r="C987" s="17" t="s">
        <v>81</v>
      </c>
      <c r="D987" s="19" t="s">
        <v>82</v>
      </c>
      <c r="E987" s="21">
        <v>44905</v>
      </c>
      <c r="F987" s="17">
        <v>24138</v>
      </c>
      <c r="G987" s="17">
        <v>49</v>
      </c>
      <c r="H987" s="15">
        <f t="shared" si="15"/>
        <v>492.61224489795916</v>
      </c>
      <c r="I987" s="15" t="s">
        <v>203</v>
      </c>
    </row>
    <row r="988" spans="2:9" ht="15">
      <c r="B988" s="17" t="s">
        <v>170</v>
      </c>
      <c r="C988" s="17" t="s">
        <v>81</v>
      </c>
      <c r="D988" s="19" t="s">
        <v>82</v>
      </c>
      <c r="E988" s="21">
        <v>44905</v>
      </c>
      <c r="F988" s="17">
        <v>6916</v>
      </c>
      <c r="G988" s="17">
        <v>8</v>
      </c>
      <c r="H988" s="15">
        <f t="shared" si="15"/>
        <v>864.5</v>
      </c>
      <c r="I988" s="15" t="s">
        <v>203</v>
      </c>
    </row>
    <row r="989" spans="2:9" ht="15">
      <c r="B989" s="17" t="s">
        <v>171</v>
      </c>
      <c r="C989" s="17" t="s">
        <v>68</v>
      </c>
      <c r="D989" s="19" t="s">
        <v>69</v>
      </c>
      <c r="E989" s="21">
        <v>44905</v>
      </c>
      <c r="F989" s="17">
        <v>12582</v>
      </c>
      <c r="G989" s="17">
        <v>18</v>
      </c>
      <c r="H989" s="15">
        <f t="shared" si="15"/>
        <v>699</v>
      </c>
      <c r="I989" s="15" t="s">
        <v>203</v>
      </c>
    </row>
    <row r="990" spans="2:9" ht="15">
      <c r="B990" s="17" t="s">
        <v>172</v>
      </c>
      <c r="C990" s="17" t="s">
        <v>75</v>
      </c>
      <c r="D990" s="19" t="s">
        <v>91</v>
      </c>
      <c r="E990" s="21">
        <v>44905</v>
      </c>
      <c r="F990" s="17">
        <v>24236</v>
      </c>
      <c r="G990" s="17">
        <v>58</v>
      </c>
      <c r="H990" s="15">
        <f t="shared" si="15"/>
        <v>417.86206896551727</v>
      </c>
      <c r="I990" s="15" t="s">
        <v>203</v>
      </c>
    </row>
    <row r="991" spans="2:9" ht="15">
      <c r="B991" s="17" t="s">
        <v>173</v>
      </c>
      <c r="C991" s="17" t="s">
        <v>68</v>
      </c>
      <c r="D991" s="19" t="s">
        <v>69</v>
      </c>
      <c r="E991" s="21">
        <v>44905</v>
      </c>
      <c r="F991" s="17">
        <v>179</v>
      </c>
      <c r="G991" s="17">
        <v>1</v>
      </c>
      <c r="H991" s="15">
        <f t="shared" si="15"/>
        <v>179</v>
      </c>
      <c r="I991" s="15" t="s">
        <v>203</v>
      </c>
    </row>
    <row r="992" spans="2:9" ht="15">
      <c r="B992" s="17" t="s">
        <v>174</v>
      </c>
      <c r="C992" s="17" t="s">
        <v>71</v>
      </c>
      <c r="D992" s="19" t="s">
        <v>94</v>
      </c>
      <c r="E992" s="21">
        <v>44905</v>
      </c>
      <c r="F992" s="17">
        <v>20115</v>
      </c>
      <c r="G992" s="17">
        <v>149</v>
      </c>
      <c r="H992" s="15">
        <f t="shared" si="15"/>
        <v>135</v>
      </c>
      <c r="I992" s="15" t="s">
        <v>203</v>
      </c>
    </row>
    <row r="993" spans="2:9" ht="15">
      <c r="B993" s="17" t="s">
        <v>175</v>
      </c>
      <c r="C993" s="17" t="s">
        <v>81</v>
      </c>
      <c r="D993" s="19" t="s">
        <v>123</v>
      </c>
      <c r="E993" s="21">
        <v>44905</v>
      </c>
      <c r="F993" s="17">
        <v>0</v>
      </c>
      <c r="G993" s="17">
        <v>0</v>
      </c>
      <c r="H993" s="15">
        <f t="shared" si="15"/>
        <v>0</v>
      </c>
      <c r="I993" s="15" t="s">
        <v>203</v>
      </c>
    </row>
    <row r="994" spans="2:9" ht="15">
      <c r="B994" s="17" t="s">
        <v>176</v>
      </c>
      <c r="C994" s="17" t="s">
        <v>68</v>
      </c>
      <c r="D994" s="19" t="s">
        <v>99</v>
      </c>
      <c r="E994" s="21">
        <v>44905</v>
      </c>
      <c r="F994" s="17">
        <v>0</v>
      </c>
      <c r="G994" s="17">
        <v>0</v>
      </c>
      <c r="H994" s="15">
        <f t="shared" si="15"/>
        <v>0</v>
      </c>
      <c r="I994" s="15" t="s">
        <v>203</v>
      </c>
    </row>
    <row r="995" spans="2:9" ht="15">
      <c r="B995" s="17" t="s">
        <v>177</v>
      </c>
      <c r="C995" s="17" t="s">
        <v>71</v>
      </c>
      <c r="D995" s="19" t="s">
        <v>94</v>
      </c>
      <c r="E995" s="21">
        <v>44905</v>
      </c>
      <c r="F995" s="17">
        <v>279</v>
      </c>
      <c r="G995" s="17">
        <v>1</v>
      </c>
      <c r="H995" s="15">
        <f t="shared" si="15"/>
        <v>279</v>
      </c>
      <c r="I995" s="15" t="s">
        <v>203</v>
      </c>
    </row>
    <row r="996" spans="2:9" ht="15">
      <c r="B996" s="17" t="s">
        <v>178</v>
      </c>
      <c r="C996" s="17" t="s">
        <v>71</v>
      </c>
      <c r="D996" s="19" t="s">
        <v>72</v>
      </c>
      <c r="E996" s="21">
        <v>44905</v>
      </c>
      <c r="F996" s="17">
        <v>10969</v>
      </c>
      <c r="G996" s="17">
        <v>13</v>
      </c>
      <c r="H996" s="15">
        <f t="shared" si="15"/>
        <v>843.76923076923072</v>
      </c>
      <c r="I996" s="15" t="s">
        <v>203</v>
      </c>
    </row>
    <row r="997" spans="2:9" ht="15">
      <c r="B997" s="17" t="s">
        <v>179</v>
      </c>
      <c r="C997" s="17" t="s">
        <v>68</v>
      </c>
      <c r="D997" s="19" t="s">
        <v>69</v>
      </c>
      <c r="E997" s="21">
        <v>44905</v>
      </c>
      <c r="F997" s="17">
        <v>9209</v>
      </c>
      <c r="G997" s="17">
        <v>18</v>
      </c>
      <c r="H997" s="15">
        <f t="shared" si="15"/>
        <v>511.61111111111109</v>
      </c>
      <c r="I997" s="15" t="s">
        <v>203</v>
      </c>
    </row>
    <row r="998" spans="2:9" ht="15">
      <c r="B998" s="17" t="s">
        <v>180</v>
      </c>
      <c r="C998" s="17" t="s">
        <v>68</v>
      </c>
      <c r="D998" s="19" t="s">
        <v>89</v>
      </c>
      <c r="E998" s="21">
        <v>44905</v>
      </c>
      <c r="F998" s="17">
        <v>1304</v>
      </c>
      <c r="G998" s="17">
        <v>4</v>
      </c>
      <c r="H998" s="15">
        <f t="shared" si="15"/>
        <v>326</v>
      </c>
      <c r="I998" s="15" t="s">
        <v>203</v>
      </c>
    </row>
    <row r="999" spans="2:9" ht="15">
      <c r="B999" s="17" t="s">
        <v>181</v>
      </c>
      <c r="C999" s="17" t="s">
        <v>68</v>
      </c>
      <c r="D999" s="19" t="s">
        <v>69</v>
      </c>
      <c r="E999" s="21">
        <v>44905</v>
      </c>
      <c r="F999" s="17">
        <v>0</v>
      </c>
      <c r="G999" s="17">
        <v>0</v>
      </c>
      <c r="H999" s="15">
        <f t="shared" si="15"/>
        <v>0</v>
      </c>
      <c r="I999" s="15" t="s">
        <v>203</v>
      </c>
    </row>
    <row r="1000" spans="2:9" ht="15">
      <c r="B1000" s="17" t="s">
        <v>182</v>
      </c>
      <c r="C1000" s="17" t="s">
        <v>75</v>
      </c>
      <c r="D1000" s="19" t="s">
        <v>91</v>
      </c>
      <c r="E1000" s="21">
        <v>44905</v>
      </c>
      <c r="F1000" s="17">
        <v>772</v>
      </c>
      <c r="G1000" s="17">
        <v>3</v>
      </c>
      <c r="H1000" s="15">
        <f t="shared" si="15"/>
        <v>257.33333333333331</v>
      </c>
      <c r="I1000" s="15" t="s">
        <v>203</v>
      </c>
    </row>
    <row r="1001" spans="2:9" ht="15">
      <c r="B1001" s="17" t="s">
        <v>183</v>
      </c>
      <c r="C1001" s="17" t="s">
        <v>71</v>
      </c>
      <c r="D1001" s="19" t="s">
        <v>72</v>
      </c>
      <c r="E1001" s="21">
        <v>44905</v>
      </c>
      <c r="F1001" s="17">
        <v>2037</v>
      </c>
      <c r="G1001" s="17">
        <v>3</v>
      </c>
      <c r="H1001" s="15">
        <f t="shared" si="15"/>
        <v>679</v>
      </c>
      <c r="I1001" s="15" t="s">
        <v>203</v>
      </c>
    </row>
    <row r="1002" spans="2:9" ht="15">
      <c r="B1002" s="17" t="s">
        <v>67</v>
      </c>
      <c r="C1002" s="17" t="s">
        <v>68</v>
      </c>
      <c r="D1002" s="19" t="s">
        <v>69</v>
      </c>
      <c r="E1002" s="21">
        <v>44906</v>
      </c>
      <c r="F1002" s="17">
        <v>0</v>
      </c>
      <c r="G1002" s="17">
        <v>0</v>
      </c>
      <c r="H1002" s="15">
        <f t="shared" si="15"/>
        <v>0</v>
      </c>
      <c r="I1002" s="15" t="s">
        <v>203</v>
      </c>
    </row>
    <row r="1003" spans="2:9" ht="15">
      <c r="B1003" s="17" t="s">
        <v>70</v>
      </c>
      <c r="C1003" s="17" t="s">
        <v>71</v>
      </c>
      <c r="D1003" s="19" t="s">
        <v>72</v>
      </c>
      <c r="E1003" s="21">
        <v>44906</v>
      </c>
      <c r="F1003" s="17">
        <v>11981</v>
      </c>
      <c r="G1003" s="17">
        <v>21</v>
      </c>
      <c r="H1003" s="15">
        <f t="shared" si="15"/>
        <v>570.52380952380952</v>
      </c>
      <c r="I1003" s="15" t="s">
        <v>203</v>
      </c>
    </row>
    <row r="1004" spans="2:9" ht="15">
      <c r="B1004" s="17" t="s">
        <v>73</v>
      </c>
      <c r="C1004" s="17" t="s">
        <v>71</v>
      </c>
      <c r="D1004" s="19" t="s">
        <v>72</v>
      </c>
      <c r="E1004" s="21">
        <v>44906</v>
      </c>
      <c r="F1004" s="17">
        <v>645</v>
      </c>
      <c r="G1004" s="17">
        <v>5</v>
      </c>
      <c r="H1004" s="15">
        <f t="shared" si="15"/>
        <v>129</v>
      </c>
      <c r="I1004" s="15" t="s">
        <v>203</v>
      </c>
    </row>
    <row r="1005" spans="2:9" ht="15">
      <c r="B1005" s="17" t="s">
        <v>74</v>
      </c>
      <c r="C1005" s="17" t="s">
        <v>75</v>
      </c>
      <c r="D1005" s="19" t="s">
        <v>76</v>
      </c>
      <c r="E1005" s="21">
        <v>44906</v>
      </c>
      <c r="F1005" s="17">
        <v>20508</v>
      </c>
      <c r="G1005" s="17">
        <v>12</v>
      </c>
      <c r="H1005" s="15">
        <f t="shared" si="15"/>
        <v>1709</v>
      </c>
      <c r="I1005" s="15" t="s">
        <v>203</v>
      </c>
    </row>
    <row r="1006" spans="2:9" ht="15">
      <c r="B1006" s="17" t="s">
        <v>77</v>
      </c>
      <c r="C1006" s="17" t="s">
        <v>78</v>
      </c>
      <c r="D1006" s="19" t="s">
        <v>79</v>
      </c>
      <c r="E1006" s="21">
        <v>44906</v>
      </c>
      <c r="F1006" s="17">
        <v>0</v>
      </c>
      <c r="G1006" s="17">
        <v>0</v>
      </c>
      <c r="H1006" s="15">
        <f t="shared" si="15"/>
        <v>0</v>
      </c>
      <c r="I1006" s="15" t="s">
        <v>203</v>
      </c>
    </row>
    <row r="1007" spans="2:9" ht="15">
      <c r="B1007" s="17" t="s">
        <v>80</v>
      </c>
      <c r="C1007" s="17" t="s">
        <v>81</v>
      </c>
      <c r="D1007" s="19" t="s">
        <v>82</v>
      </c>
      <c r="E1007" s="21">
        <v>44906</v>
      </c>
      <c r="F1007" s="17">
        <v>0</v>
      </c>
      <c r="G1007" s="17">
        <v>0</v>
      </c>
      <c r="H1007" s="15">
        <f t="shared" si="15"/>
        <v>0</v>
      </c>
      <c r="I1007" s="15" t="s">
        <v>203</v>
      </c>
    </row>
    <row r="1008" spans="2:9" ht="15">
      <c r="B1008" s="17" t="s">
        <v>83</v>
      </c>
      <c r="C1008" s="17" t="s">
        <v>71</v>
      </c>
      <c r="D1008" s="19" t="s">
        <v>84</v>
      </c>
      <c r="E1008" s="21">
        <v>44906</v>
      </c>
      <c r="F1008" s="17">
        <v>20640</v>
      </c>
      <c r="G1008" s="17">
        <v>160</v>
      </c>
      <c r="H1008" s="15">
        <f t="shared" si="15"/>
        <v>129</v>
      </c>
      <c r="I1008" s="15" t="s">
        <v>203</v>
      </c>
    </row>
    <row r="1009" spans="2:9" ht="15">
      <c r="B1009" s="17" t="s">
        <v>85</v>
      </c>
      <c r="C1009" s="17" t="s">
        <v>75</v>
      </c>
      <c r="D1009" s="19" t="s">
        <v>86</v>
      </c>
      <c r="E1009" s="21">
        <v>44906</v>
      </c>
      <c r="F1009" s="17">
        <v>2554</v>
      </c>
      <c r="G1009" s="17">
        <v>9</v>
      </c>
      <c r="H1009" s="15">
        <f t="shared" si="15"/>
        <v>283.77777777777777</v>
      </c>
      <c r="I1009" s="15" t="s">
        <v>203</v>
      </c>
    </row>
    <row r="1010" spans="2:9" ht="15">
      <c r="B1010" s="17" t="s">
        <v>87</v>
      </c>
      <c r="C1010" s="17" t="s">
        <v>71</v>
      </c>
      <c r="D1010" s="19" t="s">
        <v>84</v>
      </c>
      <c r="E1010" s="21">
        <v>44906</v>
      </c>
      <c r="F1010" s="17">
        <v>2587</v>
      </c>
      <c r="G1010" s="17">
        <v>13</v>
      </c>
      <c r="H1010" s="15">
        <f t="shared" si="15"/>
        <v>199</v>
      </c>
      <c r="I1010" s="15" t="s">
        <v>203</v>
      </c>
    </row>
    <row r="1011" spans="2:9" ht="15">
      <c r="B1011" s="17" t="s">
        <v>88</v>
      </c>
      <c r="C1011" s="17" t="s">
        <v>68</v>
      </c>
      <c r="D1011" s="19" t="s">
        <v>89</v>
      </c>
      <c r="E1011" s="21">
        <v>44906</v>
      </c>
      <c r="F1011" s="17">
        <v>0</v>
      </c>
      <c r="G1011" s="17">
        <v>0</v>
      </c>
      <c r="H1011" s="15">
        <f t="shared" si="15"/>
        <v>0</v>
      </c>
      <c r="I1011" s="15" t="s">
        <v>203</v>
      </c>
    </row>
    <row r="1012" spans="2:9" ht="15">
      <c r="B1012" s="17" t="s">
        <v>90</v>
      </c>
      <c r="C1012" s="17" t="s">
        <v>75</v>
      </c>
      <c r="D1012" s="19" t="s">
        <v>91</v>
      </c>
      <c r="E1012" s="21">
        <v>44906</v>
      </c>
      <c r="F1012" s="17">
        <v>24631</v>
      </c>
      <c r="G1012" s="17">
        <v>50</v>
      </c>
      <c r="H1012" s="15">
        <f t="shared" si="15"/>
        <v>492.62</v>
      </c>
      <c r="I1012" s="15" t="s">
        <v>203</v>
      </c>
    </row>
    <row r="1013" spans="2:9" ht="15">
      <c r="B1013" s="17" t="s">
        <v>92</v>
      </c>
      <c r="C1013" s="17" t="s">
        <v>75</v>
      </c>
      <c r="D1013" s="19" t="s">
        <v>86</v>
      </c>
      <c r="E1013" s="21">
        <v>44906</v>
      </c>
      <c r="F1013" s="17">
        <v>12878</v>
      </c>
      <c r="G1013" s="17">
        <v>15</v>
      </c>
      <c r="H1013" s="15">
        <f t="shared" si="15"/>
        <v>858.5333333333333</v>
      </c>
      <c r="I1013" s="15" t="s">
        <v>203</v>
      </c>
    </row>
    <row r="1014" spans="2:9" ht="15">
      <c r="B1014" s="17" t="s">
        <v>93</v>
      </c>
      <c r="C1014" s="17" t="s">
        <v>71</v>
      </c>
      <c r="D1014" s="19" t="s">
        <v>94</v>
      </c>
      <c r="E1014" s="21">
        <v>44906</v>
      </c>
      <c r="F1014" s="17">
        <v>11883</v>
      </c>
      <c r="G1014" s="17">
        <v>17</v>
      </c>
      <c r="H1014" s="15">
        <f t="shared" si="15"/>
        <v>699</v>
      </c>
      <c r="I1014" s="15" t="s">
        <v>203</v>
      </c>
    </row>
    <row r="1015" spans="2:9" ht="15">
      <c r="B1015" s="17" t="s">
        <v>95</v>
      </c>
      <c r="C1015" s="17" t="s">
        <v>71</v>
      </c>
      <c r="D1015" s="19" t="s">
        <v>94</v>
      </c>
      <c r="E1015" s="21">
        <v>44906</v>
      </c>
      <c r="F1015" s="17">
        <v>21311</v>
      </c>
      <c r="G1015" s="17">
        <v>51</v>
      </c>
      <c r="H1015" s="15">
        <f t="shared" si="15"/>
        <v>417.86274509803923</v>
      </c>
      <c r="I1015" s="15" t="s">
        <v>203</v>
      </c>
    </row>
    <row r="1016" spans="2:9" ht="15">
      <c r="B1016" s="17" t="s">
        <v>96</v>
      </c>
      <c r="C1016" s="17" t="s">
        <v>75</v>
      </c>
      <c r="D1016" s="19" t="s">
        <v>76</v>
      </c>
      <c r="E1016" s="21">
        <v>44906</v>
      </c>
      <c r="F1016" s="17">
        <v>0</v>
      </c>
      <c r="G1016" s="17">
        <v>0</v>
      </c>
      <c r="H1016" s="15">
        <f t="shared" si="15"/>
        <v>0</v>
      </c>
      <c r="I1016" s="15" t="s">
        <v>203</v>
      </c>
    </row>
    <row r="1017" spans="2:9" ht="15">
      <c r="B1017" s="17" t="s">
        <v>97</v>
      </c>
      <c r="C1017" s="17" t="s">
        <v>71</v>
      </c>
      <c r="D1017" s="19" t="s">
        <v>72</v>
      </c>
      <c r="E1017" s="21">
        <v>44906</v>
      </c>
      <c r="F1017" s="17">
        <v>9720</v>
      </c>
      <c r="G1017" s="17">
        <v>72</v>
      </c>
      <c r="H1017" s="15">
        <f t="shared" si="15"/>
        <v>135</v>
      </c>
      <c r="I1017" s="15" t="s">
        <v>203</v>
      </c>
    </row>
    <row r="1018" spans="2:9" ht="15">
      <c r="B1018" s="17" t="s">
        <v>98</v>
      </c>
      <c r="C1018" s="17" t="s">
        <v>68</v>
      </c>
      <c r="D1018" s="19" t="s">
        <v>99</v>
      </c>
      <c r="E1018" s="21">
        <v>44906</v>
      </c>
      <c r="F1018" s="17">
        <v>0</v>
      </c>
      <c r="G1018" s="17">
        <v>0</v>
      </c>
      <c r="H1018" s="15">
        <f t="shared" si="15"/>
        <v>0</v>
      </c>
      <c r="I1018" s="15" t="s">
        <v>203</v>
      </c>
    </row>
    <row r="1019" spans="2:9" ht="15">
      <c r="B1019" s="17" t="s">
        <v>100</v>
      </c>
      <c r="C1019" s="17" t="s">
        <v>68</v>
      </c>
      <c r="D1019" s="19" t="s">
        <v>99</v>
      </c>
      <c r="E1019" s="21">
        <v>44906</v>
      </c>
      <c r="F1019" s="17">
        <v>0</v>
      </c>
      <c r="G1019" s="17">
        <v>0</v>
      </c>
      <c r="H1019" s="15">
        <f t="shared" si="15"/>
        <v>0</v>
      </c>
      <c r="I1019" s="15" t="s">
        <v>203</v>
      </c>
    </row>
    <row r="1020" spans="2:9" ht="15">
      <c r="B1020" s="17" t="s">
        <v>101</v>
      </c>
      <c r="C1020" s="17" t="s">
        <v>68</v>
      </c>
      <c r="D1020" s="19" t="s">
        <v>99</v>
      </c>
      <c r="E1020" s="21">
        <v>44906</v>
      </c>
      <c r="F1020" s="17">
        <v>558</v>
      </c>
      <c r="G1020" s="17">
        <v>2</v>
      </c>
      <c r="H1020" s="15">
        <f t="shared" si="15"/>
        <v>279</v>
      </c>
      <c r="I1020" s="15" t="s">
        <v>203</v>
      </c>
    </row>
    <row r="1021" spans="2:9" ht="15">
      <c r="B1021" s="17" t="s">
        <v>102</v>
      </c>
      <c r="C1021" s="17" t="s">
        <v>75</v>
      </c>
      <c r="D1021" s="19" t="s">
        <v>76</v>
      </c>
      <c r="E1021" s="21">
        <v>44906</v>
      </c>
      <c r="F1021" s="17">
        <v>14400</v>
      </c>
      <c r="G1021" s="17">
        <v>17</v>
      </c>
      <c r="H1021" s="15">
        <f t="shared" si="15"/>
        <v>847.05882352941171</v>
      </c>
      <c r="I1021" s="15" t="s">
        <v>203</v>
      </c>
    </row>
    <row r="1022" spans="2:9" ht="15">
      <c r="B1022" s="17" t="s">
        <v>103</v>
      </c>
      <c r="C1022" s="17" t="s">
        <v>75</v>
      </c>
      <c r="D1022" s="19" t="s">
        <v>86</v>
      </c>
      <c r="E1022" s="21">
        <v>44906</v>
      </c>
      <c r="F1022" s="17">
        <v>9720</v>
      </c>
      <c r="G1022" s="17">
        <v>19</v>
      </c>
      <c r="H1022" s="15">
        <f t="shared" si="15"/>
        <v>511.57894736842104</v>
      </c>
      <c r="I1022" s="15" t="s">
        <v>203</v>
      </c>
    </row>
    <row r="1023" spans="2:9" ht="15">
      <c r="B1023" s="17" t="s">
        <v>104</v>
      </c>
      <c r="C1023" s="17" t="s">
        <v>68</v>
      </c>
      <c r="D1023" s="19" t="s">
        <v>99</v>
      </c>
      <c r="E1023" s="21">
        <v>44906</v>
      </c>
      <c r="F1023" s="17">
        <v>316</v>
      </c>
      <c r="G1023" s="17">
        <v>1</v>
      </c>
      <c r="H1023" s="15">
        <f t="shared" si="15"/>
        <v>316</v>
      </c>
      <c r="I1023" s="15" t="s">
        <v>203</v>
      </c>
    </row>
    <row r="1024" spans="2:9" ht="15">
      <c r="B1024" s="17" t="s">
        <v>105</v>
      </c>
      <c r="C1024" s="17" t="s">
        <v>81</v>
      </c>
      <c r="D1024" s="19" t="s">
        <v>82</v>
      </c>
      <c r="E1024" s="21">
        <v>44906</v>
      </c>
      <c r="F1024" s="17">
        <v>269</v>
      </c>
      <c r="G1024" s="17">
        <v>1</v>
      </c>
      <c r="H1024" s="15">
        <f t="shared" si="15"/>
        <v>269</v>
      </c>
      <c r="I1024" s="15" t="s">
        <v>203</v>
      </c>
    </row>
    <row r="1025" spans="2:9" ht="15">
      <c r="B1025" s="17" t="s">
        <v>106</v>
      </c>
      <c r="C1025" s="17" t="s">
        <v>68</v>
      </c>
      <c r="D1025" s="19" t="s">
        <v>89</v>
      </c>
      <c r="E1025" s="21">
        <v>44906</v>
      </c>
      <c r="F1025" s="17">
        <v>0</v>
      </c>
      <c r="G1025" s="17">
        <v>0</v>
      </c>
      <c r="H1025" s="15">
        <f t="shared" si="15"/>
        <v>0</v>
      </c>
      <c r="I1025" s="15" t="s">
        <v>203</v>
      </c>
    </row>
    <row r="1026" spans="2:9" ht="15">
      <c r="B1026" s="17" t="s">
        <v>107</v>
      </c>
      <c r="C1026" s="17" t="s">
        <v>71</v>
      </c>
      <c r="D1026" s="19" t="s">
        <v>72</v>
      </c>
      <c r="E1026" s="21">
        <v>44906</v>
      </c>
      <c r="F1026" s="17">
        <v>2716</v>
      </c>
      <c r="G1026" s="17">
        <v>4</v>
      </c>
      <c r="H1026" s="15">
        <f t="shared" si="15"/>
        <v>679</v>
      </c>
      <c r="I1026" s="15" t="s">
        <v>203</v>
      </c>
    </row>
    <row r="1027" spans="2:9" ht="15">
      <c r="B1027" s="17" t="s">
        <v>108</v>
      </c>
      <c r="C1027" s="17" t="s">
        <v>68</v>
      </c>
      <c r="D1027" s="19" t="s">
        <v>89</v>
      </c>
      <c r="E1027" s="21">
        <v>44906</v>
      </c>
      <c r="F1027" s="17">
        <v>596</v>
      </c>
      <c r="G1027" s="17">
        <v>4</v>
      </c>
      <c r="H1027" s="15">
        <f t="shared" ref="H1027:H1090" si="16">IF(F1027&gt;0,F1027/G1027,0)</f>
        <v>149</v>
      </c>
      <c r="I1027" s="15" t="s">
        <v>203</v>
      </c>
    </row>
    <row r="1028" spans="2:9" ht="15">
      <c r="B1028" s="17" t="s">
        <v>109</v>
      </c>
      <c r="C1028" s="17" t="s">
        <v>71</v>
      </c>
      <c r="D1028" s="19" t="s">
        <v>72</v>
      </c>
      <c r="E1028" s="21">
        <v>44906</v>
      </c>
      <c r="F1028" s="17">
        <v>24631</v>
      </c>
      <c r="G1028" s="17">
        <v>50</v>
      </c>
      <c r="H1028" s="15">
        <f t="shared" si="16"/>
        <v>492.62</v>
      </c>
      <c r="I1028" s="15" t="s">
        <v>203</v>
      </c>
    </row>
    <row r="1029" spans="2:9" ht="15">
      <c r="B1029" s="17" t="s">
        <v>110</v>
      </c>
      <c r="C1029" s="17" t="s">
        <v>75</v>
      </c>
      <c r="D1029" s="19" t="s">
        <v>86</v>
      </c>
      <c r="E1029" s="21">
        <v>44906</v>
      </c>
      <c r="F1029" s="17">
        <v>12878</v>
      </c>
      <c r="G1029" s="17">
        <v>15</v>
      </c>
      <c r="H1029" s="15">
        <f t="shared" si="16"/>
        <v>858.5333333333333</v>
      </c>
      <c r="I1029" s="15" t="s">
        <v>203</v>
      </c>
    </row>
    <row r="1030" spans="2:9" ht="15">
      <c r="B1030" s="17" t="s">
        <v>111</v>
      </c>
      <c r="C1030" s="17" t="s">
        <v>75</v>
      </c>
      <c r="D1030" s="19" t="s">
        <v>76</v>
      </c>
      <c r="E1030" s="21">
        <v>44906</v>
      </c>
      <c r="F1030" s="17">
        <v>11883</v>
      </c>
      <c r="G1030" s="17">
        <v>17</v>
      </c>
      <c r="H1030" s="15">
        <f t="shared" si="16"/>
        <v>699</v>
      </c>
      <c r="I1030" s="15" t="s">
        <v>203</v>
      </c>
    </row>
    <row r="1031" spans="2:9" ht="15">
      <c r="B1031" s="17" t="s">
        <v>112</v>
      </c>
      <c r="C1031" s="17" t="s">
        <v>71</v>
      </c>
      <c r="D1031" s="19" t="s">
        <v>72</v>
      </c>
      <c r="E1031" s="21">
        <v>44906</v>
      </c>
      <c r="F1031" s="17">
        <v>21311</v>
      </c>
      <c r="G1031" s="17">
        <v>51</v>
      </c>
      <c r="H1031" s="15">
        <f t="shared" si="16"/>
        <v>417.86274509803923</v>
      </c>
      <c r="I1031" s="15" t="s">
        <v>203</v>
      </c>
    </row>
    <row r="1032" spans="2:9" ht="15">
      <c r="B1032" s="17" t="s">
        <v>113</v>
      </c>
      <c r="C1032" s="17" t="s">
        <v>71</v>
      </c>
      <c r="D1032" s="19" t="s">
        <v>84</v>
      </c>
      <c r="E1032" s="21">
        <v>44906</v>
      </c>
      <c r="F1032" s="17">
        <v>0</v>
      </c>
      <c r="G1032" s="17">
        <v>0</v>
      </c>
      <c r="H1032" s="15">
        <f t="shared" si="16"/>
        <v>0</v>
      </c>
      <c r="I1032" s="15" t="s">
        <v>203</v>
      </c>
    </row>
    <row r="1033" spans="2:9" ht="15">
      <c r="B1033" s="17" t="s">
        <v>114</v>
      </c>
      <c r="C1033" s="17" t="s">
        <v>71</v>
      </c>
      <c r="D1033" s="19" t="s">
        <v>72</v>
      </c>
      <c r="E1033" s="21">
        <v>44906</v>
      </c>
      <c r="F1033" s="17">
        <v>9720</v>
      </c>
      <c r="G1033" s="17">
        <v>72</v>
      </c>
      <c r="H1033" s="15">
        <f t="shared" si="16"/>
        <v>135</v>
      </c>
      <c r="I1033" s="15" t="s">
        <v>203</v>
      </c>
    </row>
    <row r="1034" spans="2:9" ht="15">
      <c r="B1034" s="17" t="s">
        <v>115</v>
      </c>
      <c r="C1034" s="17" t="s">
        <v>68</v>
      </c>
      <c r="D1034" s="19" t="s">
        <v>99</v>
      </c>
      <c r="E1034" s="21">
        <v>44906</v>
      </c>
      <c r="F1034" s="17">
        <v>0</v>
      </c>
      <c r="G1034" s="17">
        <v>0</v>
      </c>
      <c r="H1034" s="15">
        <f t="shared" si="16"/>
        <v>0</v>
      </c>
      <c r="I1034" s="15" t="s">
        <v>203</v>
      </c>
    </row>
    <row r="1035" spans="2:9" ht="15">
      <c r="B1035" s="17" t="s">
        <v>116</v>
      </c>
      <c r="C1035" s="17" t="s">
        <v>71</v>
      </c>
      <c r="D1035" s="19" t="s">
        <v>94</v>
      </c>
      <c r="E1035" s="21">
        <v>44906</v>
      </c>
      <c r="F1035" s="17">
        <v>0</v>
      </c>
      <c r="G1035" s="17">
        <v>0</v>
      </c>
      <c r="H1035" s="15">
        <f t="shared" si="16"/>
        <v>0</v>
      </c>
      <c r="I1035" s="15" t="s">
        <v>203</v>
      </c>
    </row>
    <row r="1036" spans="2:9" ht="15">
      <c r="B1036" s="17" t="s">
        <v>117</v>
      </c>
      <c r="C1036" s="17" t="s">
        <v>68</v>
      </c>
      <c r="D1036" s="19" t="s">
        <v>99</v>
      </c>
      <c r="E1036" s="21">
        <v>44906</v>
      </c>
      <c r="F1036" s="17">
        <v>558</v>
      </c>
      <c r="G1036" s="17">
        <v>2</v>
      </c>
      <c r="H1036" s="15">
        <f t="shared" si="16"/>
        <v>279</v>
      </c>
      <c r="I1036" s="15" t="s">
        <v>203</v>
      </c>
    </row>
    <row r="1037" spans="2:9" ht="15">
      <c r="B1037" s="17" t="s">
        <v>118</v>
      </c>
      <c r="C1037" s="17" t="s">
        <v>71</v>
      </c>
      <c r="D1037" s="19" t="s">
        <v>72</v>
      </c>
      <c r="E1037" s="21">
        <v>44906</v>
      </c>
      <c r="F1037" s="17">
        <v>14400</v>
      </c>
      <c r="G1037" s="17">
        <v>17</v>
      </c>
      <c r="H1037" s="15">
        <f t="shared" si="16"/>
        <v>847.05882352941171</v>
      </c>
      <c r="I1037" s="15" t="s">
        <v>203</v>
      </c>
    </row>
    <row r="1038" spans="2:9" ht="15">
      <c r="B1038" s="17" t="s">
        <v>119</v>
      </c>
      <c r="C1038" s="17" t="s">
        <v>71</v>
      </c>
      <c r="D1038" s="19" t="s">
        <v>84</v>
      </c>
      <c r="E1038" s="21">
        <v>44906</v>
      </c>
      <c r="F1038" s="17">
        <v>9720</v>
      </c>
      <c r="G1038" s="17">
        <v>19</v>
      </c>
      <c r="H1038" s="15">
        <f t="shared" si="16"/>
        <v>511.57894736842104</v>
      </c>
      <c r="I1038" s="15" t="s">
        <v>203</v>
      </c>
    </row>
    <row r="1039" spans="2:9" ht="15">
      <c r="B1039" s="17" t="s">
        <v>120</v>
      </c>
      <c r="C1039" s="17" t="s">
        <v>81</v>
      </c>
      <c r="D1039" s="19" t="s">
        <v>121</v>
      </c>
      <c r="E1039" s="21">
        <v>44906</v>
      </c>
      <c r="F1039" s="17">
        <v>316</v>
      </c>
      <c r="G1039" s="17">
        <v>1</v>
      </c>
      <c r="H1039" s="15">
        <f t="shared" si="16"/>
        <v>316</v>
      </c>
      <c r="I1039" s="15" t="s">
        <v>203</v>
      </c>
    </row>
    <row r="1040" spans="2:9" ht="15">
      <c r="B1040" s="17" t="s">
        <v>122</v>
      </c>
      <c r="C1040" s="17" t="s">
        <v>81</v>
      </c>
      <c r="D1040" s="19" t="s">
        <v>123</v>
      </c>
      <c r="E1040" s="21">
        <v>44906</v>
      </c>
      <c r="F1040" s="17">
        <v>269</v>
      </c>
      <c r="G1040" s="17">
        <v>1</v>
      </c>
      <c r="H1040" s="15">
        <f t="shared" si="16"/>
        <v>269</v>
      </c>
      <c r="I1040" s="15" t="s">
        <v>203</v>
      </c>
    </row>
    <row r="1041" spans="2:9" ht="15">
      <c r="B1041" s="17" t="s">
        <v>124</v>
      </c>
      <c r="C1041" s="17" t="s">
        <v>81</v>
      </c>
      <c r="D1041" s="19" t="s">
        <v>121</v>
      </c>
      <c r="E1041" s="21">
        <v>44906</v>
      </c>
      <c r="F1041" s="17">
        <v>0</v>
      </c>
      <c r="G1041" s="17">
        <v>0</v>
      </c>
      <c r="H1041" s="15">
        <f t="shared" si="16"/>
        <v>0</v>
      </c>
      <c r="I1041" s="15" t="s">
        <v>203</v>
      </c>
    </row>
    <row r="1042" spans="2:9" ht="15">
      <c r="B1042" s="17" t="s">
        <v>125</v>
      </c>
      <c r="C1042" s="17" t="s">
        <v>75</v>
      </c>
      <c r="D1042" s="19" t="s">
        <v>91</v>
      </c>
      <c r="E1042" s="21">
        <v>44906</v>
      </c>
      <c r="F1042" s="17">
        <v>2716</v>
      </c>
      <c r="G1042" s="17">
        <v>4</v>
      </c>
      <c r="H1042" s="15">
        <f t="shared" si="16"/>
        <v>679</v>
      </c>
      <c r="I1042" s="15" t="s">
        <v>203</v>
      </c>
    </row>
    <row r="1043" spans="2:9" ht="15">
      <c r="B1043" s="17" t="s">
        <v>126</v>
      </c>
      <c r="C1043" s="17" t="s">
        <v>71</v>
      </c>
      <c r="D1043" s="19" t="s">
        <v>84</v>
      </c>
      <c r="E1043" s="21">
        <v>44906</v>
      </c>
      <c r="F1043" s="17">
        <v>596</v>
      </c>
      <c r="G1043" s="17">
        <v>4</v>
      </c>
      <c r="H1043" s="15">
        <f t="shared" si="16"/>
        <v>149</v>
      </c>
      <c r="I1043" s="15" t="s">
        <v>203</v>
      </c>
    </row>
    <row r="1044" spans="2:9" ht="15">
      <c r="B1044" s="17" t="s">
        <v>87</v>
      </c>
      <c r="C1044" s="17" t="s">
        <v>71</v>
      </c>
      <c r="D1044" s="19" t="s">
        <v>72</v>
      </c>
      <c r="E1044" s="21">
        <v>44906</v>
      </c>
      <c r="F1044" s="17">
        <v>24631</v>
      </c>
      <c r="G1044" s="17">
        <v>50</v>
      </c>
      <c r="H1044" s="15">
        <f t="shared" si="16"/>
        <v>492.62</v>
      </c>
      <c r="I1044" s="15" t="s">
        <v>203</v>
      </c>
    </row>
    <row r="1045" spans="2:9" ht="15">
      <c r="B1045" s="17" t="s">
        <v>127</v>
      </c>
      <c r="C1045" s="17" t="s">
        <v>68</v>
      </c>
      <c r="D1045" s="19" t="s">
        <v>99</v>
      </c>
      <c r="E1045" s="21">
        <v>44906</v>
      </c>
      <c r="F1045" s="17">
        <v>12878</v>
      </c>
      <c r="G1045" s="17">
        <v>15</v>
      </c>
      <c r="H1045" s="15">
        <f t="shared" si="16"/>
        <v>858.5333333333333</v>
      </c>
      <c r="I1045" s="15" t="s">
        <v>203</v>
      </c>
    </row>
    <row r="1046" spans="2:9" ht="15">
      <c r="B1046" s="17" t="s">
        <v>128</v>
      </c>
      <c r="C1046" s="17" t="s">
        <v>81</v>
      </c>
      <c r="D1046" s="19" t="s">
        <v>123</v>
      </c>
      <c r="E1046" s="21">
        <v>44906</v>
      </c>
      <c r="F1046" s="17">
        <v>11883</v>
      </c>
      <c r="G1046" s="17">
        <v>17</v>
      </c>
      <c r="H1046" s="15">
        <f t="shared" si="16"/>
        <v>699</v>
      </c>
      <c r="I1046" s="15" t="s">
        <v>203</v>
      </c>
    </row>
    <row r="1047" spans="2:9" ht="15">
      <c r="B1047" s="17" t="s">
        <v>129</v>
      </c>
      <c r="C1047" s="17" t="s">
        <v>75</v>
      </c>
      <c r="D1047" s="19" t="s">
        <v>91</v>
      </c>
      <c r="E1047" s="21">
        <v>44906</v>
      </c>
      <c r="F1047" s="17">
        <v>21311</v>
      </c>
      <c r="G1047" s="17">
        <v>51</v>
      </c>
      <c r="H1047" s="15">
        <f t="shared" si="16"/>
        <v>417.86274509803923</v>
      </c>
      <c r="I1047" s="15" t="s">
        <v>203</v>
      </c>
    </row>
    <row r="1048" spans="2:9" ht="15">
      <c r="B1048" s="17" t="s">
        <v>130</v>
      </c>
      <c r="C1048" s="17" t="s">
        <v>71</v>
      </c>
      <c r="D1048" s="19" t="s">
        <v>72</v>
      </c>
      <c r="E1048" s="21">
        <v>44906</v>
      </c>
      <c r="F1048" s="17">
        <v>0</v>
      </c>
      <c r="G1048" s="17">
        <v>0</v>
      </c>
      <c r="H1048" s="15">
        <f t="shared" si="16"/>
        <v>0</v>
      </c>
      <c r="I1048" s="15" t="s">
        <v>203</v>
      </c>
    </row>
    <row r="1049" spans="2:9" ht="15">
      <c r="B1049" s="17" t="s">
        <v>131</v>
      </c>
      <c r="C1049" s="17" t="s">
        <v>75</v>
      </c>
      <c r="D1049" s="19" t="s">
        <v>76</v>
      </c>
      <c r="E1049" s="21">
        <v>44906</v>
      </c>
      <c r="F1049" s="17">
        <v>9720</v>
      </c>
      <c r="G1049" s="17">
        <v>72</v>
      </c>
      <c r="H1049" s="15">
        <f t="shared" si="16"/>
        <v>135</v>
      </c>
      <c r="I1049" s="15" t="s">
        <v>203</v>
      </c>
    </row>
    <row r="1050" spans="2:9" ht="15">
      <c r="B1050" s="17" t="s">
        <v>132</v>
      </c>
      <c r="C1050" s="17" t="s">
        <v>68</v>
      </c>
      <c r="D1050" s="19" t="s">
        <v>89</v>
      </c>
      <c r="E1050" s="21">
        <v>44906</v>
      </c>
      <c r="F1050" s="17">
        <v>0</v>
      </c>
      <c r="G1050" s="17">
        <v>0</v>
      </c>
      <c r="H1050" s="15">
        <f t="shared" si="16"/>
        <v>0</v>
      </c>
      <c r="I1050" s="15" t="s">
        <v>203</v>
      </c>
    </row>
    <row r="1051" spans="2:9" ht="15">
      <c r="B1051" s="17" t="s">
        <v>133</v>
      </c>
      <c r="C1051" s="17" t="s">
        <v>71</v>
      </c>
      <c r="D1051" s="19" t="s">
        <v>72</v>
      </c>
      <c r="E1051" s="21">
        <v>44906</v>
      </c>
      <c r="F1051" s="17">
        <v>0</v>
      </c>
      <c r="G1051" s="17">
        <v>0</v>
      </c>
      <c r="H1051" s="15">
        <f t="shared" si="16"/>
        <v>0</v>
      </c>
      <c r="I1051" s="15" t="s">
        <v>203</v>
      </c>
    </row>
    <row r="1052" spans="2:9" ht="15">
      <c r="B1052" s="17" t="s">
        <v>134</v>
      </c>
      <c r="C1052" s="17" t="s">
        <v>75</v>
      </c>
      <c r="D1052" s="19" t="s">
        <v>76</v>
      </c>
      <c r="E1052" s="21">
        <v>44906</v>
      </c>
      <c r="F1052" s="17">
        <v>558</v>
      </c>
      <c r="G1052" s="17">
        <v>2</v>
      </c>
      <c r="H1052" s="15">
        <f t="shared" si="16"/>
        <v>279</v>
      </c>
      <c r="I1052" s="15" t="s">
        <v>203</v>
      </c>
    </row>
    <row r="1053" spans="2:9" ht="15">
      <c r="B1053" s="17" t="s">
        <v>135</v>
      </c>
      <c r="C1053" s="17" t="s">
        <v>68</v>
      </c>
      <c r="D1053" s="19" t="s">
        <v>69</v>
      </c>
      <c r="E1053" s="21">
        <v>44906</v>
      </c>
      <c r="F1053" s="17">
        <v>14400</v>
      </c>
      <c r="G1053" s="17">
        <v>17</v>
      </c>
      <c r="H1053" s="15">
        <f t="shared" si="16"/>
        <v>847.05882352941171</v>
      </c>
      <c r="I1053" s="15" t="s">
        <v>203</v>
      </c>
    </row>
    <row r="1054" spans="2:9" ht="15">
      <c r="B1054" s="17" t="s">
        <v>136</v>
      </c>
      <c r="C1054" s="17" t="s">
        <v>71</v>
      </c>
      <c r="D1054" s="19" t="s">
        <v>84</v>
      </c>
      <c r="E1054" s="21">
        <v>44906</v>
      </c>
      <c r="F1054" s="17">
        <v>9720</v>
      </c>
      <c r="G1054" s="17">
        <v>19</v>
      </c>
      <c r="H1054" s="15">
        <f t="shared" si="16"/>
        <v>511.57894736842104</v>
      </c>
      <c r="I1054" s="15" t="s">
        <v>203</v>
      </c>
    </row>
    <row r="1055" spans="2:9" ht="15">
      <c r="B1055" s="17" t="s">
        <v>137</v>
      </c>
      <c r="C1055" s="17" t="s">
        <v>81</v>
      </c>
      <c r="D1055" s="19" t="s">
        <v>121</v>
      </c>
      <c r="E1055" s="21">
        <v>44906</v>
      </c>
      <c r="F1055" s="17">
        <v>316</v>
      </c>
      <c r="G1055" s="17">
        <v>1</v>
      </c>
      <c r="H1055" s="15">
        <f t="shared" si="16"/>
        <v>316</v>
      </c>
      <c r="I1055" s="15" t="s">
        <v>203</v>
      </c>
    </row>
    <row r="1056" spans="2:9" ht="15">
      <c r="B1056" s="17" t="s">
        <v>138</v>
      </c>
      <c r="C1056" s="17" t="s">
        <v>68</v>
      </c>
      <c r="D1056" s="19" t="s">
        <v>89</v>
      </c>
      <c r="E1056" s="21">
        <v>44906</v>
      </c>
      <c r="F1056" s="17">
        <v>269</v>
      </c>
      <c r="G1056" s="17">
        <v>1</v>
      </c>
      <c r="H1056" s="15">
        <f t="shared" si="16"/>
        <v>269</v>
      </c>
      <c r="I1056" s="15" t="s">
        <v>203</v>
      </c>
    </row>
    <row r="1057" spans="2:9" ht="15">
      <c r="B1057" s="17" t="s">
        <v>139</v>
      </c>
      <c r="C1057" s="17" t="s">
        <v>71</v>
      </c>
      <c r="D1057" s="19" t="s">
        <v>94</v>
      </c>
      <c r="E1057" s="21">
        <v>44906</v>
      </c>
      <c r="F1057" s="17">
        <v>0</v>
      </c>
      <c r="G1057" s="17">
        <v>0</v>
      </c>
      <c r="H1057" s="15">
        <f t="shared" si="16"/>
        <v>0</v>
      </c>
      <c r="I1057" s="15" t="s">
        <v>203</v>
      </c>
    </row>
    <row r="1058" spans="2:9" ht="15">
      <c r="B1058" s="17" t="s">
        <v>140</v>
      </c>
      <c r="C1058" s="17" t="s">
        <v>68</v>
      </c>
      <c r="D1058" s="19" t="s">
        <v>99</v>
      </c>
      <c r="E1058" s="21">
        <v>44906</v>
      </c>
      <c r="F1058" s="17">
        <v>2716</v>
      </c>
      <c r="G1058" s="17">
        <v>4</v>
      </c>
      <c r="H1058" s="15">
        <f t="shared" si="16"/>
        <v>679</v>
      </c>
      <c r="I1058" s="15" t="s">
        <v>203</v>
      </c>
    </row>
    <row r="1059" spans="2:9" ht="15">
      <c r="B1059" s="17" t="s">
        <v>141</v>
      </c>
      <c r="C1059" s="17" t="s">
        <v>75</v>
      </c>
      <c r="D1059" s="19" t="s">
        <v>91</v>
      </c>
      <c r="E1059" s="21">
        <v>44906</v>
      </c>
      <c r="F1059" s="17">
        <v>596</v>
      </c>
      <c r="G1059" s="17">
        <v>4</v>
      </c>
      <c r="H1059" s="15">
        <f t="shared" si="16"/>
        <v>149</v>
      </c>
      <c r="I1059" s="15" t="s">
        <v>203</v>
      </c>
    </row>
    <row r="1060" spans="2:9" ht="15">
      <c r="B1060" s="17" t="s">
        <v>142</v>
      </c>
      <c r="C1060" s="17" t="s">
        <v>68</v>
      </c>
      <c r="D1060" s="19" t="s">
        <v>89</v>
      </c>
      <c r="E1060" s="21">
        <v>44906</v>
      </c>
      <c r="F1060" s="17">
        <v>24631</v>
      </c>
      <c r="G1060" s="17">
        <v>50</v>
      </c>
      <c r="H1060" s="15">
        <f t="shared" si="16"/>
        <v>492.62</v>
      </c>
      <c r="I1060" s="15" t="s">
        <v>203</v>
      </c>
    </row>
    <row r="1061" spans="2:9" ht="15">
      <c r="B1061" s="17" t="s">
        <v>143</v>
      </c>
      <c r="C1061" s="17" t="s">
        <v>81</v>
      </c>
      <c r="D1061" s="19" t="s">
        <v>121</v>
      </c>
      <c r="E1061" s="21">
        <v>44906</v>
      </c>
      <c r="F1061" s="17">
        <v>12878</v>
      </c>
      <c r="G1061" s="17">
        <v>15</v>
      </c>
      <c r="H1061" s="15">
        <f t="shared" si="16"/>
        <v>858.5333333333333</v>
      </c>
      <c r="I1061" s="15" t="s">
        <v>203</v>
      </c>
    </row>
    <row r="1062" spans="2:9" ht="15">
      <c r="B1062" s="17" t="s">
        <v>144</v>
      </c>
      <c r="C1062" s="17" t="s">
        <v>71</v>
      </c>
      <c r="D1062" s="19" t="s">
        <v>72</v>
      </c>
      <c r="E1062" s="21">
        <v>44906</v>
      </c>
      <c r="F1062" s="17">
        <v>11883</v>
      </c>
      <c r="G1062" s="17">
        <v>17</v>
      </c>
      <c r="H1062" s="15">
        <f t="shared" si="16"/>
        <v>699</v>
      </c>
      <c r="I1062" s="15" t="s">
        <v>203</v>
      </c>
    </row>
    <row r="1063" spans="2:9" ht="15">
      <c r="B1063" s="17" t="s">
        <v>145</v>
      </c>
      <c r="C1063" s="17" t="s">
        <v>81</v>
      </c>
      <c r="D1063" s="19" t="s">
        <v>123</v>
      </c>
      <c r="E1063" s="21">
        <v>44906</v>
      </c>
      <c r="F1063" s="17">
        <v>21311</v>
      </c>
      <c r="G1063" s="17">
        <v>51</v>
      </c>
      <c r="H1063" s="15">
        <f t="shared" si="16"/>
        <v>417.86274509803923</v>
      </c>
      <c r="I1063" s="15" t="s">
        <v>203</v>
      </c>
    </row>
    <row r="1064" spans="2:9" ht="15">
      <c r="B1064" s="17" t="s">
        <v>146</v>
      </c>
      <c r="C1064" s="17" t="s">
        <v>68</v>
      </c>
      <c r="D1064" s="19" t="s">
        <v>69</v>
      </c>
      <c r="E1064" s="21">
        <v>44906</v>
      </c>
      <c r="F1064" s="17">
        <v>0</v>
      </c>
      <c r="G1064" s="17">
        <v>0</v>
      </c>
      <c r="H1064" s="15">
        <f t="shared" si="16"/>
        <v>0</v>
      </c>
      <c r="I1064" s="15" t="s">
        <v>203</v>
      </c>
    </row>
    <row r="1065" spans="2:9" ht="15">
      <c r="B1065" s="17" t="s">
        <v>147</v>
      </c>
      <c r="C1065" s="17" t="s">
        <v>68</v>
      </c>
      <c r="D1065" s="19" t="s">
        <v>99</v>
      </c>
      <c r="E1065" s="21">
        <v>44906</v>
      </c>
      <c r="F1065" s="17">
        <v>9720</v>
      </c>
      <c r="G1065" s="17">
        <v>72</v>
      </c>
      <c r="H1065" s="15">
        <f t="shared" si="16"/>
        <v>135</v>
      </c>
      <c r="I1065" s="15" t="s">
        <v>203</v>
      </c>
    </row>
    <row r="1066" spans="2:9" ht="15">
      <c r="B1066" s="17" t="s">
        <v>148</v>
      </c>
      <c r="C1066" s="17" t="s">
        <v>81</v>
      </c>
      <c r="D1066" s="19" t="s">
        <v>123</v>
      </c>
      <c r="E1066" s="21">
        <v>44906</v>
      </c>
      <c r="F1066" s="17">
        <v>0</v>
      </c>
      <c r="G1066" s="17">
        <v>0</v>
      </c>
      <c r="H1066" s="15">
        <f t="shared" si="16"/>
        <v>0</v>
      </c>
      <c r="I1066" s="15" t="s">
        <v>203</v>
      </c>
    </row>
    <row r="1067" spans="2:9" ht="15">
      <c r="B1067" s="17" t="s">
        <v>149</v>
      </c>
      <c r="C1067" s="17" t="s">
        <v>75</v>
      </c>
      <c r="D1067" s="19" t="s">
        <v>86</v>
      </c>
      <c r="E1067" s="21">
        <v>44906</v>
      </c>
      <c r="F1067" s="17">
        <v>0</v>
      </c>
      <c r="G1067" s="17">
        <v>0</v>
      </c>
      <c r="H1067" s="15">
        <f t="shared" si="16"/>
        <v>0</v>
      </c>
      <c r="I1067" s="15" t="s">
        <v>203</v>
      </c>
    </row>
    <row r="1068" spans="2:9" ht="15">
      <c r="B1068" s="17" t="s">
        <v>150</v>
      </c>
      <c r="C1068" s="17" t="s">
        <v>71</v>
      </c>
      <c r="D1068" s="19" t="s">
        <v>94</v>
      </c>
      <c r="E1068" s="21">
        <v>44906</v>
      </c>
      <c r="F1068" s="17">
        <v>558</v>
      </c>
      <c r="G1068" s="17">
        <v>2</v>
      </c>
      <c r="H1068" s="15">
        <f t="shared" si="16"/>
        <v>279</v>
      </c>
      <c r="I1068" s="15" t="s">
        <v>203</v>
      </c>
    </row>
    <row r="1069" spans="2:9" ht="15">
      <c r="B1069" s="17" t="s">
        <v>151</v>
      </c>
      <c r="C1069" s="17" t="s">
        <v>68</v>
      </c>
      <c r="D1069" s="19" t="s">
        <v>89</v>
      </c>
      <c r="E1069" s="21">
        <v>44906</v>
      </c>
      <c r="F1069" s="17">
        <v>14400</v>
      </c>
      <c r="G1069" s="17">
        <v>17</v>
      </c>
      <c r="H1069" s="15">
        <f t="shared" si="16"/>
        <v>847.05882352941171</v>
      </c>
      <c r="I1069" s="15" t="s">
        <v>203</v>
      </c>
    </row>
    <row r="1070" spans="2:9" ht="15">
      <c r="B1070" s="17" t="s">
        <v>152</v>
      </c>
      <c r="C1070" s="17" t="s">
        <v>81</v>
      </c>
      <c r="D1070" s="19" t="s">
        <v>82</v>
      </c>
      <c r="E1070" s="21">
        <v>44906</v>
      </c>
      <c r="F1070" s="17">
        <v>9720</v>
      </c>
      <c r="G1070" s="17">
        <v>19</v>
      </c>
      <c r="H1070" s="15">
        <f t="shared" si="16"/>
        <v>511.57894736842104</v>
      </c>
      <c r="I1070" s="15" t="s">
        <v>203</v>
      </c>
    </row>
    <row r="1071" spans="2:9" ht="15">
      <c r="B1071" s="17" t="s">
        <v>153</v>
      </c>
      <c r="C1071" s="17" t="s">
        <v>68</v>
      </c>
      <c r="D1071" s="19" t="s">
        <v>89</v>
      </c>
      <c r="E1071" s="21">
        <v>44906</v>
      </c>
      <c r="F1071" s="17">
        <v>316</v>
      </c>
      <c r="G1071" s="17">
        <v>1</v>
      </c>
      <c r="H1071" s="15">
        <f t="shared" si="16"/>
        <v>316</v>
      </c>
      <c r="I1071" s="15" t="s">
        <v>203</v>
      </c>
    </row>
    <row r="1072" spans="2:9" ht="15">
      <c r="B1072" s="17" t="s">
        <v>154</v>
      </c>
      <c r="C1072" s="17" t="s">
        <v>71</v>
      </c>
      <c r="D1072" s="19" t="s">
        <v>84</v>
      </c>
      <c r="E1072" s="21">
        <v>44906</v>
      </c>
      <c r="F1072" s="17">
        <v>269</v>
      </c>
      <c r="G1072" s="17">
        <v>1</v>
      </c>
      <c r="H1072" s="15">
        <f t="shared" si="16"/>
        <v>269</v>
      </c>
      <c r="I1072" s="15" t="s">
        <v>203</v>
      </c>
    </row>
    <row r="1073" spans="2:9" ht="15">
      <c r="B1073" s="17" t="s">
        <v>155</v>
      </c>
      <c r="C1073" s="17" t="s">
        <v>75</v>
      </c>
      <c r="D1073" s="19" t="s">
        <v>86</v>
      </c>
      <c r="E1073" s="21">
        <v>44906</v>
      </c>
      <c r="F1073" s="17">
        <v>0</v>
      </c>
      <c r="G1073" s="17">
        <v>0</v>
      </c>
      <c r="H1073" s="15">
        <f t="shared" si="16"/>
        <v>0</v>
      </c>
      <c r="I1073" s="15" t="s">
        <v>203</v>
      </c>
    </row>
    <row r="1074" spans="2:9" ht="15">
      <c r="B1074" s="17" t="s">
        <v>156</v>
      </c>
      <c r="C1074" s="17" t="s">
        <v>81</v>
      </c>
      <c r="D1074" s="19" t="s">
        <v>82</v>
      </c>
      <c r="E1074" s="21">
        <v>44906</v>
      </c>
      <c r="F1074" s="17">
        <v>2716</v>
      </c>
      <c r="G1074" s="17">
        <v>4</v>
      </c>
      <c r="H1074" s="15">
        <f t="shared" si="16"/>
        <v>679</v>
      </c>
      <c r="I1074" s="15" t="s">
        <v>203</v>
      </c>
    </row>
    <row r="1075" spans="2:9" ht="15">
      <c r="B1075" s="17" t="s">
        <v>157</v>
      </c>
      <c r="C1075" s="17" t="s">
        <v>81</v>
      </c>
      <c r="D1075" s="19" t="s">
        <v>121</v>
      </c>
      <c r="E1075" s="21">
        <v>44906</v>
      </c>
      <c r="F1075" s="17">
        <v>596</v>
      </c>
      <c r="G1075" s="17">
        <v>4</v>
      </c>
      <c r="H1075" s="15">
        <f t="shared" si="16"/>
        <v>149</v>
      </c>
      <c r="I1075" s="15" t="s">
        <v>203</v>
      </c>
    </row>
    <row r="1076" spans="2:9" ht="15">
      <c r="B1076" s="17" t="s">
        <v>158</v>
      </c>
      <c r="C1076" s="17" t="s">
        <v>68</v>
      </c>
      <c r="D1076" s="19" t="s">
        <v>99</v>
      </c>
      <c r="E1076" s="21">
        <v>44906</v>
      </c>
      <c r="F1076" s="17">
        <v>1534</v>
      </c>
      <c r="G1076" s="17">
        <v>6</v>
      </c>
      <c r="H1076" s="15">
        <f t="shared" si="16"/>
        <v>255.66666666666666</v>
      </c>
      <c r="I1076" s="15" t="s">
        <v>203</v>
      </c>
    </row>
    <row r="1077" spans="2:9" ht="15">
      <c r="B1077" s="17" t="s">
        <v>159</v>
      </c>
      <c r="C1077" s="17" t="s">
        <v>75</v>
      </c>
      <c r="D1077" s="19" t="s">
        <v>91</v>
      </c>
      <c r="E1077" s="21">
        <v>44906</v>
      </c>
      <c r="F1077" s="17">
        <v>5907</v>
      </c>
      <c r="G1077" s="17">
        <v>7</v>
      </c>
      <c r="H1077" s="15">
        <f t="shared" si="16"/>
        <v>843.85714285714289</v>
      </c>
      <c r="I1077" s="15" t="s">
        <v>203</v>
      </c>
    </row>
    <row r="1078" spans="2:9" ht="15">
      <c r="B1078" s="17" t="s">
        <v>160</v>
      </c>
      <c r="C1078" s="17" t="s">
        <v>71</v>
      </c>
      <c r="D1078" s="19" t="s">
        <v>84</v>
      </c>
      <c r="E1078" s="21">
        <v>44906</v>
      </c>
      <c r="F1078" s="17">
        <v>3625</v>
      </c>
      <c r="G1078" s="17">
        <v>25</v>
      </c>
      <c r="H1078" s="15">
        <f t="shared" si="16"/>
        <v>145</v>
      </c>
      <c r="I1078" s="15" t="s">
        <v>203</v>
      </c>
    </row>
    <row r="1079" spans="2:9" ht="15">
      <c r="B1079" s="17" t="s">
        <v>161</v>
      </c>
      <c r="C1079" s="17" t="s">
        <v>75</v>
      </c>
      <c r="D1079" s="19" t="s">
        <v>86</v>
      </c>
      <c r="E1079" s="21">
        <v>44906</v>
      </c>
      <c r="F1079" s="17">
        <v>464</v>
      </c>
      <c r="G1079" s="17">
        <v>1</v>
      </c>
      <c r="H1079" s="15">
        <f t="shared" si="16"/>
        <v>464</v>
      </c>
      <c r="I1079" s="15" t="s">
        <v>203</v>
      </c>
    </row>
    <row r="1080" spans="2:9" ht="15">
      <c r="B1080" s="17" t="s">
        <v>162</v>
      </c>
      <c r="C1080" s="17" t="s">
        <v>81</v>
      </c>
      <c r="D1080" s="19" t="s">
        <v>82</v>
      </c>
      <c r="E1080" s="21">
        <v>44906</v>
      </c>
      <c r="F1080" s="17">
        <v>334</v>
      </c>
      <c r="G1080" s="17">
        <v>2</v>
      </c>
      <c r="H1080" s="15">
        <f t="shared" si="16"/>
        <v>167</v>
      </c>
      <c r="I1080" s="15" t="s">
        <v>203</v>
      </c>
    </row>
    <row r="1081" spans="2:9" ht="15">
      <c r="B1081" s="17" t="s">
        <v>163</v>
      </c>
      <c r="C1081" s="17" t="s">
        <v>71</v>
      </c>
      <c r="D1081" s="19" t="s">
        <v>94</v>
      </c>
      <c r="E1081" s="21">
        <v>44906</v>
      </c>
      <c r="F1081" s="17">
        <v>3591</v>
      </c>
      <c r="G1081" s="17">
        <v>9</v>
      </c>
      <c r="H1081" s="15">
        <f t="shared" si="16"/>
        <v>399</v>
      </c>
      <c r="I1081" s="15" t="s">
        <v>203</v>
      </c>
    </row>
    <row r="1082" spans="2:9" ht="15">
      <c r="B1082" s="17" t="s">
        <v>164</v>
      </c>
      <c r="C1082" s="17" t="s">
        <v>75</v>
      </c>
      <c r="D1082" s="19" t="s">
        <v>91</v>
      </c>
      <c r="E1082" s="21">
        <v>44906</v>
      </c>
      <c r="F1082" s="17">
        <v>891</v>
      </c>
      <c r="G1082" s="17">
        <v>1</v>
      </c>
      <c r="H1082" s="15">
        <f t="shared" si="16"/>
        <v>891</v>
      </c>
      <c r="I1082" s="15" t="s">
        <v>203</v>
      </c>
    </row>
    <row r="1083" spans="2:9" ht="15">
      <c r="B1083" s="17" t="s">
        <v>165</v>
      </c>
      <c r="C1083" s="17" t="s">
        <v>75</v>
      </c>
      <c r="D1083" s="19" t="s">
        <v>86</v>
      </c>
      <c r="E1083" s="21">
        <v>44906</v>
      </c>
      <c r="F1083" s="17">
        <v>3375</v>
      </c>
      <c r="G1083" s="17">
        <v>4</v>
      </c>
      <c r="H1083" s="15">
        <f t="shared" si="16"/>
        <v>843.75</v>
      </c>
      <c r="I1083" s="15" t="s">
        <v>203</v>
      </c>
    </row>
    <row r="1084" spans="2:9" ht="15">
      <c r="B1084" s="17" t="s">
        <v>166</v>
      </c>
      <c r="C1084" s="17" t="s">
        <v>81</v>
      </c>
      <c r="D1084" s="19" t="s">
        <v>121</v>
      </c>
      <c r="E1084" s="21">
        <v>44906</v>
      </c>
      <c r="F1084" s="17">
        <v>8367</v>
      </c>
      <c r="G1084" s="17">
        <v>43</v>
      </c>
      <c r="H1084" s="15">
        <f t="shared" si="16"/>
        <v>194.58139534883722</v>
      </c>
      <c r="I1084" s="15" t="s">
        <v>203</v>
      </c>
    </row>
    <row r="1085" spans="2:9" ht="15">
      <c r="B1085" s="17" t="s">
        <v>167</v>
      </c>
      <c r="C1085" s="17" t="s">
        <v>68</v>
      </c>
      <c r="D1085" s="19" t="s">
        <v>89</v>
      </c>
      <c r="E1085" s="21">
        <v>44906</v>
      </c>
      <c r="F1085" s="17">
        <v>4130</v>
      </c>
      <c r="G1085" s="17">
        <v>14</v>
      </c>
      <c r="H1085" s="15">
        <f t="shared" si="16"/>
        <v>295</v>
      </c>
      <c r="I1085" s="15" t="s">
        <v>203</v>
      </c>
    </row>
    <row r="1086" spans="2:9" ht="15">
      <c r="B1086" s="17" t="s">
        <v>168</v>
      </c>
      <c r="C1086" s="17" t="s">
        <v>68</v>
      </c>
      <c r="D1086" s="19" t="s">
        <v>99</v>
      </c>
      <c r="E1086" s="21">
        <v>44906</v>
      </c>
      <c r="F1086" s="17">
        <v>0</v>
      </c>
      <c r="G1086" s="17">
        <v>0</v>
      </c>
      <c r="H1086" s="15">
        <f t="shared" si="16"/>
        <v>0</v>
      </c>
      <c r="I1086" s="15" t="s">
        <v>203</v>
      </c>
    </row>
    <row r="1087" spans="2:9" ht="15">
      <c r="B1087" s="17" t="s">
        <v>169</v>
      </c>
      <c r="C1087" s="17" t="s">
        <v>81</v>
      </c>
      <c r="D1087" s="19" t="s">
        <v>82</v>
      </c>
      <c r="E1087" s="21">
        <v>44906</v>
      </c>
      <c r="F1087" s="17">
        <v>24631</v>
      </c>
      <c r="G1087" s="17">
        <v>50</v>
      </c>
      <c r="H1087" s="15">
        <f t="shared" si="16"/>
        <v>492.62</v>
      </c>
      <c r="I1087" s="15" t="s">
        <v>203</v>
      </c>
    </row>
    <row r="1088" spans="2:9" ht="15">
      <c r="B1088" s="17" t="s">
        <v>170</v>
      </c>
      <c r="C1088" s="17" t="s">
        <v>81</v>
      </c>
      <c r="D1088" s="19" t="s">
        <v>82</v>
      </c>
      <c r="E1088" s="21">
        <v>44906</v>
      </c>
      <c r="F1088" s="17">
        <v>12878</v>
      </c>
      <c r="G1088" s="17">
        <v>15</v>
      </c>
      <c r="H1088" s="15">
        <f t="shared" si="16"/>
        <v>858.5333333333333</v>
      </c>
      <c r="I1088" s="15" t="s">
        <v>203</v>
      </c>
    </row>
    <row r="1089" spans="2:9" ht="15">
      <c r="B1089" s="17" t="s">
        <v>171</v>
      </c>
      <c r="C1089" s="17" t="s">
        <v>68</v>
      </c>
      <c r="D1089" s="19" t="s">
        <v>69</v>
      </c>
      <c r="E1089" s="21">
        <v>44906</v>
      </c>
      <c r="F1089" s="17">
        <v>11883</v>
      </c>
      <c r="G1089" s="17">
        <v>17</v>
      </c>
      <c r="H1089" s="15">
        <f t="shared" si="16"/>
        <v>699</v>
      </c>
      <c r="I1089" s="15" t="s">
        <v>203</v>
      </c>
    </row>
    <row r="1090" spans="2:9" ht="15">
      <c r="B1090" s="17" t="s">
        <v>172</v>
      </c>
      <c r="C1090" s="17" t="s">
        <v>75</v>
      </c>
      <c r="D1090" s="19" t="s">
        <v>91</v>
      </c>
      <c r="E1090" s="21">
        <v>44906</v>
      </c>
      <c r="F1090" s="17">
        <v>21311</v>
      </c>
      <c r="G1090" s="17">
        <v>51</v>
      </c>
      <c r="H1090" s="15">
        <f t="shared" si="16"/>
        <v>417.86274509803923</v>
      </c>
      <c r="I1090" s="15" t="s">
        <v>203</v>
      </c>
    </row>
    <row r="1091" spans="2:9" ht="15">
      <c r="B1091" s="17" t="s">
        <v>173</v>
      </c>
      <c r="C1091" s="17" t="s">
        <v>68</v>
      </c>
      <c r="D1091" s="19" t="s">
        <v>69</v>
      </c>
      <c r="E1091" s="21">
        <v>44906</v>
      </c>
      <c r="F1091" s="17">
        <v>0</v>
      </c>
      <c r="G1091" s="17">
        <v>0</v>
      </c>
      <c r="H1091" s="15">
        <f t="shared" ref="H1091:H1154" si="17">IF(F1091&gt;0,F1091/G1091,0)</f>
        <v>0</v>
      </c>
      <c r="I1091" s="15" t="s">
        <v>203</v>
      </c>
    </row>
    <row r="1092" spans="2:9" ht="15">
      <c r="B1092" s="17" t="s">
        <v>174</v>
      </c>
      <c r="C1092" s="17" t="s">
        <v>71</v>
      </c>
      <c r="D1092" s="19" t="s">
        <v>94</v>
      </c>
      <c r="E1092" s="21">
        <v>44906</v>
      </c>
      <c r="F1092" s="17">
        <v>9720</v>
      </c>
      <c r="G1092" s="17">
        <v>72</v>
      </c>
      <c r="H1092" s="15">
        <f t="shared" si="17"/>
        <v>135</v>
      </c>
      <c r="I1092" s="15" t="s">
        <v>203</v>
      </c>
    </row>
    <row r="1093" spans="2:9" ht="15">
      <c r="B1093" s="17" t="s">
        <v>175</v>
      </c>
      <c r="C1093" s="17" t="s">
        <v>81</v>
      </c>
      <c r="D1093" s="19" t="s">
        <v>123</v>
      </c>
      <c r="E1093" s="21">
        <v>44906</v>
      </c>
      <c r="F1093" s="17">
        <v>0</v>
      </c>
      <c r="G1093" s="17">
        <v>0</v>
      </c>
      <c r="H1093" s="15">
        <f t="shared" si="17"/>
        <v>0</v>
      </c>
      <c r="I1093" s="15" t="s">
        <v>203</v>
      </c>
    </row>
    <row r="1094" spans="2:9" ht="15">
      <c r="B1094" s="17" t="s">
        <v>176</v>
      </c>
      <c r="C1094" s="17" t="s">
        <v>68</v>
      </c>
      <c r="D1094" s="19" t="s">
        <v>99</v>
      </c>
      <c r="E1094" s="21">
        <v>44906</v>
      </c>
      <c r="F1094" s="17">
        <v>0</v>
      </c>
      <c r="G1094" s="17">
        <v>0</v>
      </c>
      <c r="H1094" s="15">
        <f t="shared" si="17"/>
        <v>0</v>
      </c>
      <c r="I1094" s="15" t="s">
        <v>203</v>
      </c>
    </row>
    <row r="1095" spans="2:9" ht="15">
      <c r="B1095" s="17" t="s">
        <v>177</v>
      </c>
      <c r="C1095" s="17" t="s">
        <v>71</v>
      </c>
      <c r="D1095" s="19" t="s">
        <v>94</v>
      </c>
      <c r="E1095" s="21">
        <v>44906</v>
      </c>
      <c r="F1095" s="17">
        <v>558</v>
      </c>
      <c r="G1095" s="17">
        <v>2</v>
      </c>
      <c r="H1095" s="15">
        <f t="shared" si="17"/>
        <v>279</v>
      </c>
      <c r="I1095" s="15" t="s">
        <v>203</v>
      </c>
    </row>
    <row r="1096" spans="2:9" ht="15">
      <c r="B1096" s="17" t="s">
        <v>178</v>
      </c>
      <c r="C1096" s="17" t="s">
        <v>71</v>
      </c>
      <c r="D1096" s="19" t="s">
        <v>72</v>
      </c>
      <c r="E1096" s="21">
        <v>44906</v>
      </c>
      <c r="F1096" s="17">
        <v>14400</v>
      </c>
      <c r="G1096" s="17">
        <v>17</v>
      </c>
      <c r="H1096" s="15">
        <f t="shared" si="17"/>
        <v>847.05882352941171</v>
      </c>
      <c r="I1096" s="15" t="s">
        <v>203</v>
      </c>
    </row>
    <row r="1097" spans="2:9" ht="15">
      <c r="B1097" s="17" t="s">
        <v>179</v>
      </c>
      <c r="C1097" s="17" t="s">
        <v>68</v>
      </c>
      <c r="D1097" s="19" t="s">
        <v>69</v>
      </c>
      <c r="E1097" s="21">
        <v>44906</v>
      </c>
      <c r="F1097" s="17">
        <v>9720</v>
      </c>
      <c r="G1097" s="17">
        <v>19</v>
      </c>
      <c r="H1097" s="15">
        <f t="shared" si="17"/>
        <v>511.57894736842104</v>
      </c>
      <c r="I1097" s="15" t="s">
        <v>203</v>
      </c>
    </row>
    <row r="1098" spans="2:9" ht="15">
      <c r="B1098" s="17" t="s">
        <v>180</v>
      </c>
      <c r="C1098" s="17" t="s">
        <v>68</v>
      </c>
      <c r="D1098" s="19" t="s">
        <v>89</v>
      </c>
      <c r="E1098" s="21">
        <v>44906</v>
      </c>
      <c r="F1098" s="17">
        <v>316</v>
      </c>
      <c r="G1098" s="17">
        <v>1</v>
      </c>
      <c r="H1098" s="15">
        <f t="shared" si="17"/>
        <v>316</v>
      </c>
      <c r="I1098" s="15" t="s">
        <v>203</v>
      </c>
    </row>
    <row r="1099" spans="2:9" ht="15">
      <c r="B1099" s="17" t="s">
        <v>181</v>
      </c>
      <c r="C1099" s="17" t="s">
        <v>68</v>
      </c>
      <c r="D1099" s="19" t="s">
        <v>69</v>
      </c>
      <c r="E1099" s="21">
        <v>44906</v>
      </c>
      <c r="F1099" s="17">
        <v>269</v>
      </c>
      <c r="G1099" s="17">
        <v>1</v>
      </c>
      <c r="H1099" s="15">
        <f t="shared" si="17"/>
        <v>269</v>
      </c>
      <c r="I1099" s="15" t="s">
        <v>203</v>
      </c>
    </row>
    <row r="1100" spans="2:9" ht="15">
      <c r="B1100" s="17" t="s">
        <v>182</v>
      </c>
      <c r="C1100" s="17" t="s">
        <v>75</v>
      </c>
      <c r="D1100" s="19" t="s">
        <v>91</v>
      </c>
      <c r="E1100" s="21">
        <v>44906</v>
      </c>
      <c r="F1100" s="17">
        <v>0</v>
      </c>
      <c r="G1100" s="17">
        <v>0</v>
      </c>
      <c r="H1100" s="15">
        <f t="shared" si="17"/>
        <v>0</v>
      </c>
      <c r="I1100" s="15" t="s">
        <v>203</v>
      </c>
    </row>
    <row r="1101" spans="2:9" ht="15">
      <c r="B1101" s="17" t="s">
        <v>183</v>
      </c>
      <c r="C1101" s="17" t="s">
        <v>71</v>
      </c>
      <c r="D1101" s="19" t="s">
        <v>72</v>
      </c>
      <c r="E1101" s="21">
        <v>44906</v>
      </c>
      <c r="F1101" s="17">
        <v>2716</v>
      </c>
      <c r="G1101" s="17">
        <v>4</v>
      </c>
      <c r="H1101" s="15">
        <f t="shared" si="17"/>
        <v>679</v>
      </c>
      <c r="I1101" s="15" t="s">
        <v>203</v>
      </c>
    </row>
    <row r="1102" spans="2:9" ht="15">
      <c r="B1102" s="17" t="s">
        <v>67</v>
      </c>
      <c r="C1102" s="17" t="s">
        <v>68</v>
      </c>
      <c r="D1102" s="19" t="s">
        <v>69</v>
      </c>
      <c r="E1102" s="21">
        <v>44907</v>
      </c>
      <c r="F1102" s="17">
        <v>284</v>
      </c>
      <c r="G1102" s="17">
        <v>1</v>
      </c>
      <c r="H1102" s="15">
        <f t="shared" si="17"/>
        <v>284</v>
      </c>
      <c r="I1102" s="15" t="s">
        <v>203</v>
      </c>
    </row>
    <row r="1103" spans="2:9" ht="15">
      <c r="B1103" s="17" t="s">
        <v>70</v>
      </c>
      <c r="C1103" s="17" t="s">
        <v>71</v>
      </c>
      <c r="D1103" s="19" t="s">
        <v>72</v>
      </c>
      <c r="E1103" s="21">
        <v>44907</v>
      </c>
      <c r="F1103" s="17">
        <v>17687</v>
      </c>
      <c r="G1103" s="17">
        <v>31</v>
      </c>
      <c r="H1103" s="15">
        <f t="shared" si="17"/>
        <v>570.54838709677415</v>
      </c>
      <c r="I1103" s="15" t="s">
        <v>203</v>
      </c>
    </row>
    <row r="1104" spans="2:9" ht="15">
      <c r="B1104" s="17" t="s">
        <v>73</v>
      </c>
      <c r="C1104" s="17" t="s">
        <v>71</v>
      </c>
      <c r="D1104" s="19" t="s">
        <v>72</v>
      </c>
      <c r="E1104" s="21">
        <v>44907</v>
      </c>
      <c r="F1104" s="17">
        <v>387</v>
      </c>
      <c r="G1104" s="17">
        <v>3</v>
      </c>
      <c r="H1104" s="15">
        <f t="shared" si="17"/>
        <v>129</v>
      </c>
      <c r="I1104" s="15" t="s">
        <v>203</v>
      </c>
    </row>
    <row r="1105" spans="2:9" ht="15">
      <c r="B1105" s="17" t="s">
        <v>74</v>
      </c>
      <c r="C1105" s="17" t="s">
        <v>75</v>
      </c>
      <c r="D1105" s="19" t="s">
        <v>76</v>
      </c>
      <c r="E1105" s="21">
        <v>44907</v>
      </c>
      <c r="F1105" s="17">
        <v>25635</v>
      </c>
      <c r="G1105" s="17">
        <v>15</v>
      </c>
      <c r="H1105" s="15">
        <f t="shared" si="17"/>
        <v>1709</v>
      </c>
      <c r="I1105" s="15" t="s">
        <v>203</v>
      </c>
    </row>
    <row r="1106" spans="2:9" ht="15">
      <c r="B1106" s="17" t="s">
        <v>77</v>
      </c>
      <c r="C1106" s="17" t="s">
        <v>78</v>
      </c>
      <c r="D1106" s="19" t="s">
        <v>79</v>
      </c>
      <c r="E1106" s="21">
        <v>44907</v>
      </c>
      <c r="F1106" s="17">
        <v>0</v>
      </c>
      <c r="G1106" s="17">
        <v>0</v>
      </c>
      <c r="H1106" s="15">
        <f t="shared" si="17"/>
        <v>0</v>
      </c>
      <c r="I1106" s="15" t="s">
        <v>203</v>
      </c>
    </row>
    <row r="1107" spans="2:9" ht="15">
      <c r="B1107" s="17" t="s">
        <v>80</v>
      </c>
      <c r="C1107" s="17" t="s">
        <v>81</v>
      </c>
      <c r="D1107" s="19" t="s">
        <v>82</v>
      </c>
      <c r="E1107" s="21">
        <v>44907</v>
      </c>
      <c r="F1107" s="17">
        <v>0</v>
      </c>
      <c r="G1107" s="17">
        <v>0</v>
      </c>
      <c r="H1107" s="15">
        <f t="shared" si="17"/>
        <v>0</v>
      </c>
      <c r="I1107" s="15" t="s">
        <v>203</v>
      </c>
    </row>
    <row r="1108" spans="2:9" ht="15">
      <c r="B1108" s="17" t="s">
        <v>83</v>
      </c>
      <c r="C1108" s="17" t="s">
        <v>71</v>
      </c>
      <c r="D1108" s="19" t="s">
        <v>84</v>
      </c>
      <c r="E1108" s="21">
        <v>44907</v>
      </c>
      <c r="F1108" s="17">
        <v>19737</v>
      </c>
      <c r="G1108" s="17">
        <v>153</v>
      </c>
      <c r="H1108" s="15">
        <f t="shared" si="17"/>
        <v>129</v>
      </c>
      <c r="I1108" s="15" t="s">
        <v>203</v>
      </c>
    </row>
    <row r="1109" spans="2:9" ht="15">
      <c r="B1109" s="17" t="s">
        <v>85</v>
      </c>
      <c r="C1109" s="17" t="s">
        <v>75</v>
      </c>
      <c r="D1109" s="19" t="s">
        <v>86</v>
      </c>
      <c r="E1109" s="21">
        <v>44907</v>
      </c>
      <c r="F1109" s="17">
        <v>3122</v>
      </c>
      <c r="G1109" s="17">
        <v>11</v>
      </c>
      <c r="H1109" s="15">
        <f t="shared" si="17"/>
        <v>283.81818181818181</v>
      </c>
      <c r="I1109" s="15" t="s">
        <v>203</v>
      </c>
    </row>
    <row r="1110" spans="2:9" ht="15">
      <c r="B1110" s="17" t="s">
        <v>87</v>
      </c>
      <c r="C1110" s="17" t="s">
        <v>71</v>
      </c>
      <c r="D1110" s="19" t="s">
        <v>84</v>
      </c>
      <c r="E1110" s="21">
        <v>44907</v>
      </c>
      <c r="F1110" s="17">
        <v>3383</v>
      </c>
      <c r="G1110" s="17">
        <v>17</v>
      </c>
      <c r="H1110" s="15">
        <f t="shared" si="17"/>
        <v>199</v>
      </c>
      <c r="I1110" s="15" t="s">
        <v>203</v>
      </c>
    </row>
    <row r="1111" spans="2:9" ht="15">
      <c r="B1111" s="17" t="s">
        <v>88</v>
      </c>
      <c r="C1111" s="17" t="s">
        <v>68</v>
      </c>
      <c r="D1111" s="19" t="s">
        <v>89</v>
      </c>
      <c r="E1111" s="21">
        <v>44907</v>
      </c>
      <c r="F1111" s="17">
        <v>0</v>
      </c>
      <c r="G1111" s="17">
        <v>0</v>
      </c>
      <c r="H1111" s="15">
        <f t="shared" si="17"/>
        <v>0</v>
      </c>
      <c r="I1111" s="15" t="s">
        <v>203</v>
      </c>
    </row>
    <row r="1112" spans="2:9" ht="15">
      <c r="B1112" s="17" t="s">
        <v>90</v>
      </c>
      <c r="C1112" s="17" t="s">
        <v>75</v>
      </c>
      <c r="D1112" s="19" t="s">
        <v>91</v>
      </c>
      <c r="E1112" s="21">
        <v>44907</v>
      </c>
      <c r="F1112" s="17">
        <v>13793</v>
      </c>
      <c r="G1112" s="17">
        <v>28</v>
      </c>
      <c r="H1112" s="15">
        <f t="shared" si="17"/>
        <v>492.60714285714283</v>
      </c>
      <c r="I1112" s="15" t="s">
        <v>203</v>
      </c>
    </row>
    <row r="1113" spans="2:9" ht="15">
      <c r="B1113" s="17" t="s">
        <v>92</v>
      </c>
      <c r="C1113" s="17" t="s">
        <v>75</v>
      </c>
      <c r="D1113" s="19" t="s">
        <v>86</v>
      </c>
      <c r="E1113" s="21">
        <v>44907</v>
      </c>
      <c r="F1113" s="17">
        <v>9282</v>
      </c>
      <c r="G1113" s="17">
        <v>11</v>
      </c>
      <c r="H1113" s="15">
        <f t="shared" si="17"/>
        <v>843.81818181818187</v>
      </c>
      <c r="I1113" s="15" t="s">
        <v>203</v>
      </c>
    </row>
    <row r="1114" spans="2:9" ht="15">
      <c r="B1114" s="17" t="s">
        <v>93</v>
      </c>
      <c r="C1114" s="17" t="s">
        <v>71</v>
      </c>
      <c r="D1114" s="19" t="s">
        <v>94</v>
      </c>
      <c r="E1114" s="21">
        <v>44907</v>
      </c>
      <c r="F1114" s="17">
        <v>11883</v>
      </c>
      <c r="G1114" s="17">
        <v>17</v>
      </c>
      <c r="H1114" s="15">
        <f t="shared" si="17"/>
        <v>699</v>
      </c>
      <c r="I1114" s="15" t="s">
        <v>203</v>
      </c>
    </row>
    <row r="1115" spans="2:9" ht="15">
      <c r="B1115" s="17" t="s">
        <v>95</v>
      </c>
      <c r="C1115" s="17" t="s">
        <v>71</v>
      </c>
      <c r="D1115" s="19" t="s">
        <v>94</v>
      </c>
      <c r="E1115" s="21">
        <v>44907</v>
      </c>
      <c r="F1115" s="17">
        <v>19222</v>
      </c>
      <c r="G1115" s="17">
        <v>46</v>
      </c>
      <c r="H1115" s="15">
        <f t="shared" si="17"/>
        <v>417.86956521739131</v>
      </c>
      <c r="I1115" s="15" t="s">
        <v>203</v>
      </c>
    </row>
    <row r="1116" spans="2:9" ht="15">
      <c r="B1116" s="17" t="s">
        <v>96</v>
      </c>
      <c r="C1116" s="17" t="s">
        <v>75</v>
      </c>
      <c r="D1116" s="19" t="s">
        <v>76</v>
      </c>
      <c r="E1116" s="21">
        <v>44907</v>
      </c>
      <c r="F1116" s="17">
        <v>179</v>
      </c>
      <c r="G1116" s="17">
        <v>1</v>
      </c>
      <c r="H1116" s="15">
        <f t="shared" si="17"/>
        <v>179</v>
      </c>
      <c r="I1116" s="15" t="s">
        <v>203</v>
      </c>
    </row>
    <row r="1117" spans="2:9" ht="15">
      <c r="B1117" s="17" t="s">
        <v>97</v>
      </c>
      <c r="C1117" s="17" t="s">
        <v>71</v>
      </c>
      <c r="D1117" s="19" t="s">
        <v>72</v>
      </c>
      <c r="E1117" s="21">
        <v>44907</v>
      </c>
      <c r="F1117" s="17">
        <v>675</v>
      </c>
      <c r="G1117" s="17">
        <v>5</v>
      </c>
      <c r="H1117" s="15">
        <f t="shared" si="17"/>
        <v>135</v>
      </c>
      <c r="I1117" s="15" t="s">
        <v>203</v>
      </c>
    </row>
    <row r="1118" spans="2:9" ht="15">
      <c r="B1118" s="17" t="s">
        <v>98</v>
      </c>
      <c r="C1118" s="17" t="s">
        <v>68</v>
      </c>
      <c r="D1118" s="19" t="s">
        <v>99</v>
      </c>
      <c r="E1118" s="21">
        <v>44907</v>
      </c>
      <c r="F1118" s="17">
        <v>0</v>
      </c>
      <c r="G1118" s="17">
        <v>0</v>
      </c>
      <c r="H1118" s="15">
        <f t="shared" si="17"/>
        <v>0</v>
      </c>
      <c r="I1118" s="15" t="s">
        <v>203</v>
      </c>
    </row>
    <row r="1119" spans="2:9" ht="15">
      <c r="B1119" s="17" t="s">
        <v>100</v>
      </c>
      <c r="C1119" s="17" t="s">
        <v>68</v>
      </c>
      <c r="D1119" s="19" t="s">
        <v>99</v>
      </c>
      <c r="E1119" s="21">
        <v>44907</v>
      </c>
      <c r="F1119" s="17">
        <v>0</v>
      </c>
      <c r="G1119" s="17">
        <v>0</v>
      </c>
      <c r="H1119" s="15">
        <f t="shared" si="17"/>
        <v>0</v>
      </c>
      <c r="I1119" s="15" t="s">
        <v>203</v>
      </c>
    </row>
    <row r="1120" spans="2:9" ht="15">
      <c r="B1120" s="17" t="s">
        <v>101</v>
      </c>
      <c r="C1120" s="17" t="s">
        <v>68</v>
      </c>
      <c r="D1120" s="19" t="s">
        <v>99</v>
      </c>
      <c r="E1120" s="21">
        <v>44907</v>
      </c>
      <c r="F1120" s="17">
        <v>837</v>
      </c>
      <c r="G1120" s="17">
        <v>3</v>
      </c>
      <c r="H1120" s="15">
        <f t="shared" si="17"/>
        <v>279</v>
      </c>
      <c r="I1120" s="15" t="s">
        <v>203</v>
      </c>
    </row>
    <row r="1121" spans="2:9" ht="15">
      <c r="B1121" s="17" t="s">
        <v>102</v>
      </c>
      <c r="C1121" s="17" t="s">
        <v>75</v>
      </c>
      <c r="D1121" s="19" t="s">
        <v>76</v>
      </c>
      <c r="E1121" s="21">
        <v>44907</v>
      </c>
      <c r="F1121" s="17">
        <v>12823</v>
      </c>
      <c r="G1121" s="17">
        <v>15</v>
      </c>
      <c r="H1121" s="15">
        <f t="shared" si="17"/>
        <v>854.86666666666667</v>
      </c>
      <c r="I1121" s="15" t="s">
        <v>203</v>
      </c>
    </row>
    <row r="1122" spans="2:9" ht="15">
      <c r="B1122" s="17" t="s">
        <v>103</v>
      </c>
      <c r="C1122" s="17" t="s">
        <v>75</v>
      </c>
      <c r="D1122" s="19" t="s">
        <v>86</v>
      </c>
      <c r="E1122" s="21">
        <v>44907</v>
      </c>
      <c r="F1122" s="17">
        <v>14730</v>
      </c>
      <c r="G1122" s="17">
        <v>29</v>
      </c>
      <c r="H1122" s="15">
        <f t="shared" si="17"/>
        <v>507.93103448275861</v>
      </c>
      <c r="I1122" s="15" t="s">
        <v>203</v>
      </c>
    </row>
    <row r="1123" spans="2:9" ht="15">
      <c r="B1123" s="17" t="s">
        <v>104</v>
      </c>
      <c r="C1123" s="17" t="s">
        <v>68</v>
      </c>
      <c r="D1123" s="19" t="s">
        <v>99</v>
      </c>
      <c r="E1123" s="21">
        <v>44907</v>
      </c>
      <c r="F1123" s="17">
        <v>672</v>
      </c>
      <c r="G1123" s="17">
        <v>2</v>
      </c>
      <c r="H1123" s="15">
        <f t="shared" si="17"/>
        <v>336</v>
      </c>
      <c r="I1123" s="15" t="s">
        <v>203</v>
      </c>
    </row>
    <row r="1124" spans="2:9" ht="15">
      <c r="B1124" s="17" t="s">
        <v>105</v>
      </c>
      <c r="C1124" s="17" t="s">
        <v>81</v>
      </c>
      <c r="D1124" s="19" t="s">
        <v>82</v>
      </c>
      <c r="E1124" s="21">
        <v>44907</v>
      </c>
      <c r="F1124" s="17">
        <v>0</v>
      </c>
      <c r="G1124" s="17">
        <v>0</v>
      </c>
      <c r="H1124" s="15">
        <f t="shared" si="17"/>
        <v>0</v>
      </c>
      <c r="I1124" s="15" t="s">
        <v>203</v>
      </c>
    </row>
    <row r="1125" spans="2:9" ht="15">
      <c r="B1125" s="17" t="s">
        <v>106</v>
      </c>
      <c r="C1125" s="17" t="s">
        <v>68</v>
      </c>
      <c r="D1125" s="19" t="s">
        <v>89</v>
      </c>
      <c r="E1125" s="21">
        <v>44907</v>
      </c>
      <c r="F1125" s="17">
        <v>488</v>
      </c>
      <c r="G1125" s="17">
        <v>2</v>
      </c>
      <c r="H1125" s="15">
        <f t="shared" si="17"/>
        <v>244</v>
      </c>
      <c r="I1125" s="15" t="s">
        <v>203</v>
      </c>
    </row>
    <row r="1126" spans="2:9" ht="15">
      <c r="B1126" s="17" t="s">
        <v>107</v>
      </c>
      <c r="C1126" s="17" t="s">
        <v>71</v>
      </c>
      <c r="D1126" s="19" t="s">
        <v>72</v>
      </c>
      <c r="E1126" s="21">
        <v>44907</v>
      </c>
      <c r="F1126" s="17">
        <v>3395</v>
      </c>
      <c r="G1126" s="17">
        <v>5</v>
      </c>
      <c r="H1126" s="15">
        <f t="shared" si="17"/>
        <v>679</v>
      </c>
      <c r="I1126" s="15" t="s">
        <v>203</v>
      </c>
    </row>
    <row r="1127" spans="2:9" ht="15">
      <c r="B1127" s="17" t="s">
        <v>108</v>
      </c>
      <c r="C1127" s="17" t="s">
        <v>68</v>
      </c>
      <c r="D1127" s="19" t="s">
        <v>89</v>
      </c>
      <c r="E1127" s="21">
        <v>44907</v>
      </c>
      <c r="F1127" s="17">
        <v>1014</v>
      </c>
      <c r="G1127" s="17">
        <v>6</v>
      </c>
      <c r="H1127" s="15">
        <f t="shared" si="17"/>
        <v>169</v>
      </c>
      <c r="I1127" s="15" t="s">
        <v>203</v>
      </c>
    </row>
    <row r="1128" spans="2:9" ht="15">
      <c r="B1128" s="17" t="s">
        <v>109</v>
      </c>
      <c r="C1128" s="17" t="s">
        <v>71</v>
      </c>
      <c r="D1128" s="19" t="s">
        <v>72</v>
      </c>
      <c r="E1128" s="21">
        <v>44907</v>
      </c>
      <c r="F1128" s="17">
        <v>13793</v>
      </c>
      <c r="G1128" s="17">
        <v>28</v>
      </c>
      <c r="H1128" s="15">
        <f t="shared" si="17"/>
        <v>492.60714285714283</v>
      </c>
      <c r="I1128" s="15" t="s">
        <v>203</v>
      </c>
    </row>
    <row r="1129" spans="2:9" ht="15">
      <c r="B1129" s="17" t="s">
        <v>110</v>
      </c>
      <c r="C1129" s="17" t="s">
        <v>75</v>
      </c>
      <c r="D1129" s="19" t="s">
        <v>86</v>
      </c>
      <c r="E1129" s="21">
        <v>44907</v>
      </c>
      <c r="F1129" s="17">
        <v>9282</v>
      </c>
      <c r="G1129" s="17">
        <v>11</v>
      </c>
      <c r="H1129" s="15">
        <f t="shared" si="17"/>
        <v>843.81818181818187</v>
      </c>
      <c r="I1129" s="15" t="s">
        <v>203</v>
      </c>
    </row>
    <row r="1130" spans="2:9" ht="15">
      <c r="B1130" s="17" t="s">
        <v>111</v>
      </c>
      <c r="C1130" s="17" t="s">
        <v>75</v>
      </c>
      <c r="D1130" s="19" t="s">
        <v>76</v>
      </c>
      <c r="E1130" s="21">
        <v>44907</v>
      </c>
      <c r="F1130" s="17">
        <v>11883</v>
      </c>
      <c r="G1130" s="17">
        <v>17</v>
      </c>
      <c r="H1130" s="15">
        <f t="shared" si="17"/>
        <v>699</v>
      </c>
      <c r="I1130" s="15" t="s">
        <v>203</v>
      </c>
    </row>
    <row r="1131" spans="2:9" ht="15">
      <c r="B1131" s="17" t="s">
        <v>112</v>
      </c>
      <c r="C1131" s="17" t="s">
        <v>71</v>
      </c>
      <c r="D1131" s="19" t="s">
        <v>72</v>
      </c>
      <c r="E1131" s="21">
        <v>44907</v>
      </c>
      <c r="F1131" s="17">
        <v>19222</v>
      </c>
      <c r="G1131" s="17">
        <v>46</v>
      </c>
      <c r="H1131" s="15">
        <f t="shared" si="17"/>
        <v>417.86956521739131</v>
      </c>
      <c r="I1131" s="15" t="s">
        <v>203</v>
      </c>
    </row>
    <row r="1132" spans="2:9" ht="15">
      <c r="B1132" s="17" t="s">
        <v>113</v>
      </c>
      <c r="C1132" s="17" t="s">
        <v>71</v>
      </c>
      <c r="D1132" s="19" t="s">
        <v>84</v>
      </c>
      <c r="E1132" s="21">
        <v>44907</v>
      </c>
      <c r="F1132" s="17">
        <v>179</v>
      </c>
      <c r="G1132" s="17">
        <v>1</v>
      </c>
      <c r="H1132" s="15">
        <f t="shared" si="17"/>
        <v>179</v>
      </c>
      <c r="I1132" s="15" t="s">
        <v>203</v>
      </c>
    </row>
    <row r="1133" spans="2:9" ht="15">
      <c r="B1133" s="17" t="s">
        <v>114</v>
      </c>
      <c r="C1133" s="17" t="s">
        <v>71</v>
      </c>
      <c r="D1133" s="19" t="s">
        <v>72</v>
      </c>
      <c r="E1133" s="21">
        <v>44907</v>
      </c>
      <c r="F1133" s="17">
        <v>675</v>
      </c>
      <c r="G1133" s="17">
        <v>5</v>
      </c>
      <c r="H1133" s="15">
        <f t="shared" si="17"/>
        <v>135</v>
      </c>
      <c r="I1133" s="15" t="s">
        <v>203</v>
      </c>
    </row>
    <row r="1134" spans="2:9" ht="15">
      <c r="B1134" s="17" t="s">
        <v>115</v>
      </c>
      <c r="C1134" s="17" t="s">
        <v>68</v>
      </c>
      <c r="D1134" s="19" t="s">
        <v>99</v>
      </c>
      <c r="E1134" s="21">
        <v>44907</v>
      </c>
      <c r="F1134" s="17">
        <v>0</v>
      </c>
      <c r="G1134" s="17">
        <v>0</v>
      </c>
      <c r="H1134" s="15">
        <f t="shared" si="17"/>
        <v>0</v>
      </c>
      <c r="I1134" s="15" t="s">
        <v>203</v>
      </c>
    </row>
    <row r="1135" spans="2:9" ht="15">
      <c r="B1135" s="17" t="s">
        <v>116</v>
      </c>
      <c r="C1135" s="17" t="s">
        <v>71</v>
      </c>
      <c r="D1135" s="19" t="s">
        <v>94</v>
      </c>
      <c r="E1135" s="21">
        <v>44907</v>
      </c>
      <c r="F1135" s="17">
        <v>0</v>
      </c>
      <c r="G1135" s="17">
        <v>0</v>
      </c>
      <c r="H1135" s="15">
        <f t="shared" si="17"/>
        <v>0</v>
      </c>
      <c r="I1135" s="15" t="s">
        <v>203</v>
      </c>
    </row>
    <row r="1136" spans="2:9" ht="15">
      <c r="B1136" s="17" t="s">
        <v>117</v>
      </c>
      <c r="C1136" s="17" t="s">
        <v>68</v>
      </c>
      <c r="D1136" s="19" t="s">
        <v>99</v>
      </c>
      <c r="E1136" s="21">
        <v>44907</v>
      </c>
      <c r="F1136" s="17">
        <v>837</v>
      </c>
      <c r="G1136" s="17">
        <v>3</v>
      </c>
      <c r="H1136" s="15">
        <f t="shared" si="17"/>
        <v>279</v>
      </c>
      <c r="I1136" s="15" t="s">
        <v>203</v>
      </c>
    </row>
    <row r="1137" spans="2:9" ht="15">
      <c r="B1137" s="17" t="s">
        <v>118</v>
      </c>
      <c r="C1137" s="17" t="s">
        <v>71</v>
      </c>
      <c r="D1137" s="19" t="s">
        <v>72</v>
      </c>
      <c r="E1137" s="21">
        <v>44907</v>
      </c>
      <c r="F1137" s="17">
        <v>12823</v>
      </c>
      <c r="G1137" s="17">
        <v>15</v>
      </c>
      <c r="H1137" s="15">
        <f t="shared" si="17"/>
        <v>854.86666666666667</v>
      </c>
      <c r="I1137" s="15" t="s">
        <v>203</v>
      </c>
    </row>
    <row r="1138" spans="2:9" ht="15">
      <c r="B1138" s="17" t="s">
        <v>119</v>
      </c>
      <c r="C1138" s="17" t="s">
        <v>71</v>
      </c>
      <c r="D1138" s="19" t="s">
        <v>84</v>
      </c>
      <c r="E1138" s="21">
        <v>44907</v>
      </c>
      <c r="F1138" s="17">
        <v>14730</v>
      </c>
      <c r="G1138" s="17">
        <v>29</v>
      </c>
      <c r="H1138" s="15">
        <f t="shared" si="17"/>
        <v>507.93103448275861</v>
      </c>
      <c r="I1138" s="15" t="s">
        <v>203</v>
      </c>
    </row>
    <row r="1139" spans="2:9" ht="15">
      <c r="B1139" s="17" t="s">
        <v>120</v>
      </c>
      <c r="C1139" s="17" t="s">
        <v>81</v>
      </c>
      <c r="D1139" s="19" t="s">
        <v>121</v>
      </c>
      <c r="E1139" s="21">
        <v>44907</v>
      </c>
      <c r="F1139" s="17">
        <v>672</v>
      </c>
      <c r="G1139" s="17">
        <v>2</v>
      </c>
      <c r="H1139" s="15">
        <f t="shared" si="17"/>
        <v>336</v>
      </c>
      <c r="I1139" s="15" t="s">
        <v>203</v>
      </c>
    </row>
    <row r="1140" spans="2:9" ht="15">
      <c r="B1140" s="17" t="s">
        <v>122</v>
      </c>
      <c r="C1140" s="17" t="s">
        <v>81</v>
      </c>
      <c r="D1140" s="19" t="s">
        <v>123</v>
      </c>
      <c r="E1140" s="21">
        <v>44907</v>
      </c>
      <c r="F1140" s="17">
        <v>0</v>
      </c>
      <c r="G1140" s="17">
        <v>0</v>
      </c>
      <c r="H1140" s="15">
        <f t="shared" si="17"/>
        <v>0</v>
      </c>
      <c r="I1140" s="15" t="s">
        <v>203</v>
      </c>
    </row>
    <row r="1141" spans="2:9" ht="15">
      <c r="B1141" s="17" t="s">
        <v>124</v>
      </c>
      <c r="C1141" s="17" t="s">
        <v>81</v>
      </c>
      <c r="D1141" s="19" t="s">
        <v>121</v>
      </c>
      <c r="E1141" s="21">
        <v>44907</v>
      </c>
      <c r="F1141" s="17">
        <v>488</v>
      </c>
      <c r="G1141" s="17">
        <v>2</v>
      </c>
      <c r="H1141" s="15">
        <f t="shared" si="17"/>
        <v>244</v>
      </c>
      <c r="I1141" s="15" t="s">
        <v>203</v>
      </c>
    </row>
    <row r="1142" spans="2:9" ht="15">
      <c r="B1142" s="17" t="s">
        <v>125</v>
      </c>
      <c r="C1142" s="17" t="s">
        <v>75</v>
      </c>
      <c r="D1142" s="19" t="s">
        <v>91</v>
      </c>
      <c r="E1142" s="21">
        <v>44907</v>
      </c>
      <c r="F1142" s="17">
        <v>3395</v>
      </c>
      <c r="G1142" s="17">
        <v>5</v>
      </c>
      <c r="H1142" s="15">
        <f t="shared" si="17"/>
        <v>679</v>
      </c>
      <c r="I1142" s="15" t="s">
        <v>203</v>
      </c>
    </row>
    <row r="1143" spans="2:9" ht="15">
      <c r="B1143" s="17" t="s">
        <v>126</v>
      </c>
      <c r="C1143" s="17" t="s">
        <v>71</v>
      </c>
      <c r="D1143" s="19" t="s">
        <v>84</v>
      </c>
      <c r="E1143" s="21">
        <v>44907</v>
      </c>
      <c r="F1143" s="17">
        <v>1014</v>
      </c>
      <c r="G1143" s="17">
        <v>6</v>
      </c>
      <c r="H1143" s="15">
        <f t="shared" si="17"/>
        <v>169</v>
      </c>
      <c r="I1143" s="15" t="s">
        <v>203</v>
      </c>
    </row>
    <row r="1144" spans="2:9" ht="15">
      <c r="B1144" s="17" t="s">
        <v>87</v>
      </c>
      <c r="C1144" s="17" t="s">
        <v>71</v>
      </c>
      <c r="D1144" s="19" t="s">
        <v>72</v>
      </c>
      <c r="E1144" s="21">
        <v>44907</v>
      </c>
      <c r="F1144" s="17">
        <v>13793</v>
      </c>
      <c r="G1144" s="17">
        <v>28</v>
      </c>
      <c r="H1144" s="15">
        <f t="shared" si="17"/>
        <v>492.60714285714283</v>
      </c>
      <c r="I1144" s="15" t="s">
        <v>203</v>
      </c>
    </row>
    <row r="1145" spans="2:9" ht="15">
      <c r="B1145" s="17" t="s">
        <v>127</v>
      </c>
      <c r="C1145" s="17" t="s">
        <v>68</v>
      </c>
      <c r="D1145" s="19" t="s">
        <v>99</v>
      </c>
      <c r="E1145" s="21">
        <v>44907</v>
      </c>
      <c r="F1145" s="17">
        <v>9282</v>
      </c>
      <c r="G1145" s="17">
        <v>11</v>
      </c>
      <c r="H1145" s="15">
        <f t="shared" si="17"/>
        <v>843.81818181818187</v>
      </c>
      <c r="I1145" s="15" t="s">
        <v>203</v>
      </c>
    </row>
    <row r="1146" spans="2:9" ht="15">
      <c r="B1146" s="17" t="s">
        <v>128</v>
      </c>
      <c r="C1146" s="17" t="s">
        <v>81</v>
      </c>
      <c r="D1146" s="19" t="s">
        <v>123</v>
      </c>
      <c r="E1146" s="21">
        <v>44907</v>
      </c>
      <c r="F1146" s="17">
        <v>11883</v>
      </c>
      <c r="G1146" s="17">
        <v>17</v>
      </c>
      <c r="H1146" s="15">
        <f t="shared" si="17"/>
        <v>699</v>
      </c>
      <c r="I1146" s="15" t="s">
        <v>203</v>
      </c>
    </row>
    <row r="1147" spans="2:9" ht="15">
      <c r="B1147" s="17" t="s">
        <v>129</v>
      </c>
      <c r="C1147" s="17" t="s">
        <v>75</v>
      </c>
      <c r="D1147" s="19" t="s">
        <v>91</v>
      </c>
      <c r="E1147" s="21">
        <v>44907</v>
      </c>
      <c r="F1147" s="17">
        <v>19222</v>
      </c>
      <c r="G1147" s="17">
        <v>46</v>
      </c>
      <c r="H1147" s="15">
        <f t="shared" si="17"/>
        <v>417.86956521739131</v>
      </c>
      <c r="I1147" s="15" t="s">
        <v>203</v>
      </c>
    </row>
    <row r="1148" spans="2:9" ht="15">
      <c r="B1148" s="17" t="s">
        <v>130</v>
      </c>
      <c r="C1148" s="17" t="s">
        <v>71</v>
      </c>
      <c r="D1148" s="19" t="s">
        <v>72</v>
      </c>
      <c r="E1148" s="21">
        <v>44907</v>
      </c>
      <c r="F1148" s="17">
        <v>179</v>
      </c>
      <c r="G1148" s="17">
        <v>1</v>
      </c>
      <c r="H1148" s="15">
        <f t="shared" si="17"/>
        <v>179</v>
      </c>
      <c r="I1148" s="15" t="s">
        <v>203</v>
      </c>
    </row>
    <row r="1149" spans="2:9" ht="15">
      <c r="B1149" s="17" t="s">
        <v>131</v>
      </c>
      <c r="C1149" s="17" t="s">
        <v>75</v>
      </c>
      <c r="D1149" s="19" t="s">
        <v>76</v>
      </c>
      <c r="E1149" s="21">
        <v>44907</v>
      </c>
      <c r="F1149" s="17">
        <v>675</v>
      </c>
      <c r="G1149" s="17">
        <v>5</v>
      </c>
      <c r="H1149" s="15">
        <f t="shared" si="17"/>
        <v>135</v>
      </c>
      <c r="I1149" s="15" t="s">
        <v>203</v>
      </c>
    </row>
    <row r="1150" spans="2:9" ht="15">
      <c r="B1150" s="17" t="s">
        <v>132</v>
      </c>
      <c r="C1150" s="17" t="s">
        <v>68</v>
      </c>
      <c r="D1150" s="19" t="s">
        <v>89</v>
      </c>
      <c r="E1150" s="21">
        <v>44907</v>
      </c>
      <c r="F1150" s="17">
        <v>0</v>
      </c>
      <c r="G1150" s="17">
        <v>0</v>
      </c>
      <c r="H1150" s="15">
        <f t="shared" si="17"/>
        <v>0</v>
      </c>
      <c r="I1150" s="15" t="s">
        <v>203</v>
      </c>
    </row>
    <row r="1151" spans="2:9" ht="15">
      <c r="B1151" s="17" t="s">
        <v>133</v>
      </c>
      <c r="C1151" s="17" t="s">
        <v>71</v>
      </c>
      <c r="D1151" s="19" t="s">
        <v>72</v>
      </c>
      <c r="E1151" s="21">
        <v>44907</v>
      </c>
      <c r="F1151" s="17">
        <v>0</v>
      </c>
      <c r="G1151" s="17">
        <v>0</v>
      </c>
      <c r="H1151" s="15">
        <f t="shared" si="17"/>
        <v>0</v>
      </c>
      <c r="I1151" s="15" t="s">
        <v>203</v>
      </c>
    </row>
    <row r="1152" spans="2:9" ht="15">
      <c r="B1152" s="17" t="s">
        <v>134</v>
      </c>
      <c r="C1152" s="17" t="s">
        <v>75</v>
      </c>
      <c r="D1152" s="19" t="s">
        <v>76</v>
      </c>
      <c r="E1152" s="21">
        <v>44907</v>
      </c>
      <c r="F1152" s="17">
        <v>837</v>
      </c>
      <c r="G1152" s="17">
        <v>3</v>
      </c>
      <c r="H1152" s="15">
        <f t="shared" si="17"/>
        <v>279</v>
      </c>
      <c r="I1152" s="15" t="s">
        <v>203</v>
      </c>
    </row>
    <row r="1153" spans="2:9" ht="15">
      <c r="B1153" s="17" t="s">
        <v>135</v>
      </c>
      <c r="C1153" s="17" t="s">
        <v>68</v>
      </c>
      <c r="D1153" s="19" t="s">
        <v>69</v>
      </c>
      <c r="E1153" s="21">
        <v>44907</v>
      </c>
      <c r="F1153" s="17">
        <v>12823</v>
      </c>
      <c r="G1153" s="17">
        <v>15</v>
      </c>
      <c r="H1153" s="15">
        <f t="shared" si="17"/>
        <v>854.86666666666667</v>
      </c>
      <c r="I1153" s="15" t="s">
        <v>203</v>
      </c>
    </row>
    <row r="1154" spans="2:9" ht="15">
      <c r="B1154" s="17" t="s">
        <v>136</v>
      </c>
      <c r="C1154" s="17" t="s">
        <v>71</v>
      </c>
      <c r="D1154" s="19" t="s">
        <v>84</v>
      </c>
      <c r="E1154" s="21">
        <v>44907</v>
      </c>
      <c r="F1154" s="17">
        <v>14730</v>
      </c>
      <c r="G1154" s="17">
        <v>29</v>
      </c>
      <c r="H1154" s="15">
        <f t="shared" si="17"/>
        <v>507.93103448275861</v>
      </c>
      <c r="I1154" s="15" t="s">
        <v>203</v>
      </c>
    </row>
    <row r="1155" spans="2:9" ht="15">
      <c r="B1155" s="17" t="s">
        <v>137</v>
      </c>
      <c r="C1155" s="17" t="s">
        <v>81</v>
      </c>
      <c r="D1155" s="19" t="s">
        <v>121</v>
      </c>
      <c r="E1155" s="21">
        <v>44907</v>
      </c>
      <c r="F1155" s="17">
        <v>672</v>
      </c>
      <c r="G1155" s="17">
        <v>2</v>
      </c>
      <c r="H1155" s="15">
        <f t="shared" ref="H1155:H1218" si="18">IF(F1155&gt;0,F1155/G1155,0)</f>
        <v>336</v>
      </c>
      <c r="I1155" s="15" t="s">
        <v>203</v>
      </c>
    </row>
    <row r="1156" spans="2:9" ht="15">
      <c r="B1156" s="17" t="s">
        <v>138</v>
      </c>
      <c r="C1156" s="17" t="s">
        <v>68</v>
      </c>
      <c r="D1156" s="19" t="s">
        <v>89</v>
      </c>
      <c r="E1156" s="21">
        <v>44907</v>
      </c>
      <c r="F1156" s="17">
        <v>0</v>
      </c>
      <c r="G1156" s="17">
        <v>0</v>
      </c>
      <c r="H1156" s="15">
        <f t="shared" si="18"/>
        <v>0</v>
      </c>
      <c r="I1156" s="15" t="s">
        <v>203</v>
      </c>
    </row>
    <row r="1157" spans="2:9" ht="15">
      <c r="B1157" s="17" t="s">
        <v>139</v>
      </c>
      <c r="C1157" s="17" t="s">
        <v>71</v>
      </c>
      <c r="D1157" s="19" t="s">
        <v>94</v>
      </c>
      <c r="E1157" s="21">
        <v>44907</v>
      </c>
      <c r="F1157" s="17">
        <v>488</v>
      </c>
      <c r="G1157" s="17">
        <v>2</v>
      </c>
      <c r="H1157" s="15">
        <f t="shared" si="18"/>
        <v>244</v>
      </c>
      <c r="I1157" s="15" t="s">
        <v>203</v>
      </c>
    </row>
    <row r="1158" spans="2:9" ht="15">
      <c r="B1158" s="17" t="s">
        <v>140</v>
      </c>
      <c r="C1158" s="17" t="s">
        <v>68</v>
      </c>
      <c r="D1158" s="19" t="s">
        <v>99</v>
      </c>
      <c r="E1158" s="21">
        <v>44907</v>
      </c>
      <c r="F1158" s="17">
        <v>3395</v>
      </c>
      <c r="G1158" s="17">
        <v>5</v>
      </c>
      <c r="H1158" s="15">
        <f t="shared" si="18"/>
        <v>679</v>
      </c>
      <c r="I1158" s="15" t="s">
        <v>203</v>
      </c>
    </row>
    <row r="1159" spans="2:9" ht="15">
      <c r="B1159" s="17" t="s">
        <v>141</v>
      </c>
      <c r="C1159" s="17" t="s">
        <v>75</v>
      </c>
      <c r="D1159" s="19" t="s">
        <v>91</v>
      </c>
      <c r="E1159" s="21">
        <v>44907</v>
      </c>
      <c r="F1159" s="17">
        <v>1014</v>
      </c>
      <c r="G1159" s="17">
        <v>6</v>
      </c>
      <c r="H1159" s="15">
        <f t="shared" si="18"/>
        <v>169</v>
      </c>
      <c r="I1159" s="15" t="s">
        <v>203</v>
      </c>
    </row>
    <row r="1160" spans="2:9" ht="15">
      <c r="B1160" s="17" t="s">
        <v>142</v>
      </c>
      <c r="C1160" s="17" t="s">
        <v>68</v>
      </c>
      <c r="D1160" s="19" t="s">
        <v>89</v>
      </c>
      <c r="E1160" s="21">
        <v>44907</v>
      </c>
      <c r="F1160" s="17">
        <v>13793</v>
      </c>
      <c r="G1160" s="17">
        <v>28</v>
      </c>
      <c r="H1160" s="15">
        <f t="shared" si="18"/>
        <v>492.60714285714283</v>
      </c>
      <c r="I1160" s="15" t="s">
        <v>203</v>
      </c>
    </row>
    <row r="1161" spans="2:9" ht="15">
      <c r="B1161" s="17" t="s">
        <v>143</v>
      </c>
      <c r="C1161" s="17" t="s">
        <v>81</v>
      </c>
      <c r="D1161" s="19" t="s">
        <v>121</v>
      </c>
      <c r="E1161" s="21">
        <v>44907</v>
      </c>
      <c r="F1161" s="17">
        <v>9282</v>
      </c>
      <c r="G1161" s="17">
        <v>11</v>
      </c>
      <c r="H1161" s="15">
        <f t="shared" si="18"/>
        <v>843.81818181818187</v>
      </c>
      <c r="I1161" s="15" t="s">
        <v>203</v>
      </c>
    </row>
    <row r="1162" spans="2:9" ht="15">
      <c r="B1162" s="17" t="s">
        <v>144</v>
      </c>
      <c r="C1162" s="17" t="s">
        <v>71</v>
      </c>
      <c r="D1162" s="19" t="s">
        <v>72</v>
      </c>
      <c r="E1162" s="21">
        <v>44907</v>
      </c>
      <c r="F1162" s="17">
        <v>11883</v>
      </c>
      <c r="G1162" s="17">
        <v>17</v>
      </c>
      <c r="H1162" s="15">
        <f t="shared" si="18"/>
        <v>699</v>
      </c>
      <c r="I1162" s="15" t="s">
        <v>203</v>
      </c>
    </row>
    <row r="1163" spans="2:9" ht="15">
      <c r="B1163" s="17" t="s">
        <v>145</v>
      </c>
      <c r="C1163" s="17" t="s">
        <v>81</v>
      </c>
      <c r="D1163" s="19" t="s">
        <v>123</v>
      </c>
      <c r="E1163" s="21">
        <v>44907</v>
      </c>
      <c r="F1163" s="17">
        <v>19222</v>
      </c>
      <c r="G1163" s="17">
        <v>46</v>
      </c>
      <c r="H1163" s="15">
        <f t="shared" si="18"/>
        <v>417.86956521739131</v>
      </c>
      <c r="I1163" s="15" t="s">
        <v>203</v>
      </c>
    </row>
    <row r="1164" spans="2:9" ht="15">
      <c r="B1164" s="17" t="s">
        <v>146</v>
      </c>
      <c r="C1164" s="17" t="s">
        <v>68</v>
      </c>
      <c r="D1164" s="19" t="s">
        <v>69</v>
      </c>
      <c r="E1164" s="21">
        <v>44907</v>
      </c>
      <c r="F1164" s="17">
        <v>179</v>
      </c>
      <c r="G1164" s="17">
        <v>1</v>
      </c>
      <c r="H1164" s="15">
        <f t="shared" si="18"/>
        <v>179</v>
      </c>
      <c r="I1164" s="15" t="s">
        <v>203</v>
      </c>
    </row>
    <row r="1165" spans="2:9" ht="15">
      <c r="B1165" s="17" t="s">
        <v>147</v>
      </c>
      <c r="C1165" s="17" t="s">
        <v>68</v>
      </c>
      <c r="D1165" s="19" t="s">
        <v>99</v>
      </c>
      <c r="E1165" s="21">
        <v>44907</v>
      </c>
      <c r="F1165" s="17">
        <v>675</v>
      </c>
      <c r="G1165" s="17">
        <v>5</v>
      </c>
      <c r="H1165" s="15">
        <f t="shared" si="18"/>
        <v>135</v>
      </c>
      <c r="I1165" s="15" t="s">
        <v>203</v>
      </c>
    </row>
    <row r="1166" spans="2:9" ht="15">
      <c r="B1166" s="17" t="s">
        <v>148</v>
      </c>
      <c r="C1166" s="17" t="s">
        <v>81</v>
      </c>
      <c r="D1166" s="19" t="s">
        <v>123</v>
      </c>
      <c r="E1166" s="21">
        <v>44907</v>
      </c>
      <c r="F1166" s="17">
        <v>0</v>
      </c>
      <c r="G1166" s="17">
        <v>0</v>
      </c>
      <c r="H1166" s="15">
        <f t="shared" si="18"/>
        <v>0</v>
      </c>
      <c r="I1166" s="15" t="s">
        <v>203</v>
      </c>
    </row>
    <row r="1167" spans="2:9" ht="15">
      <c r="B1167" s="17" t="s">
        <v>149</v>
      </c>
      <c r="C1167" s="17" t="s">
        <v>75</v>
      </c>
      <c r="D1167" s="19" t="s">
        <v>86</v>
      </c>
      <c r="E1167" s="21">
        <v>44907</v>
      </c>
      <c r="F1167" s="17">
        <v>0</v>
      </c>
      <c r="G1167" s="17">
        <v>0</v>
      </c>
      <c r="H1167" s="15">
        <f t="shared" si="18"/>
        <v>0</v>
      </c>
      <c r="I1167" s="15" t="s">
        <v>203</v>
      </c>
    </row>
    <row r="1168" spans="2:9" ht="15">
      <c r="B1168" s="17" t="s">
        <v>150</v>
      </c>
      <c r="C1168" s="17" t="s">
        <v>71</v>
      </c>
      <c r="D1168" s="19" t="s">
        <v>94</v>
      </c>
      <c r="E1168" s="21">
        <v>44907</v>
      </c>
      <c r="F1168" s="17">
        <v>837</v>
      </c>
      <c r="G1168" s="17">
        <v>3</v>
      </c>
      <c r="H1168" s="15">
        <f t="shared" si="18"/>
        <v>279</v>
      </c>
      <c r="I1168" s="15" t="s">
        <v>203</v>
      </c>
    </row>
    <row r="1169" spans="2:9" ht="15">
      <c r="B1169" s="17" t="s">
        <v>151</v>
      </c>
      <c r="C1169" s="17" t="s">
        <v>68</v>
      </c>
      <c r="D1169" s="19" t="s">
        <v>89</v>
      </c>
      <c r="E1169" s="21">
        <v>44907</v>
      </c>
      <c r="F1169" s="17">
        <v>12823</v>
      </c>
      <c r="G1169" s="17">
        <v>15</v>
      </c>
      <c r="H1169" s="15">
        <f t="shared" si="18"/>
        <v>854.86666666666667</v>
      </c>
      <c r="I1169" s="15" t="s">
        <v>203</v>
      </c>
    </row>
    <row r="1170" spans="2:9" ht="15">
      <c r="B1170" s="17" t="s">
        <v>152</v>
      </c>
      <c r="C1170" s="17" t="s">
        <v>81</v>
      </c>
      <c r="D1170" s="19" t="s">
        <v>82</v>
      </c>
      <c r="E1170" s="21">
        <v>44907</v>
      </c>
      <c r="F1170" s="17">
        <v>14730</v>
      </c>
      <c r="G1170" s="17">
        <v>29</v>
      </c>
      <c r="H1170" s="15">
        <f t="shared" si="18"/>
        <v>507.93103448275861</v>
      </c>
      <c r="I1170" s="15" t="s">
        <v>203</v>
      </c>
    </row>
    <row r="1171" spans="2:9" ht="15">
      <c r="B1171" s="17" t="s">
        <v>153</v>
      </c>
      <c r="C1171" s="17" t="s">
        <v>68</v>
      </c>
      <c r="D1171" s="19" t="s">
        <v>89</v>
      </c>
      <c r="E1171" s="21">
        <v>44907</v>
      </c>
      <c r="F1171" s="17">
        <v>672</v>
      </c>
      <c r="G1171" s="17">
        <v>2</v>
      </c>
      <c r="H1171" s="15">
        <f t="shared" si="18"/>
        <v>336</v>
      </c>
      <c r="I1171" s="15" t="s">
        <v>203</v>
      </c>
    </row>
    <row r="1172" spans="2:9" ht="15">
      <c r="B1172" s="17" t="s">
        <v>154</v>
      </c>
      <c r="C1172" s="17" t="s">
        <v>71</v>
      </c>
      <c r="D1172" s="19" t="s">
        <v>84</v>
      </c>
      <c r="E1172" s="21">
        <v>44907</v>
      </c>
      <c r="F1172" s="17">
        <v>0</v>
      </c>
      <c r="G1172" s="17">
        <v>0</v>
      </c>
      <c r="H1172" s="15">
        <f t="shared" si="18"/>
        <v>0</v>
      </c>
      <c r="I1172" s="15" t="s">
        <v>203</v>
      </c>
    </row>
    <row r="1173" spans="2:9" ht="15">
      <c r="B1173" s="17" t="s">
        <v>155</v>
      </c>
      <c r="C1173" s="17" t="s">
        <v>75</v>
      </c>
      <c r="D1173" s="19" t="s">
        <v>86</v>
      </c>
      <c r="E1173" s="21">
        <v>44907</v>
      </c>
      <c r="F1173" s="17">
        <v>488</v>
      </c>
      <c r="G1173" s="17">
        <v>2</v>
      </c>
      <c r="H1173" s="15">
        <f t="shared" si="18"/>
        <v>244</v>
      </c>
      <c r="I1173" s="15" t="s">
        <v>203</v>
      </c>
    </row>
    <row r="1174" spans="2:9" ht="15">
      <c r="B1174" s="17" t="s">
        <v>156</v>
      </c>
      <c r="C1174" s="17" t="s">
        <v>81</v>
      </c>
      <c r="D1174" s="19" t="s">
        <v>82</v>
      </c>
      <c r="E1174" s="21">
        <v>44907</v>
      </c>
      <c r="F1174" s="17">
        <v>3395</v>
      </c>
      <c r="G1174" s="17">
        <v>5</v>
      </c>
      <c r="H1174" s="15">
        <f t="shared" si="18"/>
        <v>679</v>
      </c>
      <c r="I1174" s="15" t="s">
        <v>203</v>
      </c>
    </row>
    <row r="1175" spans="2:9" ht="15">
      <c r="B1175" s="17" t="s">
        <v>157</v>
      </c>
      <c r="C1175" s="17" t="s">
        <v>81</v>
      </c>
      <c r="D1175" s="19" t="s">
        <v>121</v>
      </c>
      <c r="E1175" s="21">
        <v>44907</v>
      </c>
      <c r="F1175" s="17">
        <v>1014</v>
      </c>
      <c r="G1175" s="17">
        <v>6</v>
      </c>
      <c r="H1175" s="15">
        <f t="shared" si="18"/>
        <v>169</v>
      </c>
      <c r="I1175" s="15" t="s">
        <v>203</v>
      </c>
    </row>
    <row r="1176" spans="2:9" ht="15">
      <c r="B1176" s="17" t="s">
        <v>158</v>
      </c>
      <c r="C1176" s="17" t="s">
        <v>68</v>
      </c>
      <c r="D1176" s="19" t="s">
        <v>99</v>
      </c>
      <c r="E1176" s="21">
        <v>44907</v>
      </c>
      <c r="F1176" s="17">
        <v>2241</v>
      </c>
      <c r="G1176" s="17">
        <v>9</v>
      </c>
      <c r="H1176" s="15">
        <f t="shared" si="18"/>
        <v>249</v>
      </c>
      <c r="I1176" s="15" t="s">
        <v>203</v>
      </c>
    </row>
    <row r="1177" spans="2:9" ht="15">
      <c r="B1177" s="17" t="s">
        <v>159</v>
      </c>
      <c r="C1177" s="17" t="s">
        <v>75</v>
      </c>
      <c r="D1177" s="19" t="s">
        <v>91</v>
      </c>
      <c r="E1177" s="21">
        <v>44907</v>
      </c>
      <c r="F1177" s="17">
        <v>7594</v>
      </c>
      <c r="G1177" s="17">
        <v>9</v>
      </c>
      <c r="H1177" s="15">
        <f t="shared" si="18"/>
        <v>843.77777777777783</v>
      </c>
      <c r="I1177" s="15" t="s">
        <v>203</v>
      </c>
    </row>
    <row r="1178" spans="2:9" ht="15">
      <c r="B1178" s="17" t="s">
        <v>160</v>
      </c>
      <c r="C1178" s="17" t="s">
        <v>71</v>
      </c>
      <c r="D1178" s="19" t="s">
        <v>84</v>
      </c>
      <c r="E1178" s="21">
        <v>44907</v>
      </c>
      <c r="F1178" s="17">
        <v>1015</v>
      </c>
      <c r="G1178" s="17">
        <v>7</v>
      </c>
      <c r="H1178" s="15">
        <f t="shared" si="18"/>
        <v>145</v>
      </c>
      <c r="I1178" s="15" t="s">
        <v>203</v>
      </c>
    </row>
    <row r="1179" spans="2:9" ht="15">
      <c r="B1179" s="17" t="s">
        <v>161</v>
      </c>
      <c r="C1179" s="17" t="s">
        <v>75</v>
      </c>
      <c r="D1179" s="19" t="s">
        <v>86</v>
      </c>
      <c r="E1179" s="21">
        <v>44907</v>
      </c>
      <c r="F1179" s="17">
        <v>464</v>
      </c>
      <c r="G1179" s="17">
        <v>1</v>
      </c>
      <c r="H1179" s="15">
        <f t="shared" si="18"/>
        <v>464</v>
      </c>
      <c r="I1179" s="15" t="s">
        <v>203</v>
      </c>
    </row>
    <row r="1180" spans="2:9" ht="15">
      <c r="B1180" s="17" t="s">
        <v>162</v>
      </c>
      <c r="C1180" s="17" t="s">
        <v>81</v>
      </c>
      <c r="D1180" s="19" t="s">
        <v>82</v>
      </c>
      <c r="E1180" s="21">
        <v>44907</v>
      </c>
      <c r="F1180" s="17">
        <v>1042</v>
      </c>
      <c r="G1180" s="17">
        <v>6</v>
      </c>
      <c r="H1180" s="15">
        <f t="shared" si="18"/>
        <v>173.66666666666666</v>
      </c>
      <c r="I1180" s="15" t="s">
        <v>203</v>
      </c>
    </row>
    <row r="1181" spans="2:9" ht="15">
      <c r="B1181" s="17" t="s">
        <v>163</v>
      </c>
      <c r="C1181" s="17" t="s">
        <v>71</v>
      </c>
      <c r="D1181" s="19" t="s">
        <v>94</v>
      </c>
      <c r="E1181" s="21">
        <v>44907</v>
      </c>
      <c r="F1181" s="17">
        <v>3990</v>
      </c>
      <c r="G1181" s="17">
        <v>10</v>
      </c>
      <c r="H1181" s="15">
        <f t="shared" si="18"/>
        <v>399</v>
      </c>
      <c r="I1181" s="15" t="s">
        <v>203</v>
      </c>
    </row>
    <row r="1182" spans="2:9" ht="15">
      <c r="B1182" s="17" t="s">
        <v>164</v>
      </c>
      <c r="C1182" s="17" t="s">
        <v>75</v>
      </c>
      <c r="D1182" s="19" t="s">
        <v>91</v>
      </c>
      <c r="E1182" s="21">
        <v>44907</v>
      </c>
      <c r="F1182" s="17">
        <v>2537</v>
      </c>
      <c r="G1182" s="17">
        <v>3</v>
      </c>
      <c r="H1182" s="15">
        <f t="shared" si="18"/>
        <v>845.66666666666663</v>
      </c>
      <c r="I1182" s="15" t="s">
        <v>203</v>
      </c>
    </row>
    <row r="1183" spans="2:9" ht="15">
      <c r="B1183" s="17" t="s">
        <v>165</v>
      </c>
      <c r="C1183" s="17" t="s">
        <v>75</v>
      </c>
      <c r="D1183" s="19" t="s">
        <v>86</v>
      </c>
      <c r="E1183" s="21">
        <v>44907</v>
      </c>
      <c r="F1183" s="17">
        <v>3375</v>
      </c>
      <c r="G1183" s="17">
        <v>4</v>
      </c>
      <c r="H1183" s="15">
        <f t="shared" si="18"/>
        <v>843.75</v>
      </c>
      <c r="I1183" s="15" t="s">
        <v>203</v>
      </c>
    </row>
    <row r="1184" spans="2:9" ht="15">
      <c r="B1184" s="17" t="s">
        <v>166</v>
      </c>
      <c r="C1184" s="17" t="s">
        <v>81</v>
      </c>
      <c r="D1184" s="19" t="s">
        <v>121</v>
      </c>
      <c r="E1184" s="21">
        <v>44907</v>
      </c>
      <c r="F1184" s="17">
        <v>7374</v>
      </c>
      <c r="G1184" s="17">
        <v>38</v>
      </c>
      <c r="H1184" s="15">
        <f t="shared" si="18"/>
        <v>194.05263157894737</v>
      </c>
      <c r="I1184" s="15" t="s">
        <v>203</v>
      </c>
    </row>
    <row r="1185" spans="2:9" ht="15">
      <c r="B1185" s="17" t="s">
        <v>167</v>
      </c>
      <c r="C1185" s="17" t="s">
        <v>68</v>
      </c>
      <c r="D1185" s="19" t="s">
        <v>89</v>
      </c>
      <c r="E1185" s="21">
        <v>44907</v>
      </c>
      <c r="F1185" s="17">
        <v>3660</v>
      </c>
      <c r="G1185" s="17">
        <v>12</v>
      </c>
      <c r="H1185" s="15">
        <f t="shared" si="18"/>
        <v>305</v>
      </c>
      <c r="I1185" s="15" t="s">
        <v>203</v>
      </c>
    </row>
    <row r="1186" spans="2:9" ht="15">
      <c r="B1186" s="17" t="s">
        <v>168</v>
      </c>
      <c r="C1186" s="17" t="s">
        <v>68</v>
      </c>
      <c r="D1186" s="19" t="s">
        <v>99</v>
      </c>
      <c r="E1186" s="21">
        <v>44907</v>
      </c>
      <c r="F1186" s="17">
        <v>0</v>
      </c>
      <c r="G1186" s="17">
        <v>0</v>
      </c>
      <c r="H1186" s="15">
        <f t="shared" si="18"/>
        <v>0</v>
      </c>
      <c r="I1186" s="15" t="s">
        <v>203</v>
      </c>
    </row>
    <row r="1187" spans="2:9" ht="15">
      <c r="B1187" s="17" t="s">
        <v>169</v>
      </c>
      <c r="C1187" s="17" t="s">
        <v>81</v>
      </c>
      <c r="D1187" s="19" t="s">
        <v>82</v>
      </c>
      <c r="E1187" s="21">
        <v>44907</v>
      </c>
      <c r="F1187" s="17">
        <v>13793</v>
      </c>
      <c r="G1187" s="17">
        <v>28</v>
      </c>
      <c r="H1187" s="15">
        <f t="shared" si="18"/>
        <v>492.60714285714283</v>
      </c>
      <c r="I1187" s="15" t="s">
        <v>203</v>
      </c>
    </row>
    <row r="1188" spans="2:9" ht="15">
      <c r="B1188" s="17" t="s">
        <v>170</v>
      </c>
      <c r="C1188" s="17" t="s">
        <v>81</v>
      </c>
      <c r="D1188" s="19" t="s">
        <v>82</v>
      </c>
      <c r="E1188" s="21">
        <v>44907</v>
      </c>
      <c r="F1188" s="17">
        <v>9282</v>
      </c>
      <c r="G1188" s="17">
        <v>11</v>
      </c>
      <c r="H1188" s="15">
        <f t="shared" si="18"/>
        <v>843.81818181818187</v>
      </c>
      <c r="I1188" s="15" t="s">
        <v>203</v>
      </c>
    </row>
    <row r="1189" spans="2:9" ht="15">
      <c r="B1189" s="17" t="s">
        <v>171</v>
      </c>
      <c r="C1189" s="17" t="s">
        <v>68</v>
      </c>
      <c r="D1189" s="19" t="s">
        <v>69</v>
      </c>
      <c r="E1189" s="21">
        <v>44907</v>
      </c>
      <c r="F1189" s="17">
        <v>11883</v>
      </c>
      <c r="G1189" s="17">
        <v>17</v>
      </c>
      <c r="H1189" s="15">
        <f t="shared" si="18"/>
        <v>699</v>
      </c>
      <c r="I1189" s="15" t="s">
        <v>203</v>
      </c>
    </row>
    <row r="1190" spans="2:9" ht="15">
      <c r="B1190" s="17" t="s">
        <v>172</v>
      </c>
      <c r="C1190" s="17" t="s">
        <v>75</v>
      </c>
      <c r="D1190" s="19" t="s">
        <v>91</v>
      </c>
      <c r="E1190" s="21">
        <v>44907</v>
      </c>
      <c r="F1190" s="17">
        <v>19222</v>
      </c>
      <c r="G1190" s="17">
        <v>46</v>
      </c>
      <c r="H1190" s="15">
        <f t="shared" si="18"/>
        <v>417.86956521739131</v>
      </c>
      <c r="I1190" s="15" t="s">
        <v>203</v>
      </c>
    </row>
    <row r="1191" spans="2:9" ht="15">
      <c r="B1191" s="17" t="s">
        <v>173</v>
      </c>
      <c r="C1191" s="17" t="s">
        <v>68</v>
      </c>
      <c r="D1191" s="19" t="s">
        <v>69</v>
      </c>
      <c r="E1191" s="21">
        <v>44907</v>
      </c>
      <c r="F1191" s="17">
        <v>179</v>
      </c>
      <c r="G1191" s="17">
        <v>1</v>
      </c>
      <c r="H1191" s="15">
        <f t="shared" si="18"/>
        <v>179</v>
      </c>
      <c r="I1191" s="15" t="s">
        <v>203</v>
      </c>
    </row>
    <row r="1192" spans="2:9" ht="15">
      <c r="B1192" s="17" t="s">
        <v>174</v>
      </c>
      <c r="C1192" s="17" t="s">
        <v>71</v>
      </c>
      <c r="D1192" s="19" t="s">
        <v>94</v>
      </c>
      <c r="E1192" s="21">
        <v>44907</v>
      </c>
      <c r="F1192" s="17">
        <v>675</v>
      </c>
      <c r="G1192" s="17">
        <v>5</v>
      </c>
      <c r="H1192" s="15">
        <f t="shared" si="18"/>
        <v>135</v>
      </c>
      <c r="I1192" s="15" t="s">
        <v>203</v>
      </c>
    </row>
    <row r="1193" spans="2:9" ht="15">
      <c r="B1193" s="17" t="s">
        <v>175</v>
      </c>
      <c r="C1193" s="17" t="s">
        <v>81</v>
      </c>
      <c r="D1193" s="19" t="s">
        <v>123</v>
      </c>
      <c r="E1193" s="21">
        <v>44907</v>
      </c>
      <c r="F1193" s="17">
        <v>0</v>
      </c>
      <c r="G1193" s="17">
        <v>0</v>
      </c>
      <c r="H1193" s="15">
        <f t="shared" si="18"/>
        <v>0</v>
      </c>
      <c r="I1193" s="15" t="s">
        <v>203</v>
      </c>
    </row>
    <row r="1194" spans="2:9" ht="15">
      <c r="B1194" s="17" t="s">
        <v>176</v>
      </c>
      <c r="C1194" s="17" t="s">
        <v>68</v>
      </c>
      <c r="D1194" s="19" t="s">
        <v>99</v>
      </c>
      <c r="E1194" s="21">
        <v>44907</v>
      </c>
      <c r="F1194" s="17">
        <v>0</v>
      </c>
      <c r="G1194" s="17">
        <v>0</v>
      </c>
      <c r="H1194" s="15">
        <f t="shared" si="18"/>
        <v>0</v>
      </c>
      <c r="I1194" s="15" t="s">
        <v>203</v>
      </c>
    </row>
    <row r="1195" spans="2:9" ht="15">
      <c r="B1195" s="17" t="s">
        <v>177</v>
      </c>
      <c r="C1195" s="17" t="s">
        <v>71</v>
      </c>
      <c r="D1195" s="19" t="s">
        <v>94</v>
      </c>
      <c r="E1195" s="21">
        <v>44907</v>
      </c>
      <c r="F1195" s="17">
        <v>837</v>
      </c>
      <c r="G1195" s="17">
        <v>3</v>
      </c>
      <c r="H1195" s="15">
        <f t="shared" si="18"/>
        <v>279</v>
      </c>
      <c r="I1195" s="15" t="s">
        <v>203</v>
      </c>
    </row>
    <row r="1196" spans="2:9" ht="15">
      <c r="B1196" s="17" t="s">
        <v>178</v>
      </c>
      <c r="C1196" s="17" t="s">
        <v>71</v>
      </c>
      <c r="D1196" s="19" t="s">
        <v>72</v>
      </c>
      <c r="E1196" s="21">
        <v>44907</v>
      </c>
      <c r="F1196" s="17">
        <v>12823</v>
      </c>
      <c r="G1196" s="17">
        <v>15</v>
      </c>
      <c r="H1196" s="15">
        <f t="shared" si="18"/>
        <v>854.86666666666667</v>
      </c>
      <c r="I1196" s="15" t="s">
        <v>203</v>
      </c>
    </row>
    <row r="1197" spans="2:9" ht="15">
      <c r="B1197" s="17" t="s">
        <v>179</v>
      </c>
      <c r="C1197" s="17" t="s">
        <v>68</v>
      </c>
      <c r="D1197" s="19" t="s">
        <v>69</v>
      </c>
      <c r="E1197" s="21">
        <v>44907</v>
      </c>
      <c r="F1197" s="17">
        <v>14730</v>
      </c>
      <c r="G1197" s="17">
        <v>29</v>
      </c>
      <c r="H1197" s="15">
        <f t="shared" si="18"/>
        <v>507.93103448275861</v>
      </c>
      <c r="I1197" s="15" t="s">
        <v>203</v>
      </c>
    </row>
    <row r="1198" spans="2:9" ht="15">
      <c r="B1198" s="17" t="s">
        <v>180</v>
      </c>
      <c r="C1198" s="17" t="s">
        <v>68</v>
      </c>
      <c r="D1198" s="19" t="s">
        <v>89</v>
      </c>
      <c r="E1198" s="21">
        <v>44907</v>
      </c>
      <c r="F1198" s="17">
        <v>672</v>
      </c>
      <c r="G1198" s="17">
        <v>2</v>
      </c>
      <c r="H1198" s="15">
        <f t="shared" si="18"/>
        <v>336</v>
      </c>
      <c r="I1198" s="15" t="s">
        <v>203</v>
      </c>
    </row>
    <row r="1199" spans="2:9" ht="15">
      <c r="B1199" s="17" t="s">
        <v>181</v>
      </c>
      <c r="C1199" s="17" t="s">
        <v>68</v>
      </c>
      <c r="D1199" s="19" t="s">
        <v>69</v>
      </c>
      <c r="E1199" s="21">
        <v>44907</v>
      </c>
      <c r="F1199" s="17">
        <v>0</v>
      </c>
      <c r="G1199" s="17">
        <v>0</v>
      </c>
      <c r="H1199" s="15">
        <f t="shared" si="18"/>
        <v>0</v>
      </c>
      <c r="I1199" s="15" t="s">
        <v>203</v>
      </c>
    </row>
    <row r="1200" spans="2:9" ht="15">
      <c r="B1200" s="17" t="s">
        <v>182</v>
      </c>
      <c r="C1200" s="17" t="s">
        <v>75</v>
      </c>
      <c r="D1200" s="19" t="s">
        <v>91</v>
      </c>
      <c r="E1200" s="21">
        <v>44907</v>
      </c>
      <c r="F1200" s="17">
        <v>488</v>
      </c>
      <c r="G1200" s="17">
        <v>2</v>
      </c>
      <c r="H1200" s="15">
        <f t="shared" si="18"/>
        <v>244</v>
      </c>
      <c r="I1200" s="15" t="s">
        <v>203</v>
      </c>
    </row>
    <row r="1201" spans="2:9" ht="15">
      <c r="B1201" s="17" t="s">
        <v>183</v>
      </c>
      <c r="C1201" s="17" t="s">
        <v>71</v>
      </c>
      <c r="D1201" s="19" t="s">
        <v>72</v>
      </c>
      <c r="E1201" s="21">
        <v>44907</v>
      </c>
      <c r="F1201" s="17">
        <v>3395</v>
      </c>
      <c r="G1201" s="17">
        <v>5</v>
      </c>
      <c r="H1201" s="15">
        <f t="shared" si="18"/>
        <v>679</v>
      </c>
      <c r="I1201" s="15" t="s">
        <v>203</v>
      </c>
    </row>
    <row r="1202" spans="2:9" ht="15">
      <c r="B1202" s="17" t="s">
        <v>67</v>
      </c>
      <c r="C1202" s="17" t="s">
        <v>68</v>
      </c>
      <c r="D1202" s="19" t="s">
        <v>69</v>
      </c>
      <c r="E1202" s="21">
        <v>44908</v>
      </c>
      <c r="F1202" s="17">
        <v>0</v>
      </c>
      <c r="G1202" s="17">
        <v>0</v>
      </c>
      <c r="H1202" s="15">
        <f t="shared" si="18"/>
        <v>0</v>
      </c>
      <c r="I1202" s="15" t="s">
        <v>203</v>
      </c>
    </row>
    <row r="1203" spans="2:9" ht="15">
      <c r="B1203" s="17" t="s">
        <v>70</v>
      </c>
      <c r="C1203" s="17" t="s">
        <v>71</v>
      </c>
      <c r="D1203" s="19" t="s">
        <v>72</v>
      </c>
      <c r="E1203" s="21">
        <v>44908</v>
      </c>
      <c r="F1203" s="17">
        <v>19774</v>
      </c>
      <c r="G1203" s="17">
        <v>35</v>
      </c>
      <c r="H1203" s="15">
        <f t="shared" si="18"/>
        <v>564.97142857142853</v>
      </c>
      <c r="I1203" s="15" t="s">
        <v>203</v>
      </c>
    </row>
    <row r="1204" spans="2:9" ht="15">
      <c r="B1204" s="17" t="s">
        <v>73</v>
      </c>
      <c r="C1204" s="17" t="s">
        <v>71</v>
      </c>
      <c r="D1204" s="19" t="s">
        <v>72</v>
      </c>
      <c r="E1204" s="21">
        <v>44908</v>
      </c>
      <c r="F1204" s="17">
        <v>1419</v>
      </c>
      <c r="G1204" s="17">
        <v>11</v>
      </c>
      <c r="H1204" s="15">
        <f t="shared" si="18"/>
        <v>129</v>
      </c>
      <c r="I1204" s="15" t="s">
        <v>203</v>
      </c>
    </row>
    <row r="1205" spans="2:9" ht="15">
      <c r="B1205" s="17" t="s">
        <v>74</v>
      </c>
      <c r="C1205" s="17" t="s">
        <v>75</v>
      </c>
      <c r="D1205" s="19" t="s">
        <v>76</v>
      </c>
      <c r="E1205" s="21">
        <v>44908</v>
      </c>
      <c r="F1205" s="17">
        <v>27344</v>
      </c>
      <c r="G1205" s="17">
        <v>16</v>
      </c>
      <c r="H1205" s="15">
        <f t="shared" si="18"/>
        <v>1709</v>
      </c>
      <c r="I1205" s="15" t="s">
        <v>203</v>
      </c>
    </row>
    <row r="1206" spans="2:9" ht="15">
      <c r="B1206" s="17" t="s">
        <v>77</v>
      </c>
      <c r="C1206" s="17" t="s">
        <v>78</v>
      </c>
      <c r="D1206" s="19" t="s">
        <v>79</v>
      </c>
      <c r="E1206" s="21">
        <v>44908</v>
      </c>
      <c r="F1206" s="17">
        <v>1316</v>
      </c>
      <c r="G1206" s="17">
        <v>4</v>
      </c>
      <c r="H1206" s="15">
        <f t="shared" si="18"/>
        <v>329</v>
      </c>
      <c r="I1206" s="15" t="s">
        <v>203</v>
      </c>
    </row>
    <row r="1207" spans="2:9" ht="15">
      <c r="B1207" s="17" t="s">
        <v>80</v>
      </c>
      <c r="C1207" s="17" t="s">
        <v>81</v>
      </c>
      <c r="D1207" s="19" t="s">
        <v>82</v>
      </c>
      <c r="E1207" s="21">
        <v>44908</v>
      </c>
      <c r="F1207" s="17">
        <v>249</v>
      </c>
      <c r="G1207" s="17">
        <v>1</v>
      </c>
      <c r="H1207" s="15">
        <f t="shared" si="18"/>
        <v>249</v>
      </c>
      <c r="I1207" s="15" t="s">
        <v>203</v>
      </c>
    </row>
    <row r="1208" spans="2:9" ht="15">
      <c r="B1208" s="17" t="s">
        <v>83</v>
      </c>
      <c r="C1208" s="17" t="s">
        <v>71</v>
      </c>
      <c r="D1208" s="19" t="s">
        <v>84</v>
      </c>
      <c r="E1208" s="21">
        <v>44908</v>
      </c>
      <c r="F1208" s="17">
        <v>22581</v>
      </c>
      <c r="G1208" s="17">
        <v>175</v>
      </c>
      <c r="H1208" s="15">
        <f t="shared" si="18"/>
        <v>129.03428571428572</v>
      </c>
      <c r="I1208" s="15" t="s">
        <v>203</v>
      </c>
    </row>
    <row r="1209" spans="2:9" ht="15">
      <c r="B1209" s="17" t="s">
        <v>85</v>
      </c>
      <c r="C1209" s="17" t="s">
        <v>75</v>
      </c>
      <c r="D1209" s="19" t="s">
        <v>86</v>
      </c>
      <c r="E1209" s="21">
        <v>44908</v>
      </c>
      <c r="F1209" s="17">
        <v>1524</v>
      </c>
      <c r="G1209" s="17">
        <v>5</v>
      </c>
      <c r="H1209" s="15">
        <f t="shared" si="18"/>
        <v>304.8</v>
      </c>
      <c r="I1209" s="15" t="s">
        <v>203</v>
      </c>
    </row>
    <row r="1210" spans="2:9" ht="15">
      <c r="B1210" s="17" t="s">
        <v>87</v>
      </c>
      <c r="C1210" s="17" t="s">
        <v>71</v>
      </c>
      <c r="D1210" s="19" t="s">
        <v>84</v>
      </c>
      <c r="E1210" s="21">
        <v>44908</v>
      </c>
      <c r="F1210" s="17">
        <v>3582</v>
      </c>
      <c r="G1210" s="17">
        <v>18</v>
      </c>
      <c r="H1210" s="15">
        <f t="shared" si="18"/>
        <v>199</v>
      </c>
      <c r="I1210" s="15" t="s">
        <v>203</v>
      </c>
    </row>
    <row r="1211" spans="2:9" ht="15">
      <c r="B1211" s="17" t="s">
        <v>88</v>
      </c>
      <c r="C1211" s="17" t="s">
        <v>68</v>
      </c>
      <c r="D1211" s="19" t="s">
        <v>89</v>
      </c>
      <c r="E1211" s="21">
        <v>44908</v>
      </c>
      <c r="F1211" s="17">
        <v>0</v>
      </c>
      <c r="G1211" s="17">
        <v>0</v>
      </c>
      <c r="H1211" s="15">
        <f t="shared" si="18"/>
        <v>0</v>
      </c>
      <c r="I1211" s="15" t="s">
        <v>203</v>
      </c>
    </row>
    <row r="1212" spans="2:9" ht="15">
      <c r="B1212" s="17" t="s">
        <v>90</v>
      </c>
      <c r="C1212" s="17" t="s">
        <v>75</v>
      </c>
      <c r="D1212" s="19" t="s">
        <v>91</v>
      </c>
      <c r="E1212" s="21">
        <v>44908</v>
      </c>
      <c r="F1212" s="17">
        <v>17242</v>
      </c>
      <c r="G1212" s="17">
        <v>35</v>
      </c>
      <c r="H1212" s="15">
        <f t="shared" si="18"/>
        <v>492.62857142857143</v>
      </c>
      <c r="I1212" s="15" t="s">
        <v>203</v>
      </c>
    </row>
    <row r="1213" spans="2:9" ht="15">
      <c r="B1213" s="17" t="s">
        <v>92</v>
      </c>
      <c r="C1213" s="17" t="s">
        <v>75</v>
      </c>
      <c r="D1213" s="19" t="s">
        <v>86</v>
      </c>
      <c r="E1213" s="21">
        <v>44908</v>
      </c>
      <c r="F1213" s="17">
        <v>11868</v>
      </c>
      <c r="G1213" s="17">
        <v>14</v>
      </c>
      <c r="H1213" s="15">
        <f t="shared" si="18"/>
        <v>847.71428571428567</v>
      </c>
      <c r="I1213" s="15" t="s">
        <v>203</v>
      </c>
    </row>
    <row r="1214" spans="2:9" ht="15">
      <c r="B1214" s="17" t="s">
        <v>93</v>
      </c>
      <c r="C1214" s="17" t="s">
        <v>71</v>
      </c>
      <c r="D1214" s="19" t="s">
        <v>94</v>
      </c>
      <c r="E1214" s="21">
        <v>44908</v>
      </c>
      <c r="F1214" s="17">
        <v>10784</v>
      </c>
      <c r="G1214" s="17">
        <v>16</v>
      </c>
      <c r="H1214" s="15">
        <f t="shared" si="18"/>
        <v>674</v>
      </c>
      <c r="I1214" s="15" t="s">
        <v>203</v>
      </c>
    </row>
    <row r="1215" spans="2:9" ht="15">
      <c r="B1215" s="17" t="s">
        <v>95</v>
      </c>
      <c r="C1215" s="17" t="s">
        <v>71</v>
      </c>
      <c r="D1215" s="19" t="s">
        <v>94</v>
      </c>
      <c r="E1215" s="21">
        <v>44908</v>
      </c>
      <c r="F1215" s="17">
        <v>15880</v>
      </c>
      <c r="G1215" s="17">
        <v>38</v>
      </c>
      <c r="H1215" s="15">
        <f t="shared" si="18"/>
        <v>417.89473684210526</v>
      </c>
      <c r="I1215" s="15" t="s">
        <v>203</v>
      </c>
    </row>
    <row r="1216" spans="2:9" ht="15">
      <c r="B1216" s="17" t="s">
        <v>96</v>
      </c>
      <c r="C1216" s="17" t="s">
        <v>75</v>
      </c>
      <c r="D1216" s="19" t="s">
        <v>76</v>
      </c>
      <c r="E1216" s="21">
        <v>44908</v>
      </c>
      <c r="F1216" s="17">
        <v>179</v>
      </c>
      <c r="G1216" s="17">
        <v>1</v>
      </c>
      <c r="H1216" s="15">
        <f t="shared" si="18"/>
        <v>179</v>
      </c>
      <c r="I1216" s="15" t="s">
        <v>203</v>
      </c>
    </row>
    <row r="1217" spans="2:9" ht="15">
      <c r="B1217" s="17" t="s">
        <v>97</v>
      </c>
      <c r="C1217" s="17" t="s">
        <v>71</v>
      </c>
      <c r="D1217" s="19" t="s">
        <v>72</v>
      </c>
      <c r="E1217" s="21">
        <v>44908</v>
      </c>
      <c r="F1217" s="17">
        <v>2295</v>
      </c>
      <c r="G1217" s="17">
        <v>17</v>
      </c>
      <c r="H1217" s="15">
        <f t="shared" si="18"/>
        <v>135</v>
      </c>
      <c r="I1217" s="15" t="s">
        <v>203</v>
      </c>
    </row>
    <row r="1218" spans="2:9" ht="15">
      <c r="B1218" s="17" t="s">
        <v>98</v>
      </c>
      <c r="C1218" s="17" t="s">
        <v>68</v>
      </c>
      <c r="D1218" s="19" t="s">
        <v>99</v>
      </c>
      <c r="E1218" s="21">
        <v>44908</v>
      </c>
      <c r="F1218" s="17">
        <v>0</v>
      </c>
      <c r="G1218" s="17">
        <v>0</v>
      </c>
      <c r="H1218" s="15">
        <f t="shared" si="18"/>
        <v>0</v>
      </c>
      <c r="I1218" s="15" t="s">
        <v>203</v>
      </c>
    </row>
    <row r="1219" spans="2:9" ht="15">
      <c r="B1219" s="17" t="s">
        <v>100</v>
      </c>
      <c r="C1219" s="17" t="s">
        <v>68</v>
      </c>
      <c r="D1219" s="19" t="s">
        <v>99</v>
      </c>
      <c r="E1219" s="21">
        <v>44908</v>
      </c>
      <c r="F1219" s="17">
        <v>0</v>
      </c>
      <c r="G1219" s="17">
        <v>0</v>
      </c>
      <c r="H1219" s="15">
        <f t="shared" ref="H1219:H1282" si="19">IF(F1219&gt;0,F1219/G1219,0)</f>
        <v>0</v>
      </c>
      <c r="I1219" s="15" t="s">
        <v>203</v>
      </c>
    </row>
    <row r="1220" spans="2:9" ht="15">
      <c r="B1220" s="17" t="s">
        <v>101</v>
      </c>
      <c r="C1220" s="17" t="s">
        <v>68</v>
      </c>
      <c r="D1220" s="19" t="s">
        <v>99</v>
      </c>
      <c r="E1220" s="21">
        <v>44908</v>
      </c>
      <c r="F1220" s="17">
        <v>2073</v>
      </c>
      <c r="G1220" s="17">
        <v>7</v>
      </c>
      <c r="H1220" s="15">
        <f t="shared" si="19"/>
        <v>296.14285714285717</v>
      </c>
      <c r="I1220" s="15" t="s">
        <v>203</v>
      </c>
    </row>
    <row r="1221" spans="2:9" ht="15">
      <c r="B1221" s="17" t="s">
        <v>102</v>
      </c>
      <c r="C1221" s="17" t="s">
        <v>75</v>
      </c>
      <c r="D1221" s="19" t="s">
        <v>76</v>
      </c>
      <c r="E1221" s="21">
        <v>44908</v>
      </c>
      <c r="F1221" s="17">
        <v>10199</v>
      </c>
      <c r="G1221" s="17">
        <v>12</v>
      </c>
      <c r="H1221" s="15">
        <f t="shared" si="19"/>
        <v>849.91666666666663</v>
      </c>
      <c r="I1221" s="15" t="s">
        <v>203</v>
      </c>
    </row>
    <row r="1222" spans="2:9" ht="15">
      <c r="B1222" s="17" t="s">
        <v>103</v>
      </c>
      <c r="C1222" s="17" t="s">
        <v>75</v>
      </c>
      <c r="D1222" s="19" t="s">
        <v>86</v>
      </c>
      <c r="E1222" s="21">
        <v>44908</v>
      </c>
      <c r="F1222" s="17">
        <v>7181</v>
      </c>
      <c r="G1222" s="17">
        <v>14</v>
      </c>
      <c r="H1222" s="15">
        <f t="shared" si="19"/>
        <v>512.92857142857144</v>
      </c>
      <c r="I1222" s="15" t="s">
        <v>203</v>
      </c>
    </row>
    <row r="1223" spans="2:9" ht="15">
      <c r="B1223" s="17" t="s">
        <v>104</v>
      </c>
      <c r="C1223" s="17" t="s">
        <v>68</v>
      </c>
      <c r="D1223" s="19" t="s">
        <v>99</v>
      </c>
      <c r="E1223" s="21">
        <v>44908</v>
      </c>
      <c r="F1223" s="17">
        <v>632</v>
      </c>
      <c r="G1223" s="17">
        <v>2</v>
      </c>
      <c r="H1223" s="15">
        <f t="shared" si="19"/>
        <v>316</v>
      </c>
      <c r="I1223" s="15" t="s">
        <v>203</v>
      </c>
    </row>
    <row r="1224" spans="2:9" ht="15">
      <c r="B1224" s="17" t="s">
        <v>105</v>
      </c>
      <c r="C1224" s="17" t="s">
        <v>81</v>
      </c>
      <c r="D1224" s="19" t="s">
        <v>82</v>
      </c>
      <c r="E1224" s="21">
        <v>44908</v>
      </c>
      <c r="F1224" s="17">
        <v>269</v>
      </c>
      <c r="G1224" s="17">
        <v>1</v>
      </c>
      <c r="H1224" s="15">
        <f t="shared" si="19"/>
        <v>269</v>
      </c>
      <c r="I1224" s="15" t="s">
        <v>203</v>
      </c>
    </row>
    <row r="1225" spans="2:9" ht="15">
      <c r="B1225" s="17" t="s">
        <v>106</v>
      </c>
      <c r="C1225" s="17" t="s">
        <v>68</v>
      </c>
      <c r="D1225" s="19" t="s">
        <v>89</v>
      </c>
      <c r="E1225" s="21">
        <v>44908</v>
      </c>
      <c r="F1225" s="17">
        <v>0</v>
      </c>
      <c r="G1225" s="17">
        <v>0</v>
      </c>
      <c r="H1225" s="15">
        <f t="shared" si="19"/>
        <v>0</v>
      </c>
      <c r="I1225" s="15" t="s">
        <v>203</v>
      </c>
    </row>
    <row r="1226" spans="2:9" ht="15">
      <c r="B1226" s="17" t="s">
        <v>107</v>
      </c>
      <c r="C1226" s="17" t="s">
        <v>71</v>
      </c>
      <c r="D1226" s="19" t="s">
        <v>72</v>
      </c>
      <c r="E1226" s="21">
        <v>44908</v>
      </c>
      <c r="F1226" s="17">
        <v>2007</v>
      </c>
      <c r="G1226" s="17">
        <v>3</v>
      </c>
      <c r="H1226" s="15">
        <f t="shared" si="19"/>
        <v>669</v>
      </c>
      <c r="I1226" s="15" t="s">
        <v>203</v>
      </c>
    </row>
    <row r="1227" spans="2:9" ht="15">
      <c r="B1227" s="17" t="s">
        <v>108</v>
      </c>
      <c r="C1227" s="17" t="s">
        <v>68</v>
      </c>
      <c r="D1227" s="19" t="s">
        <v>89</v>
      </c>
      <c r="E1227" s="21">
        <v>44908</v>
      </c>
      <c r="F1227" s="17">
        <v>447</v>
      </c>
      <c r="G1227" s="17">
        <v>3</v>
      </c>
      <c r="H1227" s="15">
        <f t="shared" si="19"/>
        <v>149</v>
      </c>
      <c r="I1227" s="15" t="s">
        <v>203</v>
      </c>
    </row>
    <row r="1228" spans="2:9" ht="15">
      <c r="B1228" s="17" t="s">
        <v>109</v>
      </c>
      <c r="C1228" s="17" t="s">
        <v>71</v>
      </c>
      <c r="D1228" s="19" t="s">
        <v>72</v>
      </c>
      <c r="E1228" s="21">
        <v>44908</v>
      </c>
      <c r="F1228" s="17">
        <v>17242</v>
      </c>
      <c r="G1228" s="17">
        <v>35</v>
      </c>
      <c r="H1228" s="15">
        <f t="shared" si="19"/>
        <v>492.62857142857143</v>
      </c>
      <c r="I1228" s="15" t="s">
        <v>203</v>
      </c>
    </row>
    <row r="1229" spans="2:9" ht="15">
      <c r="B1229" s="17" t="s">
        <v>110</v>
      </c>
      <c r="C1229" s="17" t="s">
        <v>75</v>
      </c>
      <c r="D1229" s="19" t="s">
        <v>86</v>
      </c>
      <c r="E1229" s="21">
        <v>44908</v>
      </c>
      <c r="F1229" s="17">
        <v>11868</v>
      </c>
      <c r="G1229" s="17">
        <v>14</v>
      </c>
      <c r="H1229" s="15">
        <f t="shared" si="19"/>
        <v>847.71428571428567</v>
      </c>
      <c r="I1229" s="15" t="s">
        <v>203</v>
      </c>
    </row>
    <row r="1230" spans="2:9" ht="15">
      <c r="B1230" s="17" t="s">
        <v>111</v>
      </c>
      <c r="C1230" s="17" t="s">
        <v>75</v>
      </c>
      <c r="D1230" s="19" t="s">
        <v>76</v>
      </c>
      <c r="E1230" s="21">
        <v>44908</v>
      </c>
      <c r="F1230" s="17">
        <v>10784</v>
      </c>
      <c r="G1230" s="17">
        <v>16</v>
      </c>
      <c r="H1230" s="15">
        <f t="shared" si="19"/>
        <v>674</v>
      </c>
      <c r="I1230" s="15" t="s">
        <v>203</v>
      </c>
    </row>
    <row r="1231" spans="2:9" ht="15">
      <c r="B1231" s="17" t="s">
        <v>112</v>
      </c>
      <c r="C1231" s="17" t="s">
        <v>71</v>
      </c>
      <c r="D1231" s="19" t="s">
        <v>72</v>
      </c>
      <c r="E1231" s="21">
        <v>44908</v>
      </c>
      <c r="F1231" s="17">
        <v>15880</v>
      </c>
      <c r="G1231" s="17">
        <v>38</v>
      </c>
      <c r="H1231" s="15">
        <f t="shared" si="19"/>
        <v>417.89473684210526</v>
      </c>
      <c r="I1231" s="15" t="s">
        <v>203</v>
      </c>
    </row>
    <row r="1232" spans="2:9" ht="15">
      <c r="B1232" s="17" t="s">
        <v>113</v>
      </c>
      <c r="C1232" s="17" t="s">
        <v>71</v>
      </c>
      <c r="D1232" s="19" t="s">
        <v>84</v>
      </c>
      <c r="E1232" s="21">
        <v>44908</v>
      </c>
      <c r="F1232" s="17">
        <v>179</v>
      </c>
      <c r="G1232" s="17">
        <v>1</v>
      </c>
      <c r="H1232" s="15">
        <f t="shared" si="19"/>
        <v>179</v>
      </c>
      <c r="I1232" s="15" t="s">
        <v>203</v>
      </c>
    </row>
    <row r="1233" spans="2:9" ht="15">
      <c r="B1233" s="17" t="s">
        <v>114</v>
      </c>
      <c r="C1233" s="17" t="s">
        <v>71</v>
      </c>
      <c r="D1233" s="19" t="s">
        <v>72</v>
      </c>
      <c r="E1233" s="21">
        <v>44908</v>
      </c>
      <c r="F1233" s="17">
        <v>2295</v>
      </c>
      <c r="G1233" s="17">
        <v>17</v>
      </c>
      <c r="H1233" s="15">
        <f t="shared" si="19"/>
        <v>135</v>
      </c>
      <c r="I1233" s="15" t="s">
        <v>203</v>
      </c>
    </row>
    <row r="1234" spans="2:9" ht="15">
      <c r="B1234" s="17" t="s">
        <v>115</v>
      </c>
      <c r="C1234" s="17" t="s">
        <v>68</v>
      </c>
      <c r="D1234" s="19" t="s">
        <v>99</v>
      </c>
      <c r="E1234" s="21">
        <v>44908</v>
      </c>
      <c r="F1234" s="17">
        <v>0</v>
      </c>
      <c r="G1234" s="17">
        <v>0</v>
      </c>
      <c r="H1234" s="15">
        <f t="shared" si="19"/>
        <v>0</v>
      </c>
      <c r="I1234" s="15" t="s">
        <v>203</v>
      </c>
    </row>
    <row r="1235" spans="2:9" ht="15">
      <c r="B1235" s="17" t="s">
        <v>116</v>
      </c>
      <c r="C1235" s="17" t="s">
        <v>71</v>
      </c>
      <c r="D1235" s="19" t="s">
        <v>94</v>
      </c>
      <c r="E1235" s="21">
        <v>44908</v>
      </c>
      <c r="F1235" s="17">
        <v>0</v>
      </c>
      <c r="G1235" s="17">
        <v>0</v>
      </c>
      <c r="H1235" s="15">
        <f t="shared" si="19"/>
        <v>0</v>
      </c>
      <c r="I1235" s="15" t="s">
        <v>203</v>
      </c>
    </row>
    <row r="1236" spans="2:9" ht="15">
      <c r="B1236" s="17" t="s">
        <v>117</v>
      </c>
      <c r="C1236" s="17" t="s">
        <v>68</v>
      </c>
      <c r="D1236" s="19" t="s">
        <v>99</v>
      </c>
      <c r="E1236" s="21">
        <v>44908</v>
      </c>
      <c r="F1236" s="17">
        <v>2073</v>
      </c>
      <c r="G1236" s="17">
        <v>7</v>
      </c>
      <c r="H1236" s="15">
        <f t="shared" si="19"/>
        <v>296.14285714285717</v>
      </c>
      <c r="I1236" s="15" t="s">
        <v>203</v>
      </c>
    </row>
    <row r="1237" spans="2:9" ht="15">
      <c r="B1237" s="17" t="s">
        <v>118</v>
      </c>
      <c r="C1237" s="17" t="s">
        <v>71</v>
      </c>
      <c r="D1237" s="19" t="s">
        <v>72</v>
      </c>
      <c r="E1237" s="21">
        <v>44908</v>
      </c>
      <c r="F1237" s="17">
        <v>10199</v>
      </c>
      <c r="G1237" s="17">
        <v>12</v>
      </c>
      <c r="H1237" s="15">
        <f t="shared" si="19"/>
        <v>849.91666666666663</v>
      </c>
      <c r="I1237" s="15" t="s">
        <v>203</v>
      </c>
    </row>
    <row r="1238" spans="2:9" ht="15">
      <c r="B1238" s="17" t="s">
        <v>119</v>
      </c>
      <c r="C1238" s="17" t="s">
        <v>71</v>
      </c>
      <c r="D1238" s="19" t="s">
        <v>84</v>
      </c>
      <c r="E1238" s="21">
        <v>44908</v>
      </c>
      <c r="F1238" s="17">
        <v>7181</v>
      </c>
      <c r="G1238" s="17">
        <v>14</v>
      </c>
      <c r="H1238" s="15">
        <f t="shared" si="19"/>
        <v>512.92857142857144</v>
      </c>
      <c r="I1238" s="15" t="s">
        <v>203</v>
      </c>
    </row>
    <row r="1239" spans="2:9" ht="15">
      <c r="B1239" s="17" t="s">
        <v>120</v>
      </c>
      <c r="C1239" s="17" t="s">
        <v>81</v>
      </c>
      <c r="D1239" s="19" t="s">
        <v>121</v>
      </c>
      <c r="E1239" s="21">
        <v>44908</v>
      </c>
      <c r="F1239" s="17">
        <v>632</v>
      </c>
      <c r="G1239" s="17">
        <v>2</v>
      </c>
      <c r="H1239" s="15">
        <f t="shared" si="19"/>
        <v>316</v>
      </c>
      <c r="I1239" s="15" t="s">
        <v>203</v>
      </c>
    </row>
    <row r="1240" spans="2:9" ht="15">
      <c r="B1240" s="17" t="s">
        <v>122</v>
      </c>
      <c r="C1240" s="17" t="s">
        <v>81</v>
      </c>
      <c r="D1240" s="19" t="s">
        <v>123</v>
      </c>
      <c r="E1240" s="21">
        <v>44908</v>
      </c>
      <c r="F1240" s="17">
        <v>269</v>
      </c>
      <c r="G1240" s="17">
        <v>1</v>
      </c>
      <c r="H1240" s="15">
        <f t="shared" si="19"/>
        <v>269</v>
      </c>
      <c r="I1240" s="15" t="s">
        <v>203</v>
      </c>
    </row>
    <row r="1241" spans="2:9" ht="15">
      <c r="B1241" s="17" t="s">
        <v>124</v>
      </c>
      <c r="C1241" s="17" t="s">
        <v>81</v>
      </c>
      <c r="D1241" s="19" t="s">
        <v>121</v>
      </c>
      <c r="E1241" s="21">
        <v>44908</v>
      </c>
      <c r="F1241" s="17">
        <v>0</v>
      </c>
      <c r="G1241" s="17">
        <v>0</v>
      </c>
      <c r="H1241" s="15">
        <f t="shared" si="19"/>
        <v>0</v>
      </c>
      <c r="I1241" s="15" t="s">
        <v>203</v>
      </c>
    </row>
    <row r="1242" spans="2:9" ht="15">
      <c r="B1242" s="17" t="s">
        <v>125</v>
      </c>
      <c r="C1242" s="17" t="s">
        <v>75</v>
      </c>
      <c r="D1242" s="19" t="s">
        <v>91</v>
      </c>
      <c r="E1242" s="21">
        <v>44908</v>
      </c>
      <c r="F1242" s="17">
        <v>2007</v>
      </c>
      <c r="G1242" s="17">
        <v>3</v>
      </c>
      <c r="H1242" s="15">
        <f t="shared" si="19"/>
        <v>669</v>
      </c>
      <c r="I1242" s="15" t="s">
        <v>203</v>
      </c>
    </row>
    <row r="1243" spans="2:9" ht="15">
      <c r="B1243" s="17" t="s">
        <v>126</v>
      </c>
      <c r="C1243" s="17" t="s">
        <v>71</v>
      </c>
      <c r="D1243" s="19" t="s">
        <v>84</v>
      </c>
      <c r="E1243" s="21">
        <v>44908</v>
      </c>
      <c r="F1243" s="17">
        <v>447</v>
      </c>
      <c r="G1243" s="17">
        <v>3</v>
      </c>
      <c r="H1243" s="15">
        <f t="shared" si="19"/>
        <v>149</v>
      </c>
      <c r="I1243" s="15" t="s">
        <v>203</v>
      </c>
    </row>
    <row r="1244" spans="2:9" ht="15">
      <c r="B1244" s="17" t="s">
        <v>87</v>
      </c>
      <c r="C1244" s="17" t="s">
        <v>71</v>
      </c>
      <c r="D1244" s="19" t="s">
        <v>72</v>
      </c>
      <c r="E1244" s="21">
        <v>44908</v>
      </c>
      <c r="F1244" s="17">
        <v>17242</v>
      </c>
      <c r="G1244" s="17">
        <v>35</v>
      </c>
      <c r="H1244" s="15">
        <f t="shared" si="19"/>
        <v>492.62857142857143</v>
      </c>
      <c r="I1244" s="15" t="s">
        <v>203</v>
      </c>
    </row>
    <row r="1245" spans="2:9" ht="15">
      <c r="B1245" s="17" t="s">
        <v>127</v>
      </c>
      <c r="C1245" s="17" t="s">
        <v>68</v>
      </c>
      <c r="D1245" s="19" t="s">
        <v>99</v>
      </c>
      <c r="E1245" s="21">
        <v>44908</v>
      </c>
      <c r="F1245" s="17">
        <v>11868</v>
      </c>
      <c r="G1245" s="17">
        <v>14</v>
      </c>
      <c r="H1245" s="15">
        <f t="shared" si="19"/>
        <v>847.71428571428567</v>
      </c>
      <c r="I1245" s="15" t="s">
        <v>203</v>
      </c>
    </row>
    <row r="1246" spans="2:9" ht="15">
      <c r="B1246" s="17" t="s">
        <v>128</v>
      </c>
      <c r="C1246" s="17" t="s">
        <v>81</v>
      </c>
      <c r="D1246" s="19" t="s">
        <v>123</v>
      </c>
      <c r="E1246" s="21">
        <v>44908</v>
      </c>
      <c r="F1246" s="17">
        <v>10784</v>
      </c>
      <c r="G1246" s="17">
        <v>16</v>
      </c>
      <c r="H1246" s="15">
        <f t="shared" si="19"/>
        <v>674</v>
      </c>
      <c r="I1246" s="15" t="s">
        <v>203</v>
      </c>
    </row>
    <row r="1247" spans="2:9" ht="15">
      <c r="B1247" s="17" t="s">
        <v>129</v>
      </c>
      <c r="C1247" s="17" t="s">
        <v>75</v>
      </c>
      <c r="D1247" s="19" t="s">
        <v>91</v>
      </c>
      <c r="E1247" s="21">
        <v>44908</v>
      </c>
      <c r="F1247" s="17">
        <v>15880</v>
      </c>
      <c r="G1247" s="17">
        <v>38</v>
      </c>
      <c r="H1247" s="15">
        <f t="shared" si="19"/>
        <v>417.89473684210526</v>
      </c>
      <c r="I1247" s="15" t="s">
        <v>203</v>
      </c>
    </row>
    <row r="1248" spans="2:9" ht="15">
      <c r="B1248" s="17" t="s">
        <v>130</v>
      </c>
      <c r="C1248" s="17" t="s">
        <v>71</v>
      </c>
      <c r="D1248" s="19" t="s">
        <v>72</v>
      </c>
      <c r="E1248" s="21">
        <v>44908</v>
      </c>
      <c r="F1248" s="17">
        <v>179</v>
      </c>
      <c r="G1248" s="17">
        <v>1</v>
      </c>
      <c r="H1248" s="15">
        <f t="shared" si="19"/>
        <v>179</v>
      </c>
      <c r="I1248" s="15" t="s">
        <v>203</v>
      </c>
    </row>
    <row r="1249" spans="2:9" ht="15">
      <c r="B1249" s="17" t="s">
        <v>131</v>
      </c>
      <c r="C1249" s="17" t="s">
        <v>75</v>
      </c>
      <c r="D1249" s="19" t="s">
        <v>76</v>
      </c>
      <c r="E1249" s="21">
        <v>44908</v>
      </c>
      <c r="F1249" s="17">
        <v>2295</v>
      </c>
      <c r="G1249" s="17">
        <v>17</v>
      </c>
      <c r="H1249" s="15">
        <f t="shared" si="19"/>
        <v>135</v>
      </c>
      <c r="I1249" s="15" t="s">
        <v>203</v>
      </c>
    </row>
    <row r="1250" spans="2:9" ht="15">
      <c r="B1250" s="17" t="s">
        <v>132</v>
      </c>
      <c r="C1250" s="17" t="s">
        <v>68</v>
      </c>
      <c r="D1250" s="19" t="s">
        <v>89</v>
      </c>
      <c r="E1250" s="21">
        <v>44908</v>
      </c>
      <c r="F1250" s="17">
        <v>0</v>
      </c>
      <c r="G1250" s="17">
        <v>0</v>
      </c>
      <c r="H1250" s="15">
        <f t="shared" si="19"/>
        <v>0</v>
      </c>
      <c r="I1250" s="15" t="s">
        <v>203</v>
      </c>
    </row>
    <row r="1251" spans="2:9" ht="15">
      <c r="B1251" s="17" t="s">
        <v>133</v>
      </c>
      <c r="C1251" s="17" t="s">
        <v>71</v>
      </c>
      <c r="D1251" s="19" t="s">
        <v>72</v>
      </c>
      <c r="E1251" s="21">
        <v>44908</v>
      </c>
      <c r="F1251" s="17">
        <v>0</v>
      </c>
      <c r="G1251" s="17">
        <v>0</v>
      </c>
      <c r="H1251" s="15">
        <f t="shared" si="19"/>
        <v>0</v>
      </c>
      <c r="I1251" s="15" t="s">
        <v>203</v>
      </c>
    </row>
    <row r="1252" spans="2:9" ht="15">
      <c r="B1252" s="17" t="s">
        <v>134</v>
      </c>
      <c r="C1252" s="17" t="s">
        <v>75</v>
      </c>
      <c r="D1252" s="19" t="s">
        <v>76</v>
      </c>
      <c r="E1252" s="21">
        <v>44908</v>
      </c>
      <c r="F1252" s="17">
        <v>2073</v>
      </c>
      <c r="G1252" s="17">
        <v>7</v>
      </c>
      <c r="H1252" s="15">
        <f t="shared" si="19"/>
        <v>296.14285714285717</v>
      </c>
      <c r="I1252" s="15" t="s">
        <v>203</v>
      </c>
    </row>
    <row r="1253" spans="2:9" ht="15">
      <c r="B1253" s="17" t="s">
        <v>135</v>
      </c>
      <c r="C1253" s="17" t="s">
        <v>68</v>
      </c>
      <c r="D1253" s="19" t="s">
        <v>69</v>
      </c>
      <c r="E1253" s="21">
        <v>44908</v>
      </c>
      <c r="F1253" s="17">
        <v>10199</v>
      </c>
      <c r="G1253" s="17">
        <v>12</v>
      </c>
      <c r="H1253" s="15">
        <f t="shared" si="19"/>
        <v>849.91666666666663</v>
      </c>
      <c r="I1253" s="15" t="s">
        <v>203</v>
      </c>
    </row>
    <row r="1254" spans="2:9" ht="15">
      <c r="B1254" s="17" t="s">
        <v>136</v>
      </c>
      <c r="C1254" s="17" t="s">
        <v>71</v>
      </c>
      <c r="D1254" s="19" t="s">
        <v>84</v>
      </c>
      <c r="E1254" s="21">
        <v>44908</v>
      </c>
      <c r="F1254" s="17">
        <v>7181</v>
      </c>
      <c r="G1254" s="17">
        <v>14</v>
      </c>
      <c r="H1254" s="15">
        <f t="shared" si="19"/>
        <v>512.92857142857144</v>
      </c>
      <c r="I1254" s="15" t="s">
        <v>203</v>
      </c>
    </row>
    <row r="1255" spans="2:9" ht="15">
      <c r="B1255" s="17" t="s">
        <v>137</v>
      </c>
      <c r="C1255" s="17" t="s">
        <v>81</v>
      </c>
      <c r="D1255" s="19" t="s">
        <v>121</v>
      </c>
      <c r="E1255" s="21">
        <v>44908</v>
      </c>
      <c r="F1255" s="17">
        <v>632</v>
      </c>
      <c r="G1255" s="17">
        <v>2</v>
      </c>
      <c r="H1255" s="15">
        <f t="shared" si="19"/>
        <v>316</v>
      </c>
      <c r="I1255" s="15" t="s">
        <v>203</v>
      </c>
    </row>
    <row r="1256" spans="2:9" ht="15">
      <c r="B1256" s="17" t="s">
        <v>138</v>
      </c>
      <c r="C1256" s="17" t="s">
        <v>68</v>
      </c>
      <c r="D1256" s="19" t="s">
        <v>89</v>
      </c>
      <c r="E1256" s="21">
        <v>44908</v>
      </c>
      <c r="F1256" s="17">
        <v>269</v>
      </c>
      <c r="G1256" s="17">
        <v>1</v>
      </c>
      <c r="H1256" s="15">
        <f t="shared" si="19"/>
        <v>269</v>
      </c>
      <c r="I1256" s="15" t="s">
        <v>203</v>
      </c>
    </row>
    <row r="1257" spans="2:9" ht="15">
      <c r="B1257" s="17" t="s">
        <v>139</v>
      </c>
      <c r="C1257" s="17" t="s">
        <v>71</v>
      </c>
      <c r="D1257" s="19" t="s">
        <v>94</v>
      </c>
      <c r="E1257" s="21">
        <v>44908</v>
      </c>
      <c r="F1257" s="17">
        <v>0</v>
      </c>
      <c r="G1257" s="17">
        <v>0</v>
      </c>
      <c r="H1257" s="15">
        <f t="shared" si="19"/>
        <v>0</v>
      </c>
      <c r="I1257" s="15" t="s">
        <v>203</v>
      </c>
    </row>
    <row r="1258" spans="2:9" ht="15">
      <c r="B1258" s="17" t="s">
        <v>140</v>
      </c>
      <c r="C1258" s="17" t="s">
        <v>68</v>
      </c>
      <c r="D1258" s="19" t="s">
        <v>99</v>
      </c>
      <c r="E1258" s="21">
        <v>44908</v>
      </c>
      <c r="F1258" s="17">
        <v>2007</v>
      </c>
      <c r="G1258" s="17">
        <v>3</v>
      </c>
      <c r="H1258" s="15">
        <f t="shared" si="19"/>
        <v>669</v>
      </c>
      <c r="I1258" s="15" t="s">
        <v>203</v>
      </c>
    </row>
    <row r="1259" spans="2:9" ht="15">
      <c r="B1259" s="17" t="s">
        <v>141</v>
      </c>
      <c r="C1259" s="17" t="s">
        <v>75</v>
      </c>
      <c r="D1259" s="19" t="s">
        <v>91</v>
      </c>
      <c r="E1259" s="21">
        <v>44908</v>
      </c>
      <c r="F1259" s="17">
        <v>447</v>
      </c>
      <c r="G1259" s="17">
        <v>3</v>
      </c>
      <c r="H1259" s="15">
        <f t="shared" si="19"/>
        <v>149</v>
      </c>
      <c r="I1259" s="15" t="s">
        <v>203</v>
      </c>
    </row>
    <row r="1260" spans="2:9" ht="15">
      <c r="B1260" s="17" t="s">
        <v>142</v>
      </c>
      <c r="C1260" s="17" t="s">
        <v>68</v>
      </c>
      <c r="D1260" s="19" t="s">
        <v>89</v>
      </c>
      <c r="E1260" s="21">
        <v>44908</v>
      </c>
      <c r="F1260" s="17">
        <v>17242</v>
      </c>
      <c r="G1260" s="17">
        <v>35</v>
      </c>
      <c r="H1260" s="15">
        <f t="shared" si="19"/>
        <v>492.62857142857143</v>
      </c>
      <c r="I1260" s="15" t="s">
        <v>203</v>
      </c>
    </row>
    <row r="1261" spans="2:9" ht="15">
      <c r="B1261" s="17" t="s">
        <v>143</v>
      </c>
      <c r="C1261" s="17" t="s">
        <v>81</v>
      </c>
      <c r="D1261" s="19" t="s">
        <v>121</v>
      </c>
      <c r="E1261" s="21">
        <v>44908</v>
      </c>
      <c r="F1261" s="17">
        <v>11868</v>
      </c>
      <c r="G1261" s="17">
        <v>14</v>
      </c>
      <c r="H1261" s="15">
        <f t="shared" si="19"/>
        <v>847.71428571428567</v>
      </c>
      <c r="I1261" s="15" t="s">
        <v>203</v>
      </c>
    </row>
    <row r="1262" spans="2:9" ht="15">
      <c r="B1262" s="17" t="s">
        <v>144</v>
      </c>
      <c r="C1262" s="17" t="s">
        <v>71</v>
      </c>
      <c r="D1262" s="19" t="s">
        <v>72</v>
      </c>
      <c r="E1262" s="21">
        <v>44908</v>
      </c>
      <c r="F1262" s="17">
        <v>10784</v>
      </c>
      <c r="G1262" s="17">
        <v>16</v>
      </c>
      <c r="H1262" s="15">
        <f t="shared" si="19"/>
        <v>674</v>
      </c>
      <c r="I1262" s="15" t="s">
        <v>203</v>
      </c>
    </row>
    <row r="1263" spans="2:9" ht="15">
      <c r="B1263" s="17" t="s">
        <v>145</v>
      </c>
      <c r="C1263" s="17" t="s">
        <v>81</v>
      </c>
      <c r="D1263" s="19" t="s">
        <v>123</v>
      </c>
      <c r="E1263" s="21">
        <v>44908</v>
      </c>
      <c r="F1263" s="17">
        <v>15880</v>
      </c>
      <c r="G1263" s="17">
        <v>38</v>
      </c>
      <c r="H1263" s="15">
        <f t="shared" si="19"/>
        <v>417.89473684210526</v>
      </c>
      <c r="I1263" s="15" t="s">
        <v>203</v>
      </c>
    </row>
    <row r="1264" spans="2:9" ht="15">
      <c r="B1264" s="17" t="s">
        <v>146</v>
      </c>
      <c r="C1264" s="17" t="s">
        <v>68</v>
      </c>
      <c r="D1264" s="19" t="s">
        <v>69</v>
      </c>
      <c r="E1264" s="21">
        <v>44908</v>
      </c>
      <c r="F1264" s="17">
        <v>179</v>
      </c>
      <c r="G1264" s="17">
        <v>1</v>
      </c>
      <c r="H1264" s="15">
        <f t="shared" si="19"/>
        <v>179</v>
      </c>
      <c r="I1264" s="15" t="s">
        <v>203</v>
      </c>
    </row>
    <row r="1265" spans="2:9" ht="15">
      <c r="B1265" s="17" t="s">
        <v>147</v>
      </c>
      <c r="C1265" s="17" t="s">
        <v>68</v>
      </c>
      <c r="D1265" s="19" t="s">
        <v>99</v>
      </c>
      <c r="E1265" s="21">
        <v>44908</v>
      </c>
      <c r="F1265" s="17">
        <v>2295</v>
      </c>
      <c r="G1265" s="17">
        <v>17</v>
      </c>
      <c r="H1265" s="15">
        <f t="shared" si="19"/>
        <v>135</v>
      </c>
      <c r="I1265" s="15" t="s">
        <v>203</v>
      </c>
    </row>
    <row r="1266" spans="2:9" ht="15">
      <c r="B1266" s="17" t="s">
        <v>148</v>
      </c>
      <c r="C1266" s="17" t="s">
        <v>81</v>
      </c>
      <c r="D1266" s="19" t="s">
        <v>123</v>
      </c>
      <c r="E1266" s="21">
        <v>44908</v>
      </c>
      <c r="F1266" s="17">
        <v>0</v>
      </c>
      <c r="G1266" s="17">
        <v>0</v>
      </c>
      <c r="H1266" s="15">
        <f t="shared" si="19"/>
        <v>0</v>
      </c>
      <c r="I1266" s="15" t="s">
        <v>203</v>
      </c>
    </row>
    <row r="1267" spans="2:9" ht="15">
      <c r="B1267" s="17" t="s">
        <v>149</v>
      </c>
      <c r="C1267" s="17" t="s">
        <v>75</v>
      </c>
      <c r="D1267" s="19" t="s">
        <v>86</v>
      </c>
      <c r="E1267" s="21">
        <v>44908</v>
      </c>
      <c r="F1267" s="17">
        <v>0</v>
      </c>
      <c r="G1267" s="17">
        <v>0</v>
      </c>
      <c r="H1267" s="15">
        <f t="shared" si="19"/>
        <v>0</v>
      </c>
      <c r="I1267" s="15" t="s">
        <v>203</v>
      </c>
    </row>
    <row r="1268" spans="2:9" ht="15">
      <c r="B1268" s="17" t="s">
        <v>150</v>
      </c>
      <c r="C1268" s="17" t="s">
        <v>71</v>
      </c>
      <c r="D1268" s="19" t="s">
        <v>94</v>
      </c>
      <c r="E1268" s="21">
        <v>44908</v>
      </c>
      <c r="F1268" s="17">
        <v>2073</v>
      </c>
      <c r="G1268" s="17">
        <v>7</v>
      </c>
      <c r="H1268" s="15">
        <f t="shared" si="19"/>
        <v>296.14285714285717</v>
      </c>
      <c r="I1268" s="15" t="s">
        <v>203</v>
      </c>
    </row>
    <row r="1269" spans="2:9" ht="15">
      <c r="B1269" s="17" t="s">
        <v>151</v>
      </c>
      <c r="C1269" s="17" t="s">
        <v>68</v>
      </c>
      <c r="D1269" s="19" t="s">
        <v>89</v>
      </c>
      <c r="E1269" s="21">
        <v>44908</v>
      </c>
      <c r="F1269" s="17">
        <v>10199</v>
      </c>
      <c r="G1269" s="17">
        <v>12</v>
      </c>
      <c r="H1269" s="15">
        <f t="shared" si="19"/>
        <v>849.91666666666663</v>
      </c>
      <c r="I1269" s="15" t="s">
        <v>203</v>
      </c>
    </row>
    <row r="1270" spans="2:9" ht="15">
      <c r="B1270" s="17" t="s">
        <v>152</v>
      </c>
      <c r="C1270" s="17" t="s">
        <v>81</v>
      </c>
      <c r="D1270" s="19" t="s">
        <v>82</v>
      </c>
      <c r="E1270" s="21">
        <v>44908</v>
      </c>
      <c r="F1270" s="17">
        <v>7181</v>
      </c>
      <c r="G1270" s="17">
        <v>14</v>
      </c>
      <c r="H1270" s="15">
        <f t="shared" si="19"/>
        <v>512.92857142857144</v>
      </c>
      <c r="I1270" s="15" t="s">
        <v>203</v>
      </c>
    </row>
    <row r="1271" spans="2:9" ht="15">
      <c r="B1271" s="17" t="s">
        <v>153</v>
      </c>
      <c r="C1271" s="17" t="s">
        <v>68</v>
      </c>
      <c r="D1271" s="19" t="s">
        <v>89</v>
      </c>
      <c r="E1271" s="21">
        <v>44908</v>
      </c>
      <c r="F1271" s="17">
        <v>632</v>
      </c>
      <c r="G1271" s="17">
        <v>2</v>
      </c>
      <c r="H1271" s="15">
        <f t="shared" si="19"/>
        <v>316</v>
      </c>
      <c r="I1271" s="15" t="s">
        <v>203</v>
      </c>
    </row>
    <row r="1272" spans="2:9" ht="15">
      <c r="B1272" s="17" t="s">
        <v>154</v>
      </c>
      <c r="C1272" s="17" t="s">
        <v>71</v>
      </c>
      <c r="D1272" s="19" t="s">
        <v>84</v>
      </c>
      <c r="E1272" s="21">
        <v>44908</v>
      </c>
      <c r="F1272" s="17">
        <v>269</v>
      </c>
      <c r="G1272" s="17">
        <v>1</v>
      </c>
      <c r="H1272" s="15">
        <f t="shared" si="19"/>
        <v>269</v>
      </c>
      <c r="I1272" s="15" t="s">
        <v>203</v>
      </c>
    </row>
    <row r="1273" spans="2:9" ht="15">
      <c r="B1273" s="17" t="s">
        <v>155</v>
      </c>
      <c r="C1273" s="17" t="s">
        <v>75</v>
      </c>
      <c r="D1273" s="19" t="s">
        <v>86</v>
      </c>
      <c r="E1273" s="21">
        <v>44908</v>
      </c>
      <c r="F1273" s="17">
        <v>0</v>
      </c>
      <c r="G1273" s="17">
        <v>0</v>
      </c>
      <c r="H1273" s="15">
        <f t="shared" si="19"/>
        <v>0</v>
      </c>
      <c r="I1273" s="15" t="s">
        <v>203</v>
      </c>
    </row>
    <row r="1274" spans="2:9" ht="15">
      <c r="B1274" s="17" t="s">
        <v>156</v>
      </c>
      <c r="C1274" s="17" t="s">
        <v>81</v>
      </c>
      <c r="D1274" s="19" t="s">
        <v>82</v>
      </c>
      <c r="E1274" s="21">
        <v>44908</v>
      </c>
      <c r="F1274" s="17">
        <v>2007</v>
      </c>
      <c r="G1274" s="17">
        <v>3</v>
      </c>
      <c r="H1274" s="15">
        <f t="shared" si="19"/>
        <v>669</v>
      </c>
      <c r="I1274" s="15" t="s">
        <v>203</v>
      </c>
    </row>
    <row r="1275" spans="2:9" ht="15">
      <c r="B1275" s="17" t="s">
        <v>157</v>
      </c>
      <c r="C1275" s="17" t="s">
        <v>81</v>
      </c>
      <c r="D1275" s="19" t="s">
        <v>121</v>
      </c>
      <c r="E1275" s="21">
        <v>44908</v>
      </c>
      <c r="F1275" s="17">
        <v>447</v>
      </c>
      <c r="G1275" s="17">
        <v>3</v>
      </c>
      <c r="H1275" s="15">
        <f t="shared" si="19"/>
        <v>149</v>
      </c>
      <c r="I1275" s="15" t="s">
        <v>203</v>
      </c>
    </row>
    <row r="1276" spans="2:9" ht="15">
      <c r="B1276" s="17" t="s">
        <v>158</v>
      </c>
      <c r="C1276" s="17" t="s">
        <v>68</v>
      </c>
      <c r="D1276" s="19" t="s">
        <v>99</v>
      </c>
      <c r="E1276" s="21">
        <v>44908</v>
      </c>
      <c r="F1276" s="17">
        <v>1992</v>
      </c>
      <c r="G1276" s="17">
        <v>8</v>
      </c>
      <c r="H1276" s="15">
        <f t="shared" si="19"/>
        <v>249</v>
      </c>
      <c r="I1276" s="15" t="s">
        <v>203</v>
      </c>
    </row>
    <row r="1277" spans="2:9" ht="15">
      <c r="B1277" s="17" t="s">
        <v>159</v>
      </c>
      <c r="C1277" s="17" t="s">
        <v>75</v>
      </c>
      <c r="D1277" s="19" t="s">
        <v>91</v>
      </c>
      <c r="E1277" s="21">
        <v>44908</v>
      </c>
      <c r="F1277" s="17">
        <v>2531</v>
      </c>
      <c r="G1277" s="17">
        <v>3</v>
      </c>
      <c r="H1277" s="15">
        <f t="shared" si="19"/>
        <v>843.66666666666663</v>
      </c>
      <c r="I1277" s="15" t="s">
        <v>203</v>
      </c>
    </row>
    <row r="1278" spans="2:9" ht="15">
      <c r="B1278" s="17" t="s">
        <v>160</v>
      </c>
      <c r="C1278" s="17" t="s">
        <v>71</v>
      </c>
      <c r="D1278" s="19" t="s">
        <v>84</v>
      </c>
      <c r="E1278" s="21">
        <v>44908</v>
      </c>
      <c r="F1278" s="17">
        <v>2320</v>
      </c>
      <c r="G1278" s="17">
        <v>16</v>
      </c>
      <c r="H1278" s="15">
        <f t="shared" si="19"/>
        <v>145</v>
      </c>
      <c r="I1278" s="15" t="s">
        <v>203</v>
      </c>
    </row>
    <row r="1279" spans="2:9" ht="15">
      <c r="B1279" s="17" t="s">
        <v>161</v>
      </c>
      <c r="C1279" s="17" t="s">
        <v>75</v>
      </c>
      <c r="D1279" s="19" t="s">
        <v>86</v>
      </c>
      <c r="E1279" s="21">
        <v>44908</v>
      </c>
      <c r="F1279" s="17">
        <v>0</v>
      </c>
      <c r="G1279" s="17">
        <v>0</v>
      </c>
      <c r="H1279" s="15">
        <f t="shared" si="19"/>
        <v>0</v>
      </c>
      <c r="I1279" s="15" t="s">
        <v>203</v>
      </c>
    </row>
    <row r="1280" spans="2:9" ht="15">
      <c r="B1280" s="17" t="s">
        <v>162</v>
      </c>
      <c r="C1280" s="17" t="s">
        <v>81</v>
      </c>
      <c r="D1280" s="19" t="s">
        <v>82</v>
      </c>
      <c r="E1280" s="21">
        <v>44908</v>
      </c>
      <c r="F1280" s="17">
        <v>2545</v>
      </c>
      <c r="G1280" s="17">
        <v>15</v>
      </c>
      <c r="H1280" s="15">
        <f t="shared" si="19"/>
        <v>169.66666666666666</v>
      </c>
      <c r="I1280" s="15" t="s">
        <v>203</v>
      </c>
    </row>
    <row r="1281" spans="2:9" ht="15">
      <c r="B1281" s="17" t="s">
        <v>163</v>
      </c>
      <c r="C1281" s="17" t="s">
        <v>71</v>
      </c>
      <c r="D1281" s="19" t="s">
        <v>94</v>
      </c>
      <c r="E1281" s="21">
        <v>44908</v>
      </c>
      <c r="F1281" s="17">
        <v>1995</v>
      </c>
      <c r="G1281" s="17">
        <v>5</v>
      </c>
      <c r="H1281" s="15">
        <f t="shared" si="19"/>
        <v>399</v>
      </c>
      <c r="I1281" s="15" t="s">
        <v>203</v>
      </c>
    </row>
    <row r="1282" spans="2:9" ht="15">
      <c r="B1282" s="17" t="s">
        <v>164</v>
      </c>
      <c r="C1282" s="17" t="s">
        <v>75</v>
      </c>
      <c r="D1282" s="19" t="s">
        <v>91</v>
      </c>
      <c r="E1282" s="21">
        <v>44908</v>
      </c>
      <c r="F1282" s="17">
        <v>846</v>
      </c>
      <c r="G1282" s="17">
        <v>1</v>
      </c>
      <c r="H1282" s="15">
        <f t="shared" si="19"/>
        <v>846</v>
      </c>
      <c r="I1282" s="15" t="s">
        <v>203</v>
      </c>
    </row>
    <row r="1283" spans="2:9" ht="15">
      <c r="B1283" s="17" t="s">
        <v>165</v>
      </c>
      <c r="C1283" s="17" t="s">
        <v>75</v>
      </c>
      <c r="D1283" s="19" t="s">
        <v>86</v>
      </c>
      <c r="E1283" s="21">
        <v>44908</v>
      </c>
      <c r="F1283" s="17">
        <v>2531</v>
      </c>
      <c r="G1283" s="17">
        <v>3</v>
      </c>
      <c r="H1283" s="15">
        <f t="shared" ref="H1283:H1346" si="20">IF(F1283&gt;0,F1283/G1283,0)</f>
        <v>843.66666666666663</v>
      </c>
      <c r="I1283" s="15" t="s">
        <v>203</v>
      </c>
    </row>
    <row r="1284" spans="2:9" ht="15">
      <c r="B1284" s="17" t="s">
        <v>166</v>
      </c>
      <c r="C1284" s="17" t="s">
        <v>81</v>
      </c>
      <c r="D1284" s="19" t="s">
        <v>121</v>
      </c>
      <c r="E1284" s="21">
        <v>44908</v>
      </c>
      <c r="F1284" s="17">
        <v>7576</v>
      </c>
      <c r="G1284" s="17">
        <v>40</v>
      </c>
      <c r="H1284" s="15">
        <f t="shared" si="20"/>
        <v>189.4</v>
      </c>
      <c r="I1284" s="15" t="s">
        <v>203</v>
      </c>
    </row>
    <row r="1285" spans="2:9" ht="15">
      <c r="B1285" s="17" t="s">
        <v>167</v>
      </c>
      <c r="C1285" s="17" t="s">
        <v>68</v>
      </c>
      <c r="D1285" s="19" t="s">
        <v>89</v>
      </c>
      <c r="E1285" s="21">
        <v>44908</v>
      </c>
      <c r="F1285" s="17">
        <v>3580</v>
      </c>
      <c r="G1285" s="17">
        <v>12</v>
      </c>
      <c r="H1285" s="15">
        <f t="shared" si="20"/>
        <v>298.33333333333331</v>
      </c>
      <c r="I1285" s="15" t="s">
        <v>203</v>
      </c>
    </row>
    <row r="1286" spans="2:9" ht="15">
      <c r="B1286" s="17" t="s">
        <v>168</v>
      </c>
      <c r="C1286" s="17" t="s">
        <v>68</v>
      </c>
      <c r="D1286" s="19" t="s">
        <v>99</v>
      </c>
      <c r="E1286" s="21">
        <v>44908</v>
      </c>
      <c r="F1286" s="17">
        <v>0</v>
      </c>
      <c r="G1286" s="17">
        <v>0</v>
      </c>
      <c r="H1286" s="15">
        <f t="shared" si="20"/>
        <v>0</v>
      </c>
      <c r="I1286" s="15" t="s">
        <v>203</v>
      </c>
    </row>
    <row r="1287" spans="2:9" ht="15">
      <c r="B1287" s="17" t="s">
        <v>169</v>
      </c>
      <c r="C1287" s="17" t="s">
        <v>81</v>
      </c>
      <c r="D1287" s="19" t="s">
        <v>82</v>
      </c>
      <c r="E1287" s="21">
        <v>44908</v>
      </c>
      <c r="F1287" s="17">
        <v>17242</v>
      </c>
      <c r="G1287" s="17">
        <v>35</v>
      </c>
      <c r="H1287" s="15">
        <f t="shared" si="20"/>
        <v>492.62857142857143</v>
      </c>
      <c r="I1287" s="15" t="s">
        <v>203</v>
      </c>
    </row>
    <row r="1288" spans="2:9" ht="15">
      <c r="B1288" s="17" t="s">
        <v>170</v>
      </c>
      <c r="C1288" s="17" t="s">
        <v>81</v>
      </c>
      <c r="D1288" s="19" t="s">
        <v>82</v>
      </c>
      <c r="E1288" s="21">
        <v>44908</v>
      </c>
      <c r="F1288" s="17">
        <v>11868</v>
      </c>
      <c r="G1288" s="17">
        <v>14</v>
      </c>
      <c r="H1288" s="15">
        <f t="shared" si="20"/>
        <v>847.71428571428567</v>
      </c>
      <c r="I1288" s="15" t="s">
        <v>203</v>
      </c>
    </row>
    <row r="1289" spans="2:9" ht="15">
      <c r="B1289" s="17" t="s">
        <v>171</v>
      </c>
      <c r="C1289" s="17" t="s">
        <v>68</v>
      </c>
      <c r="D1289" s="19" t="s">
        <v>69</v>
      </c>
      <c r="E1289" s="21">
        <v>44908</v>
      </c>
      <c r="F1289" s="17">
        <v>10784</v>
      </c>
      <c r="G1289" s="17">
        <v>16</v>
      </c>
      <c r="H1289" s="15">
        <f t="shared" si="20"/>
        <v>674</v>
      </c>
      <c r="I1289" s="15" t="s">
        <v>203</v>
      </c>
    </row>
    <row r="1290" spans="2:9" ht="15">
      <c r="B1290" s="17" t="s">
        <v>172</v>
      </c>
      <c r="C1290" s="17" t="s">
        <v>75</v>
      </c>
      <c r="D1290" s="19" t="s">
        <v>91</v>
      </c>
      <c r="E1290" s="21">
        <v>44908</v>
      </c>
      <c r="F1290" s="17">
        <v>15880</v>
      </c>
      <c r="G1290" s="17">
        <v>38</v>
      </c>
      <c r="H1290" s="15">
        <f t="shared" si="20"/>
        <v>417.89473684210526</v>
      </c>
      <c r="I1290" s="15" t="s">
        <v>203</v>
      </c>
    </row>
    <row r="1291" spans="2:9" ht="15">
      <c r="B1291" s="17" t="s">
        <v>173</v>
      </c>
      <c r="C1291" s="17" t="s">
        <v>68</v>
      </c>
      <c r="D1291" s="19" t="s">
        <v>69</v>
      </c>
      <c r="E1291" s="21">
        <v>44908</v>
      </c>
      <c r="F1291" s="17">
        <v>179</v>
      </c>
      <c r="G1291" s="17">
        <v>1</v>
      </c>
      <c r="H1291" s="15">
        <f t="shared" si="20"/>
        <v>179</v>
      </c>
      <c r="I1291" s="15" t="s">
        <v>203</v>
      </c>
    </row>
    <row r="1292" spans="2:9" ht="15">
      <c r="B1292" s="17" t="s">
        <v>174</v>
      </c>
      <c r="C1292" s="17" t="s">
        <v>71</v>
      </c>
      <c r="D1292" s="19" t="s">
        <v>94</v>
      </c>
      <c r="E1292" s="21">
        <v>44908</v>
      </c>
      <c r="F1292" s="17">
        <v>2295</v>
      </c>
      <c r="G1292" s="17">
        <v>17</v>
      </c>
      <c r="H1292" s="15">
        <f t="shared" si="20"/>
        <v>135</v>
      </c>
      <c r="I1292" s="15" t="s">
        <v>203</v>
      </c>
    </row>
    <row r="1293" spans="2:9" ht="15">
      <c r="B1293" s="17" t="s">
        <v>175</v>
      </c>
      <c r="C1293" s="17" t="s">
        <v>81</v>
      </c>
      <c r="D1293" s="19" t="s">
        <v>123</v>
      </c>
      <c r="E1293" s="21">
        <v>44908</v>
      </c>
      <c r="F1293" s="17">
        <v>0</v>
      </c>
      <c r="G1293" s="17">
        <v>0</v>
      </c>
      <c r="H1293" s="15">
        <f t="shared" si="20"/>
        <v>0</v>
      </c>
      <c r="I1293" s="15" t="s">
        <v>203</v>
      </c>
    </row>
    <row r="1294" spans="2:9" ht="15">
      <c r="B1294" s="17" t="s">
        <v>176</v>
      </c>
      <c r="C1294" s="17" t="s">
        <v>68</v>
      </c>
      <c r="D1294" s="19" t="s">
        <v>99</v>
      </c>
      <c r="E1294" s="21">
        <v>44908</v>
      </c>
      <c r="F1294" s="17">
        <v>0</v>
      </c>
      <c r="G1294" s="17">
        <v>0</v>
      </c>
      <c r="H1294" s="15">
        <f t="shared" si="20"/>
        <v>0</v>
      </c>
      <c r="I1294" s="15" t="s">
        <v>203</v>
      </c>
    </row>
    <row r="1295" spans="2:9" ht="15">
      <c r="B1295" s="17" t="s">
        <v>177</v>
      </c>
      <c r="C1295" s="17" t="s">
        <v>71</v>
      </c>
      <c r="D1295" s="19" t="s">
        <v>94</v>
      </c>
      <c r="E1295" s="21">
        <v>44908</v>
      </c>
      <c r="F1295" s="17">
        <v>2073</v>
      </c>
      <c r="G1295" s="17">
        <v>7</v>
      </c>
      <c r="H1295" s="15">
        <f t="shared" si="20"/>
        <v>296.14285714285717</v>
      </c>
      <c r="I1295" s="15" t="s">
        <v>203</v>
      </c>
    </row>
    <row r="1296" spans="2:9" ht="15">
      <c r="B1296" s="17" t="s">
        <v>178</v>
      </c>
      <c r="C1296" s="17" t="s">
        <v>71</v>
      </c>
      <c r="D1296" s="19" t="s">
        <v>72</v>
      </c>
      <c r="E1296" s="21">
        <v>44908</v>
      </c>
      <c r="F1296" s="17">
        <v>10199</v>
      </c>
      <c r="G1296" s="17">
        <v>12</v>
      </c>
      <c r="H1296" s="15">
        <f t="shared" si="20"/>
        <v>849.91666666666663</v>
      </c>
      <c r="I1296" s="15" t="s">
        <v>203</v>
      </c>
    </row>
    <row r="1297" spans="2:9" ht="15">
      <c r="B1297" s="17" t="s">
        <v>179</v>
      </c>
      <c r="C1297" s="17" t="s">
        <v>68</v>
      </c>
      <c r="D1297" s="19" t="s">
        <v>69</v>
      </c>
      <c r="E1297" s="21">
        <v>44908</v>
      </c>
      <c r="F1297" s="17">
        <v>7181</v>
      </c>
      <c r="G1297" s="17">
        <v>14</v>
      </c>
      <c r="H1297" s="15">
        <f t="shared" si="20"/>
        <v>512.92857142857144</v>
      </c>
      <c r="I1297" s="15" t="s">
        <v>203</v>
      </c>
    </row>
    <row r="1298" spans="2:9" ht="15">
      <c r="B1298" s="17" t="s">
        <v>180</v>
      </c>
      <c r="C1298" s="17" t="s">
        <v>68</v>
      </c>
      <c r="D1298" s="19" t="s">
        <v>89</v>
      </c>
      <c r="E1298" s="21">
        <v>44908</v>
      </c>
      <c r="F1298" s="17">
        <v>632</v>
      </c>
      <c r="G1298" s="17">
        <v>2</v>
      </c>
      <c r="H1298" s="15">
        <f t="shared" si="20"/>
        <v>316</v>
      </c>
      <c r="I1298" s="15" t="s">
        <v>203</v>
      </c>
    </row>
    <row r="1299" spans="2:9" ht="15">
      <c r="B1299" s="17" t="s">
        <v>181</v>
      </c>
      <c r="C1299" s="17" t="s">
        <v>68</v>
      </c>
      <c r="D1299" s="19" t="s">
        <v>69</v>
      </c>
      <c r="E1299" s="21">
        <v>44908</v>
      </c>
      <c r="F1299" s="17">
        <v>269</v>
      </c>
      <c r="G1299" s="17">
        <v>1</v>
      </c>
      <c r="H1299" s="15">
        <f t="shared" si="20"/>
        <v>269</v>
      </c>
      <c r="I1299" s="15" t="s">
        <v>203</v>
      </c>
    </row>
    <row r="1300" spans="2:9" ht="15">
      <c r="B1300" s="17" t="s">
        <v>182</v>
      </c>
      <c r="C1300" s="17" t="s">
        <v>75</v>
      </c>
      <c r="D1300" s="19" t="s">
        <v>91</v>
      </c>
      <c r="E1300" s="21">
        <v>44908</v>
      </c>
      <c r="F1300" s="17">
        <v>0</v>
      </c>
      <c r="G1300" s="17">
        <v>0</v>
      </c>
      <c r="H1300" s="15">
        <f t="shared" si="20"/>
        <v>0</v>
      </c>
      <c r="I1300" s="15" t="s">
        <v>203</v>
      </c>
    </row>
    <row r="1301" spans="2:9" ht="15">
      <c r="B1301" s="17" t="s">
        <v>183</v>
      </c>
      <c r="C1301" s="17" t="s">
        <v>71</v>
      </c>
      <c r="D1301" s="19" t="s">
        <v>72</v>
      </c>
      <c r="E1301" s="21">
        <v>44908</v>
      </c>
      <c r="F1301" s="17">
        <v>2007</v>
      </c>
      <c r="G1301" s="17">
        <v>3</v>
      </c>
      <c r="H1301" s="15">
        <f t="shared" si="20"/>
        <v>669</v>
      </c>
      <c r="I1301" s="15" t="s">
        <v>203</v>
      </c>
    </row>
    <row r="1302" spans="2:9" ht="15">
      <c r="B1302" s="17" t="s">
        <v>67</v>
      </c>
      <c r="C1302" s="17" t="s">
        <v>68</v>
      </c>
      <c r="D1302" s="19" t="s">
        <v>69</v>
      </c>
      <c r="E1302" s="21">
        <v>44909</v>
      </c>
      <c r="F1302" s="17">
        <v>0</v>
      </c>
      <c r="G1302" s="17">
        <v>0</v>
      </c>
      <c r="H1302" s="15">
        <f t="shared" si="20"/>
        <v>0</v>
      </c>
      <c r="I1302" s="15" t="s">
        <v>203</v>
      </c>
    </row>
    <row r="1303" spans="2:9" ht="15">
      <c r="B1303" s="17" t="s">
        <v>70</v>
      </c>
      <c r="C1303" s="17" t="s">
        <v>71</v>
      </c>
      <c r="D1303" s="19" t="s">
        <v>72</v>
      </c>
      <c r="E1303" s="21">
        <v>44909</v>
      </c>
      <c r="F1303" s="17">
        <v>19531</v>
      </c>
      <c r="G1303" s="17">
        <v>35</v>
      </c>
      <c r="H1303" s="15">
        <f t="shared" si="20"/>
        <v>558.02857142857147</v>
      </c>
      <c r="I1303" s="15" t="s">
        <v>203</v>
      </c>
    </row>
    <row r="1304" spans="2:9" ht="15">
      <c r="B1304" s="17" t="s">
        <v>73</v>
      </c>
      <c r="C1304" s="17" t="s">
        <v>71</v>
      </c>
      <c r="D1304" s="19" t="s">
        <v>72</v>
      </c>
      <c r="E1304" s="21">
        <v>44909</v>
      </c>
      <c r="F1304" s="17">
        <v>645</v>
      </c>
      <c r="G1304" s="17">
        <v>5</v>
      </c>
      <c r="H1304" s="15">
        <f t="shared" si="20"/>
        <v>129</v>
      </c>
      <c r="I1304" s="15" t="s">
        <v>203</v>
      </c>
    </row>
    <row r="1305" spans="2:9" ht="15">
      <c r="B1305" s="17" t="s">
        <v>74</v>
      </c>
      <c r="C1305" s="17" t="s">
        <v>75</v>
      </c>
      <c r="D1305" s="19" t="s">
        <v>76</v>
      </c>
      <c r="E1305" s="21">
        <v>44909</v>
      </c>
      <c r="F1305" s="17">
        <v>34180</v>
      </c>
      <c r="G1305" s="17">
        <v>20</v>
      </c>
      <c r="H1305" s="15">
        <f t="shared" si="20"/>
        <v>1709</v>
      </c>
      <c r="I1305" s="15" t="s">
        <v>203</v>
      </c>
    </row>
    <row r="1306" spans="2:9" ht="15">
      <c r="B1306" s="17" t="s">
        <v>77</v>
      </c>
      <c r="C1306" s="17" t="s">
        <v>78</v>
      </c>
      <c r="D1306" s="19" t="s">
        <v>79</v>
      </c>
      <c r="E1306" s="21">
        <v>44909</v>
      </c>
      <c r="F1306" s="17">
        <v>658</v>
      </c>
      <c r="G1306" s="17">
        <v>2</v>
      </c>
      <c r="H1306" s="15">
        <f t="shared" si="20"/>
        <v>329</v>
      </c>
      <c r="I1306" s="15" t="s">
        <v>203</v>
      </c>
    </row>
    <row r="1307" spans="2:9" ht="15">
      <c r="B1307" s="17" t="s">
        <v>80</v>
      </c>
      <c r="C1307" s="17" t="s">
        <v>81</v>
      </c>
      <c r="D1307" s="19" t="s">
        <v>82</v>
      </c>
      <c r="E1307" s="21">
        <v>44909</v>
      </c>
      <c r="F1307" s="17">
        <v>0</v>
      </c>
      <c r="G1307" s="17">
        <v>0</v>
      </c>
      <c r="H1307" s="15">
        <f t="shared" si="20"/>
        <v>0</v>
      </c>
      <c r="I1307" s="15" t="s">
        <v>203</v>
      </c>
    </row>
    <row r="1308" spans="2:9" ht="15">
      <c r="B1308" s="17" t="s">
        <v>83</v>
      </c>
      <c r="C1308" s="17" t="s">
        <v>71</v>
      </c>
      <c r="D1308" s="19" t="s">
        <v>84</v>
      </c>
      <c r="E1308" s="21">
        <v>44909</v>
      </c>
      <c r="F1308" s="17">
        <v>20640</v>
      </c>
      <c r="G1308" s="17">
        <v>160</v>
      </c>
      <c r="H1308" s="15">
        <f t="shared" si="20"/>
        <v>129</v>
      </c>
      <c r="I1308" s="15" t="s">
        <v>203</v>
      </c>
    </row>
    <row r="1309" spans="2:9" ht="15">
      <c r="B1309" s="17" t="s">
        <v>85</v>
      </c>
      <c r="C1309" s="17" t="s">
        <v>75</v>
      </c>
      <c r="D1309" s="19" t="s">
        <v>86</v>
      </c>
      <c r="E1309" s="21">
        <v>44909</v>
      </c>
      <c r="F1309" s="17">
        <v>3122</v>
      </c>
      <c r="G1309" s="17">
        <v>11</v>
      </c>
      <c r="H1309" s="15">
        <f t="shared" si="20"/>
        <v>283.81818181818181</v>
      </c>
      <c r="I1309" s="15" t="s">
        <v>203</v>
      </c>
    </row>
    <row r="1310" spans="2:9" ht="15">
      <c r="B1310" s="17" t="s">
        <v>87</v>
      </c>
      <c r="C1310" s="17" t="s">
        <v>71</v>
      </c>
      <c r="D1310" s="19" t="s">
        <v>84</v>
      </c>
      <c r="E1310" s="21">
        <v>44909</v>
      </c>
      <c r="F1310" s="17">
        <v>3980</v>
      </c>
      <c r="G1310" s="17">
        <v>20</v>
      </c>
      <c r="H1310" s="15">
        <f t="shared" si="20"/>
        <v>199</v>
      </c>
      <c r="I1310" s="15" t="s">
        <v>203</v>
      </c>
    </row>
    <row r="1311" spans="2:9" ht="15">
      <c r="B1311" s="17" t="s">
        <v>88</v>
      </c>
      <c r="C1311" s="17" t="s">
        <v>68</v>
      </c>
      <c r="D1311" s="19" t="s">
        <v>89</v>
      </c>
      <c r="E1311" s="21">
        <v>44909</v>
      </c>
      <c r="F1311" s="17">
        <v>0</v>
      </c>
      <c r="G1311" s="17">
        <v>0</v>
      </c>
      <c r="H1311" s="15">
        <f t="shared" si="20"/>
        <v>0</v>
      </c>
      <c r="I1311" s="15" t="s">
        <v>203</v>
      </c>
    </row>
    <row r="1312" spans="2:9" ht="15">
      <c r="B1312" s="17" t="s">
        <v>90</v>
      </c>
      <c r="C1312" s="17" t="s">
        <v>75</v>
      </c>
      <c r="D1312" s="19" t="s">
        <v>91</v>
      </c>
      <c r="E1312" s="21">
        <v>44909</v>
      </c>
      <c r="F1312" s="17">
        <v>14778</v>
      </c>
      <c r="G1312" s="17">
        <v>30</v>
      </c>
      <c r="H1312" s="15">
        <f t="shared" si="20"/>
        <v>492.6</v>
      </c>
      <c r="I1312" s="15" t="s">
        <v>203</v>
      </c>
    </row>
    <row r="1313" spans="2:9" ht="15">
      <c r="B1313" s="17" t="s">
        <v>92</v>
      </c>
      <c r="C1313" s="17" t="s">
        <v>75</v>
      </c>
      <c r="D1313" s="19" t="s">
        <v>86</v>
      </c>
      <c r="E1313" s="21">
        <v>44909</v>
      </c>
      <c r="F1313" s="17">
        <v>13666</v>
      </c>
      <c r="G1313" s="17">
        <v>16</v>
      </c>
      <c r="H1313" s="15">
        <f t="shared" si="20"/>
        <v>854.125</v>
      </c>
      <c r="I1313" s="15" t="s">
        <v>203</v>
      </c>
    </row>
    <row r="1314" spans="2:9" ht="15">
      <c r="B1314" s="17" t="s">
        <v>93</v>
      </c>
      <c r="C1314" s="17" t="s">
        <v>71</v>
      </c>
      <c r="D1314" s="19" t="s">
        <v>94</v>
      </c>
      <c r="E1314" s="21">
        <v>44909</v>
      </c>
      <c r="F1314" s="17">
        <v>16874</v>
      </c>
      <c r="G1314" s="17">
        <v>26</v>
      </c>
      <c r="H1314" s="15">
        <f t="shared" si="20"/>
        <v>649</v>
      </c>
      <c r="I1314" s="15" t="s">
        <v>203</v>
      </c>
    </row>
    <row r="1315" spans="2:9" ht="15">
      <c r="B1315" s="17" t="s">
        <v>95</v>
      </c>
      <c r="C1315" s="17" t="s">
        <v>71</v>
      </c>
      <c r="D1315" s="19" t="s">
        <v>94</v>
      </c>
      <c r="E1315" s="21">
        <v>44909</v>
      </c>
      <c r="F1315" s="17">
        <v>11282</v>
      </c>
      <c r="G1315" s="17">
        <v>27</v>
      </c>
      <c r="H1315" s="15">
        <f t="shared" si="20"/>
        <v>417.85185185185185</v>
      </c>
      <c r="I1315" s="15" t="s">
        <v>203</v>
      </c>
    </row>
    <row r="1316" spans="2:9" ht="15">
      <c r="B1316" s="17" t="s">
        <v>96</v>
      </c>
      <c r="C1316" s="17" t="s">
        <v>75</v>
      </c>
      <c r="D1316" s="19" t="s">
        <v>76</v>
      </c>
      <c r="E1316" s="21">
        <v>44909</v>
      </c>
      <c r="F1316" s="17">
        <v>0</v>
      </c>
      <c r="G1316" s="17">
        <v>0</v>
      </c>
      <c r="H1316" s="15">
        <f t="shared" si="20"/>
        <v>0</v>
      </c>
      <c r="I1316" s="15" t="s">
        <v>203</v>
      </c>
    </row>
    <row r="1317" spans="2:9" ht="15">
      <c r="B1317" s="17" t="s">
        <v>97</v>
      </c>
      <c r="C1317" s="17" t="s">
        <v>71</v>
      </c>
      <c r="D1317" s="19" t="s">
        <v>72</v>
      </c>
      <c r="E1317" s="21">
        <v>44909</v>
      </c>
      <c r="F1317" s="17">
        <v>945</v>
      </c>
      <c r="G1317" s="17">
        <v>7</v>
      </c>
      <c r="H1317" s="15">
        <f t="shared" si="20"/>
        <v>135</v>
      </c>
      <c r="I1317" s="15" t="s">
        <v>203</v>
      </c>
    </row>
    <row r="1318" spans="2:9" ht="15">
      <c r="B1318" s="17" t="s">
        <v>98</v>
      </c>
      <c r="C1318" s="17" t="s">
        <v>68</v>
      </c>
      <c r="D1318" s="19" t="s">
        <v>99</v>
      </c>
      <c r="E1318" s="21">
        <v>44909</v>
      </c>
      <c r="F1318" s="17">
        <v>0</v>
      </c>
      <c r="G1318" s="17">
        <v>0</v>
      </c>
      <c r="H1318" s="15">
        <f t="shared" si="20"/>
        <v>0</v>
      </c>
      <c r="I1318" s="15" t="s">
        <v>203</v>
      </c>
    </row>
    <row r="1319" spans="2:9" ht="15">
      <c r="B1319" s="17" t="s">
        <v>100</v>
      </c>
      <c r="C1319" s="17" t="s">
        <v>68</v>
      </c>
      <c r="D1319" s="19" t="s">
        <v>99</v>
      </c>
      <c r="E1319" s="21">
        <v>44909</v>
      </c>
      <c r="F1319" s="17">
        <v>0</v>
      </c>
      <c r="G1319" s="17">
        <v>0</v>
      </c>
      <c r="H1319" s="15">
        <f t="shared" si="20"/>
        <v>0</v>
      </c>
      <c r="I1319" s="15" t="s">
        <v>203</v>
      </c>
    </row>
    <row r="1320" spans="2:9" ht="15">
      <c r="B1320" s="17" t="s">
        <v>101</v>
      </c>
      <c r="C1320" s="17" t="s">
        <v>68</v>
      </c>
      <c r="D1320" s="19" t="s">
        <v>99</v>
      </c>
      <c r="E1320" s="21">
        <v>44909</v>
      </c>
      <c r="F1320" s="17">
        <v>558</v>
      </c>
      <c r="G1320" s="17">
        <v>2</v>
      </c>
      <c r="H1320" s="15">
        <f t="shared" si="20"/>
        <v>279</v>
      </c>
      <c r="I1320" s="15" t="s">
        <v>203</v>
      </c>
    </row>
    <row r="1321" spans="2:9" ht="15">
      <c r="B1321" s="17" t="s">
        <v>102</v>
      </c>
      <c r="C1321" s="17" t="s">
        <v>75</v>
      </c>
      <c r="D1321" s="19" t="s">
        <v>76</v>
      </c>
      <c r="E1321" s="21">
        <v>44909</v>
      </c>
      <c r="F1321" s="17">
        <v>16253</v>
      </c>
      <c r="G1321" s="17">
        <v>19</v>
      </c>
      <c r="H1321" s="15">
        <f t="shared" si="20"/>
        <v>855.42105263157896</v>
      </c>
      <c r="I1321" s="15" t="s">
        <v>203</v>
      </c>
    </row>
    <row r="1322" spans="2:9" ht="15">
      <c r="B1322" s="17" t="s">
        <v>103</v>
      </c>
      <c r="C1322" s="17" t="s">
        <v>75</v>
      </c>
      <c r="D1322" s="19" t="s">
        <v>86</v>
      </c>
      <c r="E1322" s="21">
        <v>44909</v>
      </c>
      <c r="F1322" s="17">
        <v>12600</v>
      </c>
      <c r="G1322" s="17">
        <v>25</v>
      </c>
      <c r="H1322" s="15">
        <f t="shared" si="20"/>
        <v>504</v>
      </c>
      <c r="I1322" s="15" t="s">
        <v>203</v>
      </c>
    </row>
    <row r="1323" spans="2:9" ht="15">
      <c r="B1323" s="17" t="s">
        <v>104</v>
      </c>
      <c r="C1323" s="17" t="s">
        <v>68</v>
      </c>
      <c r="D1323" s="19" t="s">
        <v>99</v>
      </c>
      <c r="E1323" s="21">
        <v>44909</v>
      </c>
      <c r="F1323" s="17">
        <v>712</v>
      </c>
      <c r="G1323" s="17">
        <v>2</v>
      </c>
      <c r="H1323" s="15">
        <f t="shared" si="20"/>
        <v>356</v>
      </c>
      <c r="I1323" s="15" t="s">
        <v>203</v>
      </c>
    </row>
    <row r="1324" spans="2:9" ht="15">
      <c r="B1324" s="17" t="s">
        <v>105</v>
      </c>
      <c r="C1324" s="17" t="s">
        <v>81</v>
      </c>
      <c r="D1324" s="19" t="s">
        <v>82</v>
      </c>
      <c r="E1324" s="21">
        <v>44909</v>
      </c>
      <c r="F1324" s="17">
        <v>0</v>
      </c>
      <c r="G1324" s="17">
        <v>0</v>
      </c>
      <c r="H1324" s="15">
        <f t="shared" si="20"/>
        <v>0</v>
      </c>
      <c r="I1324" s="15" t="s">
        <v>203</v>
      </c>
    </row>
    <row r="1325" spans="2:9" ht="15">
      <c r="B1325" s="17" t="s">
        <v>106</v>
      </c>
      <c r="C1325" s="17" t="s">
        <v>68</v>
      </c>
      <c r="D1325" s="19" t="s">
        <v>89</v>
      </c>
      <c r="E1325" s="21">
        <v>44909</v>
      </c>
      <c r="F1325" s="17">
        <v>0</v>
      </c>
      <c r="G1325" s="17">
        <v>0</v>
      </c>
      <c r="H1325" s="15">
        <f t="shared" si="20"/>
        <v>0</v>
      </c>
      <c r="I1325" s="15" t="s">
        <v>203</v>
      </c>
    </row>
    <row r="1326" spans="2:9" ht="15">
      <c r="B1326" s="17" t="s">
        <v>107</v>
      </c>
      <c r="C1326" s="17" t="s">
        <v>71</v>
      </c>
      <c r="D1326" s="19" t="s">
        <v>72</v>
      </c>
      <c r="E1326" s="21">
        <v>44909</v>
      </c>
      <c r="F1326" s="17">
        <v>4543</v>
      </c>
      <c r="G1326" s="17">
        <v>7</v>
      </c>
      <c r="H1326" s="15">
        <f t="shared" si="20"/>
        <v>649</v>
      </c>
      <c r="I1326" s="15" t="s">
        <v>203</v>
      </c>
    </row>
    <row r="1327" spans="2:9" ht="15">
      <c r="B1327" s="17" t="s">
        <v>108</v>
      </c>
      <c r="C1327" s="17" t="s">
        <v>68</v>
      </c>
      <c r="D1327" s="19" t="s">
        <v>89</v>
      </c>
      <c r="E1327" s="21">
        <v>44909</v>
      </c>
      <c r="F1327" s="17">
        <v>487</v>
      </c>
      <c r="G1327" s="17">
        <v>3</v>
      </c>
      <c r="H1327" s="15">
        <f t="shared" si="20"/>
        <v>162.33333333333334</v>
      </c>
      <c r="I1327" s="15" t="s">
        <v>203</v>
      </c>
    </row>
    <row r="1328" spans="2:9" ht="15">
      <c r="B1328" s="17" t="s">
        <v>109</v>
      </c>
      <c r="C1328" s="17" t="s">
        <v>71</v>
      </c>
      <c r="D1328" s="19" t="s">
        <v>72</v>
      </c>
      <c r="E1328" s="21">
        <v>44909</v>
      </c>
      <c r="F1328" s="17">
        <v>14778</v>
      </c>
      <c r="G1328" s="17">
        <v>30</v>
      </c>
      <c r="H1328" s="15">
        <f t="shared" si="20"/>
        <v>492.6</v>
      </c>
      <c r="I1328" s="15" t="s">
        <v>203</v>
      </c>
    </row>
    <row r="1329" spans="2:9" ht="15">
      <c r="B1329" s="17" t="s">
        <v>110</v>
      </c>
      <c r="C1329" s="17" t="s">
        <v>75</v>
      </c>
      <c r="D1329" s="19" t="s">
        <v>86</v>
      </c>
      <c r="E1329" s="21">
        <v>44909</v>
      </c>
      <c r="F1329" s="17">
        <v>13666</v>
      </c>
      <c r="G1329" s="17">
        <v>16</v>
      </c>
      <c r="H1329" s="15">
        <f t="shared" si="20"/>
        <v>854.125</v>
      </c>
      <c r="I1329" s="15" t="s">
        <v>203</v>
      </c>
    </row>
    <row r="1330" spans="2:9" ht="15">
      <c r="B1330" s="17" t="s">
        <v>111</v>
      </c>
      <c r="C1330" s="17" t="s">
        <v>75</v>
      </c>
      <c r="D1330" s="19" t="s">
        <v>76</v>
      </c>
      <c r="E1330" s="21">
        <v>44909</v>
      </c>
      <c r="F1330" s="17">
        <v>16874</v>
      </c>
      <c r="G1330" s="17">
        <v>26</v>
      </c>
      <c r="H1330" s="15">
        <f t="shared" si="20"/>
        <v>649</v>
      </c>
      <c r="I1330" s="15" t="s">
        <v>203</v>
      </c>
    </row>
    <row r="1331" spans="2:9" ht="15">
      <c r="B1331" s="17" t="s">
        <v>112</v>
      </c>
      <c r="C1331" s="17" t="s">
        <v>71</v>
      </c>
      <c r="D1331" s="19" t="s">
        <v>72</v>
      </c>
      <c r="E1331" s="21">
        <v>44909</v>
      </c>
      <c r="F1331" s="17">
        <v>11282</v>
      </c>
      <c r="G1331" s="17">
        <v>27</v>
      </c>
      <c r="H1331" s="15">
        <f t="shared" si="20"/>
        <v>417.85185185185185</v>
      </c>
      <c r="I1331" s="15" t="s">
        <v>203</v>
      </c>
    </row>
    <row r="1332" spans="2:9" ht="15">
      <c r="B1332" s="17" t="s">
        <v>113</v>
      </c>
      <c r="C1332" s="17" t="s">
        <v>71</v>
      </c>
      <c r="D1332" s="19" t="s">
        <v>84</v>
      </c>
      <c r="E1332" s="21">
        <v>44909</v>
      </c>
      <c r="F1332" s="17">
        <v>0</v>
      </c>
      <c r="G1332" s="17">
        <v>0</v>
      </c>
      <c r="H1332" s="15">
        <f t="shared" si="20"/>
        <v>0</v>
      </c>
      <c r="I1332" s="15" t="s">
        <v>203</v>
      </c>
    </row>
    <row r="1333" spans="2:9" ht="15">
      <c r="B1333" s="17" t="s">
        <v>114</v>
      </c>
      <c r="C1333" s="17" t="s">
        <v>71</v>
      </c>
      <c r="D1333" s="19" t="s">
        <v>72</v>
      </c>
      <c r="E1333" s="21">
        <v>44909</v>
      </c>
      <c r="F1333" s="17">
        <v>945</v>
      </c>
      <c r="G1333" s="17">
        <v>7</v>
      </c>
      <c r="H1333" s="15">
        <f t="shared" si="20"/>
        <v>135</v>
      </c>
      <c r="I1333" s="15" t="s">
        <v>203</v>
      </c>
    </row>
    <row r="1334" spans="2:9" ht="15">
      <c r="B1334" s="17" t="s">
        <v>115</v>
      </c>
      <c r="C1334" s="17" t="s">
        <v>68</v>
      </c>
      <c r="D1334" s="19" t="s">
        <v>99</v>
      </c>
      <c r="E1334" s="21">
        <v>44909</v>
      </c>
      <c r="F1334" s="17">
        <v>0</v>
      </c>
      <c r="G1334" s="17">
        <v>0</v>
      </c>
      <c r="H1334" s="15">
        <f t="shared" si="20"/>
        <v>0</v>
      </c>
      <c r="I1334" s="15" t="s">
        <v>203</v>
      </c>
    </row>
    <row r="1335" spans="2:9" ht="15">
      <c r="B1335" s="17" t="s">
        <v>116</v>
      </c>
      <c r="C1335" s="17" t="s">
        <v>71</v>
      </c>
      <c r="D1335" s="19" t="s">
        <v>94</v>
      </c>
      <c r="E1335" s="21">
        <v>44909</v>
      </c>
      <c r="F1335" s="17">
        <v>0</v>
      </c>
      <c r="G1335" s="17">
        <v>0</v>
      </c>
      <c r="H1335" s="15">
        <f t="shared" si="20"/>
        <v>0</v>
      </c>
      <c r="I1335" s="15" t="s">
        <v>203</v>
      </c>
    </row>
    <row r="1336" spans="2:9" ht="15">
      <c r="B1336" s="17" t="s">
        <v>117</v>
      </c>
      <c r="C1336" s="17" t="s">
        <v>68</v>
      </c>
      <c r="D1336" s="19" t="s">
        <v>99</v>
      </c>
      <c r="E1336" s="21">
        <v>44909</v>
      </c>
      <c r="F1336" s="17">
        <v>558</v>
      </c>
      <c r="G1336" s="17">
        <v>2</v>
      </c>
      <c r="H1336" s="15">
        <f t="shared" si="20"/>
        <v>279</v>
      </c>
      <c r="I1336" s="15" t="s">
        <v>203</v>
      </c>
    </row>
    <row r="1337" spans="2:9" ht="15">
      <c r="B1337" s="17" t="s">
        <v>118</v>
      </c>
      <c r="C1337" s="17" t="s">
        <v>71</v>
      </c>
      <c r="D1337" s="19" t="s">
        <v>72</v>
      </c>
      <c r="E1337" s="21">
        <v>44909</v>
      </c>
      <c r="F1337" s="17">
        <v>16253</v>
      </c>
      <c r="G1337" s="17">
        <v>19</v>
      </c>
      <c r="H1337" s="15">
        <f t="shared" si="20"/>
        <v>855.42105263157896</v>
      </c>
      <c r="I1337" s="15" t="s">
        <v>203</v>
      </c>
    </row>
    <row r="1338" spans="2:9" ht="15">
      <c r="B1338" s="17" t="s">
        <v>119</v>
      </c>
      <c r="C1338" s="17" t="s">
        <v>71</v>
      </c>
      <c r="D1338" s="19" t="s">
        <v>84</v>
      </c>
      <c r="E1338" s="21">
        <v>44909</v>
      </c>
      <c r="F1338" s="17">
        <v>12600</v>
      </c>
      <c r="G1338" s="17">
        <v>25</v>
      </c>
      <c r="H1338" s="15">
        <f t="shared" si="20"/>
        <v>504</v>
      </c>
      <c r="I1338" s="15" t="s">
        <v>203</v>
      </c>
    </row>
    <row r="1339" spans="2:9" ht="15">
      <c r="B1339" s="17" t="s">
        <v>120</v>
      </c>
      <c r="C1339" s="17" t="s">
        <v>81</v>
      </c>
      <c r="D1339" s="19" t="s">
        <v>121</v>
      </c>
      <c r="E1339" s="21">
        <v>44909</v>
      </c>
      <c r="F1339" s="17">
        <v>712</v>
      </c>
      <c r="G1339" s="17">
        <v>2</v>
      </c>
      <c r="H1339" s="15">
        <f t="shared" si="20"/>
        <v>356</v>
      </c>
      <c r="I1339" s="15" t="s">
        <v>203</v>
      </c>
    </row>
    <row r="1340" spans="2:9" ht="15">
      <c r="B1340" s="17" t="s">
        <v>122</v>
      </c>
      <c r="C1340" s="17" t="s">
        <v>81</v>
      </c>
      <c r="D1340" s="19" t="s">
        <v>123</v>
      </c>
      <c r="E1340" s="21">
        <v>44909</v>
      </c>
      <c r="F1340" s="17">
        <v>0</v>
      </c>
      <c r="G1340" s="17">
        <v>0</v>
      </c>
      <c r="H1340" s="15">
        <f t="shared" si="20"/>
        <v>0</v>
      </c>
      <c r="I1340" s="15" t="s">
        <v>203</v>
      </c>
    </row>
    <row r="1341" spans="2:9" ht="15">
      <c r="B1341" s="17" t="s">
        <v>124</v>
      </c>
      <c r="C1341" s="17" t="s">
        <v>81</v>
      </c>
      <c r="D1341" s="19" t="s">
        <v>121</v>
      </c>
      <c r="E1341" s="21">
        <v>44909</v>
      </c>
      <c r="F1341" s="17">
        <v>0</v>
      </c>
      <c r="G1341" s="17">
        <v>0</v>
      </c>
      <c r="H1341" s="15">
        <f t="shared" si="20"/>
        <v>0</v>
      </c>
      <c r="I1341" s="15" t="s">
        <v>203</v>
      </c>
    </row>
    <row r="1342" spans="2:9" ht="15">
      <c r="B1342" s="17" t="s">
        <v>125</v>
      </c>
      <c r="C1342" s="17" t="s">
        <v>75</v>
      </c>
      <c r="D1342" s="19" t="s">
        <v>91</v>
      </c>
      <c r="E1342" s="21">
        <v>44909</v>
      </c>
      <c r="F1342" s="17">
        <v>4543</v>
      </c>
      <c r="G1342" s="17">
        <v>7</v>
      </c>
      <c r="H1342" s="15">
        <f t="shared" si="20"/>
        <v>649</v>
      </c>
      <c r="I1342" s="15" t="s">
        <v>203</v>
      </c>
    </row>
    <row r="1343" spans="2:9" ht="15">
      <c r="B1343" s="17" t="s">
        <v>126</v>
      </c>
      <c r="C1343" s="17" t="s">
        <v>71</v>
      </c>
      <c r="D1343" s="19" t="s">
        <v>84</v>
      </c>
      <c r="E1343" s="21">
        <v>44909</v>
      </c>
      <c r="F1343" s="17">
        <v>487</v>
      </c>
      <c r="G1343" s="17">
        <v>3</v>
      </c>
      <c r="H1343" s="15">
        <f t="shared" si="20"/>
        <v>162.33333333333334</v>
      </c>
      <c r="I1343" s="15" t="s">
        <v>203</v>
      </c>
    </row>
    <row r="1344" spans="2:9" ht="15">
      <c r="B1344" s="17" t="s">
        <v>87</v>
      </c>
      <c r="C1344" s="17" t="s">
        <v>71</v>
      </c>
      <c r="D1344" s="19" t="s">
        <v>72</v>
      </c>
      <c r="E1344" s="21">
        <v>44909</v>
      </c>
      <c r="F1344" s="17">
        <v>14778</v>
      </c>
      <c r="G1344" s="17">
        <v>30</v>
      </c>
      <c r="H1344" s="15">
        <f t="shared" si="20"/>
        <v>492.6</v>
      </c>
      <c r="I1344" s="15" t="s">
        <v>203</v>
      </c>
    </row>
    <row r="1345" spans="2:9" ht="15">
      <c r="B1345" s="17" t="s">
        <v>127</v>
      </c>
      <c r="C1345" s="17" t="s">
        <v>68</v>
      </c>
      <c r="D1345" s="19" t="s">
        <v>99</v>
      </c>
      <c r="E1345" s="21">
        <v>44909</v>
      </c>
      <c r="F1345" s="17">
        <v>13666</v>
      </c>
      <c r="G1345" s="17">
        <v>16</v>
      </c>
      <c r="H1345" s="15">
        <f t="shared" si="20"/>
        <v>854.125</v>
      </c>
      <c r="I1345" s="15" t="s">
        <v>203</v>
      </c>
    </row>
    <row r="1346" spans="2:9" ht="15">
      <c r="B1346" s="17" t="s">
        <v>128</v>
      </c>
      <c r="C1346" s="17" t="s">
        <v>81</v>
      </c>
      <c r="D1346" s="19" t="s">
        <v>123</v>
      </c>
      <c r="E1346" s="21">
        <v>44909</v>
      </c>
      <c r="F1346" s="17">
        <v>16874</v>
      </c>
      <c r="G1346" s="17">
        <v>26</v>
      </c>
      <c r="H1346" s="15">
        <f t="shared" si="20"/>
        <v>649</v>
      </c>
      <c r="I1346" s="15" t="s">
        <v>203</v>
      </c>
    </row>
    <row r="1347" spans="2:9" ht="15">
      <c r="B1347" s="17" t="s">
        <v>129</v>
      </c>
      <c r="C1347" s="17" t="s">
        <v>75</v>
      </c>
      <c r="D1347" s="19" t="s">
        <v>91</v>
      </c>
      <c r="E1347" s="21">
        <v>44909</v>
      </c>
      <c r="F1347" s="17">
        <v>11282</v>
      </c>
      <c r="G1347" s="17">
        <v>27</v>
      </c>
      <c r="H1347" s="15">
        <f t="shared" ref="H1347:H1410" si="21">IF(F1347&gt;0,F1347/G1347,0)</f>
        <v>417.85185185185185</v>
      </c>
      <c r="I1347" s="15" t="s">
        <v>203</v>
      </c>
    </row>
    <row r="1348" spans="2:9" ht="15">
      <c r="B1348" s="17" t="s">
        <v>130</v>
      </c>
      <c r="C1348" s="17" t="s">
        <v>71</v>
      </c>
      <c r="D1348" s="19" t="s">
        <v>72</v>
      </c>
      <c r="E1348" s="21">
        <v>44909</v>
      </c>
      <c r="F1348" s="17">
        <v>0</v>
      </c>
      <c r="G1348" s="17">
        <v>0</v>
      </c>
      <c r="H1348" s="15">
        <f t="shared" si="21"/>
        <v>0</v>
      </c>
      <c r="I1348" s="15" t="s">
        <v>203</v>
      </c>
    </row>
    <row r="1349" spans="2:9" ht="15">
      <c r="B1349" s="17" t="s">
        <v>131</v>
      </c>
      <c r="C1349" s="17" t="s">
        <v>75</v>
      </c>
      <c r="D1349" s="19" t="s">
        <v>76</v>
      </c>
      <c r="E1349" s="21">
        <v>44909</v>
      </c>
      <c r="F1349" s="17">
        <v>945</v>
      </c>
      <c r="G1349" s="17">
        <v>7</v>
      </c>
      <c r="H1349" s="15">
        <f t="shared" si="21"/>
        <v>135</v>
      </c>
      <c r="I1349" s="15" t="s">
        <v>203</v>
      </c>
    </row>
    <row r="1350" spans="2:9" ht="15">
      <c r="B1350" s="17" t="s">
        <v>132</v>
      </c>
      <c r="C1350" s="17" t="s">
        <v>68</v>
      </c>
      <c r="D1350" s="19" t="s">
        <v>89</v>
      </c>
      <c r="E1350" s="21">
        <v>44909</v>
      </c>
      <c r="F1350" s="17">
        <v>0</v>
      </c>
      <c r="G1350" s="17">
        <v>0</v>
      </c>
      <c r="H1350" s="15">
        <f t="shared" si="21"/>
        <v>0</v>
      </c>
      <c r="I1350" s="15" t="s">
        <v>203</v>
      </c>
    </row>
    <row r="1351" spans="2:9" ht="15">
      <c r="B1351" s="17" t="s">
        <v>133</v>
      </c>
      <c r="C1351" s="17" t="s">
        <v>71</v>
      </c>
      <c r="D1351" s="19" t="s">
        <v>72</v>
      </c>
      <c r="E1351" s="21">
        <v>44909</v>
      </c>
      <c r="F1351" s="17">
        <v>0</v>
      </c>
      <c r="G1351" s="17">
        <v>0</v>
      </c>
      <c r="H1351" s="15">
        <f t="shared" si="21"/>
        <v>0</v>
      </c>
      <c r="I1351" s="15" t="s">
        <v>203</v>
      </c>
    </row>
    <row r="1352" spans="2:9" ht="15">
      <c r="B1352" s="17" t="s">
        <v>134</v>
      </c>
      <c r="C1352" s="17" t="s">
        <v>75</v>
      </c>
      <c r="D1352" s="19" t="s">
        <v>76</v>
      </c>
      <c r="E1352" s="21">
        <v>44909</v>
      </c>
      <c r="F1352" s="17">
        <v>558</v>
      </c>
      <c r="G1352" s="17">
        <v>2</v>
      </c>
      <c r="H1352" s="15">
        <f t="shared" si="21"/>
        <v>279</v>
      </c>
      <c r="I1352" s="15" t="s">
        <v>203</v>
      </c>
    </row>
    <row r="1353" spans="2:9" ht="15">
      <c r="B1353" s="17" t="s">
        <v>135</v>
      </c>
      <c r="C1353" s="17" t="s">
        <v>68</v>
      </c>
      <c r="D1353" s="19" t="s">
        <v>69</v>
      </c>
      <c r="E1353" s="21">
        <v>44909</v>
      </c>
      <c r="F1353" s="17">
        <v>16253</v>
      </c>
      <c r="G1353" s="17">
        <v>19</v>
      </c>
      <c r="H1353" s="15">
        <f t="shared" si="21"/>
        <v>855.42105263157896</v>
      </c>
      <c r="I1353" s="15" t="s">
        <v>203</v>
      </c>
    </row>
    <row r="1354" spans="2:9" ht="15">
      <c r="B1354" s="17" t="s">
        <v>136</v>
      </c>
      <c r="C1354" s="17" t="s">
        <v>71</v>
      </c>
      <c r="D1354" s="19" t="s">
        <v>84</v>
      </c>
      <c r="E1354" s="21">
        <v>44909</v>
      </c>
      <c r="F1354" s="17">
        <v>12600</v>
      </c>
      <c r="G1354" s="17">
        <v>25</v>
      </c>
      <c r="H1354" s="15">
        <f t="shared" si="21"/>
        <v>504</v>
      </c>
      <c r="I1354" s="15" t="s">
        <v>203</v>
      </c>
    </row>
    <row r="1355" spans="2:9" ht="15">
      <c r="B1355" s="17" t="s">
        <v>137</v>
      </c>
      <c r="C1355" s="17" t="s">
        <v>81</v>
      </c>
      <c r="D1355" s="19" t="s">
        <v>121</v>
      </c>
      <c r="E1355" s="21">
        <v>44909</v>
      </c>
      <c r="F1355" s="17">
        <v>712</v>
      </c>
      <c r="G1355" s="17">
        <v>2</v>
      </c>
      <c r="H1355" s="15">
        <f t="shared" si="21"/>
        <v>356</v>
      </c>
      <c r="I1355" s="15" t="s">
        <v>203</v>
      </c>
    </row>
    <row r="1356" spans="2:9" ht="15">
      <c r="B1356" s="17" t="s">
        <v>138</v>
      </c>
      <c r="C1356" s="17" t="s">
        <v>68</v>
      </c>
      <c r="D1356" s="19" t="s">
        <v>89</v>
      </c>
      <c r="E1356" s="21">
        <v>44909</v>
      </c>
      <c r="F1356" s="17">
        <v>0</v>
      </c>
      <c r="G1356" s="17">
        <v>0</v>
      </c>
      <c r="H1356" s="15">
        <f t="shared" si="21"/>
        <v>0</v>
      </c>
      <c r="I1356" s="15" t="s">
        <v>203</v>
      </c>
    </row>
    <row r="1357" spans="2:9" ht="15">
      <c r="B1357" s="17" t="s">
        <v>139</v>
      </c>
      <c r="C1357" s="17" t="s">
        <v>71</v>
      </c>
      <c r="D1357" s="19" t="s">
        <v>94</v>
      </c>
      <c r="E1357" s="21">
        <v>44909</v>
      </c>
      <c r="F1357" s="17">
        <v>0</v>
      </c>
      <c r="G1357" s="17">
        <v>0</v>
      </c>
      <c r="H1357" s="15">
        <f t="shared" si="21"/>
        <v>0</v>
      </c>
      <c r="I1357" s="15" t="s">
        <v>203</v>
      </c>
    </row>
    <row r="1358" spans="2:9" ht="15">
      <c r="B1358" s="17" t="s">
        <v>140</v>
      </c>
      <c r="C1358" s="17" t="s">
        <v>68</v>
      </c>
      <c r="D1358" s="19" t="s">
        <v>99</v>
      </c>
      <c r="E1358" s="21">
        <v>44909</v>
      </c>
      <c r="F1358" s="17">
        <v>4543</v>
      </c>
      <c r="G1358" s="17">
        <v>7</v>
      </c>
      <c r="H1358" s="15">
        <f t="shared" si="21"/>
        <v>649</v>
      </c>
      <c r="I1358" s="15" t="s">
        <v>203</v>
      </c>
    </row>
    <row r="1359" spans="2:9" ht="15">
      <c r="B1359" s="17" t="s">
        <v>141</v>
      </c>
      <c r="C1359" s="17" t="s">
        <v>75</v>
      </c>
      <c r="D1359" s="19" t="s">
        <v>91</v>
      </c>
      <c r="E1359" s="21">
        <v>44909</v>
      </c>
      <c r="F1359" s="17">
        <v>487</v>
      </c>
      <c r="G1359" s="17">
        <v>3</v>
      </c>
      <c r="H1359" s="15">
        <f t="shared" si="21"/>
        <v>162.33333333333334</v>
      </c>
      <c r="I1359" s="15" t="s">
        <v>203</v>
      </c>
    </row>
    <row r="1360" spans="2:9" ht="15">
      <c r="B1360" s="17" t="s">
        <v>142</v>
      </c>
      <c r="C1360" s="17" t="s">
        <v>68</v>
      </c>
      <c r="D1360" s="19" t="s">
        <v>89</v>
      </c>
      <c r="E1360" s="21">
        <v>44909</v>
      </c>
      <c r="F1360" s="17">
        <v>14778</v>
      </c>
      <c r="G1360" s="17">
        <v>30</v>
      </c>
      <c r="H1360" s="15">
        <f t="shared" si="21"/>
        <v>492.6</v>
      </c>
      <c r="I1360" s="15" t="s">
        <v>203</v>
      </c>
    </row>
    <row r="1361" spans="2:9" ht="15">
      <c r="B1361" s="17" t="s">
        <v>143</v>
      </c>
      <c r="C1361" s="17" t="s">
        <v>81</v>
      </c>
      <c r="D1361" s="19" t="s">
        <v>121</v>
      </c>
      <c r="E1361" s="21">
        <v>44909</v>
      </c>
      <c r="F1361" s="17">
        <v>13666</v>
      </c>
      <c r="G1361" s="17">
        <v>16</v>
      </c>
      <c r="H1361" s="15">
        <f t="shared" si="21"/>
        <v>854.125</v>
      </c>
      <c r="I1361" s="15" t="s">
        <v>203</v>
      </c>
    </row>
    <row r="1362" spans="2:9" ht="15">
      <c r="B1362" s="17" t="s">
        <v>144</v>
      </c>
      <c r="C1362" s="17" t="s">
        <v>71</v>
      </c>
      <c r="D1362" s="19" t="s">
        <v>72</v>
      </c>
      <c r="E1362" s="21">
        <v>44909</v>
      </c>
      <c r="F1362" s="17">
        <v>16874</v>
      </c>
      <c r="G1362" s="17">
        <v>26</v>
      </c>
      <c r="H1362" s="15">
        <f t="shared" si="21"/>
        <v>649</v>
      </c>
      <c r="I1362" s="15" t="s">
        <v>203</v>
      </c>
    </row>
    <row r="1363" spans="2:9" ht="15">
      <c r="B1363" s="17" t="s">
        <v>145</v>
      </c>
      <c r="C1363" s="17" t="s">
        <v>81</v>
      </c>
      <c r="D1363" s="19" t="s">
        <v>123</v>
      </c>
      <c r="E1363" s="21">
        <v>44909</v>
      </c>
      <c r="F1363" s="17">
        <v>11282</v>
      </c>
      <c r="G1363" s="17">
        <v>27</v>
      </c>
      <c r="H1363" s="15">
        <f t="shared" si="21"/>
        <v>417.85185185185185</v>
      </c>
      <c r="I1363" s="15" t="s">
        <v>203</v>
      </c>
    </row>
    <row r="1364" spans="2:9" ht="15">
      <c r="B1364" s="17" t="s">
        <v>146</v>
      </c>
      <c r="C1364" s="17" t="s">
        <v>68</v>
      </c>
      <c r="D1364" s="19" t="s">
        <v>69</v>
      </c>
      <c r="E1364" s="21">
        <v>44909</v>
      </c>
      <c r="F1364" s="17">
        <v>0</v>
      </c>
      <c r="G1364" s="17">
        <v>0</v>
      </c>
      <c r="H1364" s="15">
        <f t="shared" si="21"/>
        <v>0</v>
      </c>
      <c r="I1364" s="15" t="s">
        <v>203</v>
      </c>
    </row>
    <row r="1365" spans="2:9" ht="15">
      <c r="B1365" s="17" t="s">
        <v>147</v>
      </c>
      <c r="C1365" s="17" t="s">
        <v>68</v>
      </c>
      <c r="D1365" s="19" t="s">
        <v>99</v>
      </c>
      <c r="E1365" s="21">
        <v>44909</v>
      </c>
      <c r="F1365" s="17">
        <v>945</v>
      </c>
      <c r="G1365" s="17">
        <v>7</v>
      </c>
      <c r="H1365" s="15">
        <f t="shared" si="21"/>
        <v>135</v>
      </c>
      <c r="I1365" s="15" t="s">
        <v>203</v>
      </c>
    </row>
    <row r="1366" spans="2:9" ht="15">
      <c r="B1366" s="17" t="s">
        <v>148</v>
      </c>
      <c r="C1366" s="17" t="s">
        <v>81</v>
      </c>
      <c r="D1366" s="19" t="s">
        <v>123</v>
      </c>
      <c r="E1366" s="21">
        <v>44909</v>
      </c>
      <c r="F1366" s="17">
        <v>0</v>
      </c>
      <c r="G1366" s="17">
        <v>0</v>
      </c>
      <c r="H1366" s="15">
        <f t="shared" si="21"/>
        <v>0</v>
      </c>
      <c r="I1366" s="15" t="s">
        <v>203</v>
      </c>
    </row>
    <row r="1367" spans="2:9" ht="15">
      <c r="B1367" s="17" t="s">
        <v>149</v>
      </c>
      <c r="C1367" s="17" t="s">
        <v>75</v>
      </c>
      <c r="D1367" s="19" t="s">
        <v>86</v>
      </c>
      <c r="E1367" s="21">
        <v>44909</v>
      </c>
      <c r="F1367" s="17">
        <v>0</v>
      </c>
      <c r="G1367" s="17">
        <v>0</v>
      </c>
      <c r="H1367" s="15">
        <f t="shared" si="21"/>
        <v>0</v>
      </c>
      <c r="I1367" s="15" t="s">
        <v>203</v>
      </c>
    </row>
    <row r="1368" spans="2:9" ht="15">
      <c r="B1368" s="17" t="s">
        <v>150</v>
      </c>
      <c r="C1368" s="17" t="s">
        <v>71</v>
      </c>
      <c r="D1368" s="19" t="s">
        <v>94</v>
      </c>
      <c r="E1368" s="21">
        <v>44909</v>
      </c>
      <c r="F1368" s="17">
        <v>558</v>
      </c>
      <c r="G1368" s="17">
        <v>2</v>
      </c>
      <c r="H1368" s="15">
        <f t="shared" si="21"/>
        <v>279</v>
      </c>
      <c r="I1368" s="15" t="s">
        <v>203</v>
      </c>
    </row>
    <row r="1369" spans="2:9" ht="15">
      <c r="B1369" s="17" t="s">
        <v>151</v>
      </c>
      <c r="C1369" s="17" t="s">
        <v>68</v>
      </c>
      <c r="D1369" s="19" t="s">
        <v>89</v>
      </c>
      <c r="E1369" s="21">
        <v>44909</v>
      </c>
      <c r="F1369" s="17">
        <v>16253</v>
      </c>
      <c r="G1369" s="17">
        <v>19</v>
      </c>
      <c r="H1369" s="15">
        <f t="shared" si="21"/>
        <v>855.42105263157896</v>
      </c>
      <c r="I1369" s="15" t="s">
        <v>203</v>
      </c>
    </row>
    <row r="1370" spans="2:9" ht="15">
      <c r="B1370" s="17" t="s">
        <v>152</v>
      </c>
      <c r="C1370" s="17" t="s">
        <v>81</v>
      </c>
      <c r="D1370" s="19" t="s">
        <v>82</v>
      </c>
      <c r="E1370" s="21">
        <v>44909</v>
      </c>
      <c r="F1370" s="17">
        <v>12600</v>
      </c>
      <c r="G1370" s="17">
        <v>25</v>
      </c>
      <c r="H1370" s="15">
        <f t="shared" si="21"/>
        <v>504</v>
      </c>
      <c r="I1370" s="15" t="s">
        <v>203</v>
      </c>
    </row>
    <row r="1371" spans="2:9" ht="15">
      <c r="B1371" s="17" t="s">
        <v>153</v>
      </c>
      <c r="C1371" s="17" t="s">
        <v>68</v>
      </c>
      <c r="D1371" s="19" t="s">
        <v>89</v>
      </c>
      <c r="E1371" s="21">
        <v>44909</v>
      </c>
      <c r="F1371" s="17">
        <v>712</v>
      </c>
      <c r="G1371" s="17">
        <v>2</v>
      </c>
      <c r="H1371" s="15">
        <f t="shared" si="21"/>
        <v>356</v>
      </c>
      <c r="I1371" s="15" t="s">
        <v>203</v>
      </c>
    </row>
    <row r="1372" spans="2:9" ht="15">
      <c r="B1372" s="17" t="s">
        <v>154</v>
      </c>
      <c r="C1372" s="17" t="s">
        <v>71</v>
      </c>
      <c r="D1372" s="19" t="s">
        <v>84</v>
      </c>
      <c r="E1372" s="21">
        <v>44909</v>
      </c>
      <c r="F1372" s="17">
        <v>0</v>
      </c>
      <c r="G1372" s="17">
        <v>0</v>
      </c>
      <c r="H1372" s="15">
        <f t="shared" si="21"/>
        <v>0</v>
      </c>
      <c r="I1372" s="15" t="s">
        <v>203</v>
      </c>
    </row>
    <row r="1373" spans="2:9" ht="15">
      <c r="B1373" s="17" t="s">
        <v>155</v>
      </c>
      <c r="C1373" s="17" t="s">
        <v>75</v>
      </c>
      <c r="D1373" s="19" t="s">
        <v>86</v>
      </c>
      <c r="E1373" s="21">
        <v>44909</v>
      </c>
      <c r="F1373" s="17">
        <v>0</v>
      </c>
      <c r="G1373" s="17">
        <v>0</v>
      </c>
      <c r="H1373" s="15">
        <f t="shared" si="21"/>
        <v>0</v>
      </c>
      <c r="I1373" s="15" t="s">
        <v>203</v>
      </c>
    </row>
    <row r="1374" spans="2:9" ht="15">
      <c r="B1374" s="17" t="s">
        <v>156</v>
      </c>
      <c r="C1374" s="17" t="s">
        <v>81</v>
      </c>
      <c r="D1374" s="19" t="s">
        <v>82</v>
      </c>
      <c r="E1374" s="21">
        <v>44909</v>
      </c>
      <c r="F1374" s="17">
        <v>4543</v>
      </c>
      <c r="G1374" s="17">
        <v>7</v>
      </c>
      <c r="H1374" s="15">
        <f t="shared" si="21"/>
        <v>649</v>
      </c>
      <c r="I1374" s="15" t="s">
        <v>203</v>
      </c>
    </row>
    <row r="1375" spans="2:9" ht="15">
      <c r="B1375" s="17" t="s">
        <v>157</v>
      </c>
      <c r="C1375" s="17" t="s">
        <v>81</v>
      </c>
      <c r="D1375" s="19" t="s">
        <v>121</v>
      </c>
      <c r="E1375" s="21">
        <v>44909</v>
      </c>
      <c r="F1375" s="17">
        <v>487</v>
      </c>
      <c r="G1375" s="17">
        <v>3</v>
      </c>
      <c r="H1375" s="15">
        <f t="shared" si="21"/>
        <v>162.33333333333334</v>
      </c>
      <c r="I1375" s="15" t="s">
        <v>203</v>
      </c>
    </row>
    <row r="1376" spans="2:9" ht="15">
      <c r="B1376" s="17" t="s">
        <v>158</v>
      </c>
      <c r="C1376" s="17" t="s">
        <v>68</v>
      </c>
      <c r="D1376" s="19" t="s">
        <v>99</v>
      </c>
      <c r="E1376" s="21">
        <v>44909</v>
      </c>
      <c r="F1376" s="17">
        <v>2321</v>
      </c>
      <c r="G1376" s="17">
        <v>9</v>
      </c>
      <c r="H1376" s="15">
        <f t="shared" si="21"/>
        <v>257.88888888888891</v>
      </c>
      <c r="I1376" s="15" t="s">
        <v>203</v>
      </c>
    </row>
    <row r="1377" spans="2:9" ht="15">
      <c r="B1377" s="17" t="s">
        <v>159</v>
      </c>
      <c r="C1377" s="17" t="s">
        <v>75</v>
      </c>
      <c r="D1377" s="19" t="s">
        <v>91</v>
      </c>
      <c r="E1377" s="21">
        <v>44909</v>
      </c>
      <c r="F1377" s="17">
        <v>8438</v>
      </c>
      <c r="G1377" s="17">
        <v>10</v>
      </c>
      <c r="H1377" s="15">
        <f t="shared" si="21"/>
        <v>843.8</v>
      </c>
      <c r="I1377" s="15" t="s">
        <v>203</v>
      </c>
    </row>
    <row r="1378" spans="2:9" ht="15">
      <c r="B1378" s="17" t="s">
        <v>160</v>
      </c>
      <c r="C1378" s="17" t="s">
        <v>71</v>
      </c>
      <c r="D1378" s="19" t="s">
        <v>84</v>
      </c>
      <c r="E1378" s="21">
        <v>44909</v>
      </c>
      <c r="F1378" s="17">
        <v>1740</v>
      </c>
      <c r="G1378" s="17">
        <v>12</v>
      </c>
      <c r="H1378" s="15">
        <f t="shared" si="21"/>
        <v>145</v>
      </c>
      <c r="I1378" s="15" t="s">
        <v>203</v>
      </c>
    </row>
    <row r="1379" spans="2:9" ht="15">
      <c r="B1379" s="17" t="s">
        <v>161</v>
      </c>
      <c r="C1379" s="17" t="s">
        <v>75</v>
      </c>
      <c r="D1379" s="19" t="s">
        <v>86</v>
      </c>
      <c r="E1379" s="21">
        <v>44909</v>
      </c>
      <c r="F1379" s="17">
        <v>0</v>
      </c>
      <c r="G1379" s="17">
        <v>0</v>
      </c>
      <c r="H1379" s="15">
        <f t="shared" si="21"/>
        <v>0</v>
      </c>
      <c r="I1379" s="15" t="s">
        <v>203</v>
      </c>
    </row>
    <row r="1380" spans="2:9" ht="15">
      <c r="B1380" s="17" t="s">
        <v>162</v>
      </c>
      <c r="C1380" s="17" t="s">
        <v>81</v>
      </c>
      <c r="D1380" s="19" t="s">
        <v>82</v>
      </c>
      <c r="E1380" s="21">
        <v>44909</v>
      </c>
      <c r="F1380" s="17">
        <v>1381</v>
      </c>
      <c r="G1380" s="17">
        <v>8</v>
      </c>
      <c r="H1380" s="15">
        <f t="shared" si="21"/>
        <v>172.625</v>
      </c>
      <c r="I1380" s="15" t="s">
        <v>203</v>
      </c>
    </row>
    <row r="1381" spans="2:9" ht="15">
      <c r="B1381" s="17" t="s">
        <v>163</v>
      </c>
      <c r="C1381" s="17" t="s">
        <v>71</v>
      </c>
      <c r="D1381" s="19" t="s">
        <v>94</v>
      </c>
      <c r="E1381" s="21">
        <v>44909</v>
      </c>
      <c r="F1381" s="17">
        <v>2394</v>
      </c>
      <c r="G1381" s="17">
        <v>6</v>
      </c>
      <c r="H1381" s="15">
        <f t="shared" si="21"/>
        <v>399</v>
      </c>
      <c r="I1381" s="15" t="s">
        <v>203</v>
      </c>
    </row>
    <row r="1382" spans="2:9" ht="15">
      <c r="B1382" s="17" t="s">
        <v>164</v>
      </c>
      <c r="C1382" s="17" t="s">
        <v>75</v>
      </c>
      <c r="D1382" s="19" t="s">
        <v>91</v>
      </c>
      <c r="E1382" s="21">
        <v>44909</v>
      </c>
      <c r="F1382" s="17">
        <v>1691</v>
      </c>
      <c r="G1382" s="17">
        <v>2</v>
      </c>
      <c r="H1382" s="15">
        <f t="shared" si="21"/>
        <v>845.5</v>
      </c>
      <c r="I1382" s="15" t="s">
        <v>203</v>
      </c>
    </row>
    <row r="1383" spans="2:9" ht="15">
      <c r="B1383" s="17" t="s">
        <v>165</v>
      </c>
      <c r="C1383" s="17" t="s">
        <v>75</v>
      </c>
      <c r="D1383" s="19" t="s">
        <v>86</v>
      </c>
      <c r="E1383" s="21">
        <v>44909</v>
      </c>
      <c r="F1383" s="17">
        <v>4219</v>
      </c>
      <c r="G1383" s="17">
        <v>5</v>
      </c>
      <c r="H1383" s="15">
        <f t="shared" si="21"/>
        <v>843.8</v>
      </c>
      <c r="I1383" s="15" t="s">
        <v>203</v>
      </c>
    </row>
    <row r="1384" spans="2:9" ht="15">
      <c r="B1384" s="17" t="s">
        <v>166</v>
      </c>
      <c r="C1384" s="17" t="s">
        <v>81</v>
      </c>
      <c r="D1384" s="19" t="s">
        <v>121</v>
      </c>
      <c r="E1384" s="21">
        <v>44909</v>
      </c>
      <c r="F1384" s="17">
        <v>8790</v>
      </c>
      <c r="G1384" s="17">
        <v>46</v>
      </c>
      <c r="H1384" s="15">
        <f t="shared" si="21"/>
        <v>191.08695652173913</v>
      </c>
      <c r="I1384" s="15" t="s">
        <v>203</v>
      </c>
    </row>
    <row r="1385" spans="2:9" ht="15">
      <c r="B1385" s="17" t="s">
        <v>167</v>
      </c>
      <c r="C1385" s="17" t="s">
        <v>68</v>
      </c>
      <c r="D1385" s="19" t="s">
        <v>89</v>
      </c>
      <c r="E1385" s="21">
        <v>44909</v>
      </c>
      <c r="F1385" s="17">
        <v>1810</v>
      </c>
      <c r="G1385" s="17">
        <v>6</v>
      </c>
      <c r="H1385" s="15">
        <f t="shared" si="21"/>
        <v>301.66666666666669</v>
      </c>
      <c r="I1385" s="15" t="s">
        <v>203</v>
      </c>
    </row>
    <row r="1386" spans="2:9" ht="15">
      <c r="B1386" s="17" t="s">
        <v>168</v>
      </c>
      <c r="C1386" s="17" t="s">
        <v>68</v>
      </c>
      <c r="D1386" s="19" t="s">
        <v>99</v>
      </c>
      <c r="E1386" s="21">
        <v>44909</v>
      </c>
      <c r="F1386" s="17">
        <v>0</v>
      </c>
      <c r="G1386" s="17">
        <v>0</v>
      </c>
      <c r="H1386" s="15">
        <f t="shared" si="21"/>
        <v>0</v>
      </c>
      <c r="I1386" s="15" t="s">
        <v>203</v>
      </c>
    </row>
    <row r="1387" spans="2:9" ht="15">
      <c r="B1387" s="17" t="s">
        <v>169</v>
      </c>
      <c r="C1387" s="17" t="s">
        <v>81</v>
      </c>
      <c r="D1387" s="19" t="s">
        <v>82</v>
      </c>
      <c r="E1387" s="21">
        <v>44909</v>
      </c>
      <c r="F1387" s="17">
        <v>14778</v>
      </c>
      <c r="G1387" s="17">
        <v>30</v>
      </c>
      <c r="H1387" s="15">
        <f t="shared" si="21"/>
        <v>492.6</v>
      </c>
      <c r="I1387" s="15" t="s">
        <v>203</v>
      </c>
    </row>
    <row r="1388" spans="2:9" ht="15">
      <c r="B1388" s="17" t="s">
        <v>170</v>
      </c>
      <c r="C1388" s="17" t="s">
        <v>81</v>
      </c>
      <c r="D1388" s="19" t="s">
        <v>82</v>
      </c>
      <c r="E1388" s="21">
        <v>44909</v>
      </c>
      <c r="F1388" s="17">
        <v>13666</v>
      </c>
      <c r="G1388" s="17">
        <v>16</v>
      </c>
      <c r="H1388" s="15">
        <f t="shared" si="21"/>
        <v>854.125</v>
      </c>
      <c r="I1388" s="15" t="s">
        <v>203</v>
      </c>
    </row>
    <row r="1389" spans="2:9" ht="15">
      <c r="B1389" s="17" t="s">
        <v>171</v>
      </c>
      <c r="C1389" s="17" t="s">
        <v>68</v>
      </c>
      <c r="D1389" s="19" t="s">
        <v>69</v>
      </c>
      <c r="E1389" s="21">
        <v>44909</v>
      </c>
      <c r="F1389" s="17">
        <v>16874</v>
      </c>
      <c r="G1389" s="17">
        <v>26</v>
      </c>
      <c r="H1389" s="15">
        <f t="shared" si="21"/>
        <v>649</v>
      </c>
      <c r="I1389" s="15" t="s">
        <v>203</v>
      </c>
    </row>
    <row r="1390" spans="2:9" ht="15">
      <c r="B1390" s="17" t="s">
        <v>172</v>
      </c>
      <c r="C1390" s="17" t="s">
        <v>75</v>
      </c>
      <c r="D1390" s="19" t="s">
        <v>91</v>
      </c>
      <c r="E1390" s="21">
        <v>44909</v>
      </c>
      <c r="F1390" s="17">
        <v>11282</v>
      </c>
      <c r="G1390" s="17">
        <v>27</v>
      </c>
      <c r="H1390" s="15">
        <f t="shared" si="21"/>
        <v>417.85185185185185</v>
      </c>
      <c r="I1390" s="15" t="s">
        <v>203</v>
      </c>
    </row>
    <row r="1391" spans="2:9" ht="15">
      <c r="B1391" s="17" t="s">
        <v>173</v>
      </c>
      <c r="C1391" s="17" t="s">
        <v>68</v>
      </c>
      <c r="D1391" s="19" t="s">
        <v>69</v>
      </c>
      <c r="E1391" s="21">
        <v>44909</v>
      </c>
      <c r="F1391" s="17">
        <v>0</v>
      </c>
      <c r="G1391" s="17">
        <v>0</v>
      </c>
      <c r="H1391" s="15">
        <f t="shared" si="21"/>
        <v>0</v>
      </c>
      <c r="I1391" s="15" t="s">
        <v>203</v>
      </c>
    </row>
    <row r="1392" spans="2:9" ht="15">
      <c r="B1392" s="17" t="s">
        <v>174</v>
      </c>
      <c r="C1392" s="17" t="s">
        <v>71</v>
      </c>
      <c r="D1392" s="19" t="s">
        <v>94</v>
      </c>
      <c r="E1392" s="21">
        <v>44909</v>
      </c>
      <c r="F1392" s="17">
        <v>945</v>
      </c>
      <c r="G1392" s="17">
        <v>7</v>
      </c>
      <c r="H1392" s="15">
        <f t="shared" si="21"/>
        <v>135</v>
      </c>
      <c r="I1392" s="15" t="s">
        <v>203</v>
      </c>
    </row>
    <row r="1393" spans="2:9" ht="15">
      <c r="B1393" s="17" t="s">
        <v>175</v>
      </c>
      <c r="C1393" s="17" t="s">
        <v>81</v>
      </c>
      <c r="D1393" s="19" t="s">
        <v>123</v>
      </c>
      <c r="E1393" s="21">
        <v>44909</v>
      </c>
      <c r="F1393" s="17">
        <v>0</v>
      </c>
      <c r="G1393" s="17">
        <v>0</v>
      </c>
      <c r="H1393" s="15">
        <f t="shared" si="21"/>
        <v>0</v>
      </c>
      <c r="I1393" s="15" t="s">
        <v>203</v>
      </c>
    </row>
    <row r="1394" spans="2:9" ht="15">
      <c r="B1394" s="17" t="s">
        <v>176</v>
      </c>
      <c r="C1394" s="17" t="s">
        <v>68</v>
      </c>
      <c r="D1394" s="19" t="s">
        <v>99</v>
      </c>
      <c r="E1394" s="21">
        <v>44909</v>
      </c>
      <c r="F1394" s="17">
        <v>0</v>
      </c>
      <c r="G1394" s="17">
        <v>0</v>
      </c>
      <c r="H1394" s="15">
        <f t="shared" si="21"/>
        <v>0</v>
      </c>
      <c r="I1394" s="15" t="s">
        <v>203</v>
      </c>
    </row>
    <row r="1395" spans="2:9" ht="15">
      <c r="B1395" s="17" t="s">
        <v>177</v>
      </c>
      <c r="C1395" s="17" t="s">
        <v>71</v>
      </c>
      <c r="D1395" s="19" t="s">
        <v>94</v>
      </c>
      <c r="E1395" s="21">
        <v>44909</v>
      </c>
      <c r="F1395" s="17">
        <v>558</v>
      </c>
      <c r="G1395" s="17">
        <v>2</v>
      </c>
      <c r="H1395" s="15">
        <f t="shared" si="21"/>
        <v>279</v>
      </c>
      <c r="I1395" s="15" t="s">
        <v>203</v>
      </c>
    </row>
    <row r="1396" spans="2:9" ht="15">
      <c r="B1396" s="17" t="s">
        <v>178</v>
      </c>
      <c r="C1396" s="17" t="s">
        <v>71</v>
      </c>
      <c r="D1396" s="19" t="s">
        <v>72</v>
      </c>
      <c r="E1396" s="21">
        <v>44909</v>
      </c>
      <c r="F1396" s="17">
        <v>16253</v>
      </c>
      <c r="G1396" s="17">
        <v>19</v>
      </c>
      <c r="H1396" s="15">
        <f t="shared" si="21"/>
        <v>855.42105263157896</v>
      </c>
      <c r="I1396" s="15" t="s">
        <v>203</v>
      </c>
    </row>
    <row r="1397" spans="2:9" ht="15">
      <c r="B1397" s="17" t="s">
        <v>179</v>
      </c>
      <c r="C1397" s="17" t="s">
        <v>68</v>
      </c>
      <c r="D1397" s="19" t="s">
        <v>69</v>
      </c>
      <c r="E1397" s="21">
        <v>44909</v>
      </c>
      <c r="F1397" s="17">
        <v>12600</v>
      </c>
      <c r="G1397" s="17">
        <v>25</v>
      </c>
      <c r="H1397" s="15">
        <f t="shared" si="21"/>
        <v>504</v>
      </c>
      <c r="I1397" s="15" t="s">
        <v>203</v>
      </c>
    </row>
    <row r="1398" spans="2:9" ht="15">
      <c r="B1398" s="17" t="s">
        <v>180</v>
      </c>
      <c r="C1398" s="17" t="s">
        <v>68</v>
      </c>
      <c r="D1398" s="19" t="s">
        <v>89</v>
      </c>
      <c r="E1398" s="21">
        <v>44909</v>
      </c>
      <c r="F1398" s="17">
        <v>712</v>
      </c>
      <c r="G1398" s="17">
        <v>2</v>
      </c>
      <c r="H1398" s="15">
        <f t="shared" si="21"/>
        <v>356</v>
      </c>
      <c r="I1398" s="15" t="s">
        <v>203</v>
      </c>
    </row>
    <row r="1399" spans="2:9" ht="15">
      <c r="B1399" s="17" t="s">
        <v>181</v>
      </c>
      <c r="C1399" s="17" t="s">
        <v>68</v>
      </c>
      <c r="D1399" s="19" t="s">
        <v>69</v>
      </c>
      <c r="E1399" s="21">
        <v>44909</v>
      </c>
      <c r="F1399" s="17">
        <v>0</v>
      </c>
      <c r="G1399" s="17">
        <v>0</v>
      </c>
      <c r="H1399" s="15">
        <f t="shared" si="21"/>
        <v>0</v>
      </c>
      <c r="I1399" s="15" t="s">
        <v>203</v>
      </c>
    </row>
    <row r="1400" spans="2:9" ht="15">
      <c r="B1400" s="17" t="s">
        <v>182</v>
      </c>
      <c r="C1400" s="17" t="s">
        <v>75</v>
      </c>
      <c r="D1400" s="19" t="s">
        <v>91</v>
      </c>
      <c r="E1400" s="21">
        <v>44909</v>
      </c>
      <c r="F1400" s="17">
        <v>0</v>
      </c>
      <c r="G1400" s="17">
        <v>0</v>
      </c>
      <c r="H1400" s="15">
        <f t="shared" si="21"/>
        <v>0</v>
      </c>
      <c r="I1400" s="15" t="s">
        <v>203</v>
      </c>
    </row>
    <row r="1401" spans="2:9" ht="15">
      <c r="B1401" s="17" t="s">
        <v>183</v>
      </c>
      <c r="C1401" s="17" t="s">
        <v>71</v>
      </c>
      <c r="D1401" s="19" t="s">
        <v>72</v>
      </c>
      <c r="E1401" s="21">
        <v>44909</v>
      </c>
      <c r="F1401" s="17">
        <v>4543</v>
      </c>
      <c r="G1401" s="17">
        <v>7</v>
      </c>
      <c r="H1401" s="15">
        <f t="shared" si="21"/>
        <v>649</v>
      </c>
      <c r="I1401" s="15" t="s">
        <v>203</v>
      </c>
    </row>
    <row r="1402" spans="2:9" ht="15">
      <c r="B1402" s="17" t="s">
        <v>67</v>
      </c>
      <c r="C1402" s="17" t="s">
        <v>68</v>
      </c>
      <c r="D1402" s="19" t="s">
        <v>69</v>
      </c>
      <c r="E1402" s="21">
        <v>44910</v>
      </c>
      <c r="F1402" s="17">
        <v>573</v>
      </c>
      <c r="G1402" s="17">
        <v>2</v>
      </c>
      <c r="H1402" s="15">
        <f t="shared" si="21"/>
        <v>286.5</v>
      </c>
      <c r="I1402" s="15" t="s">
        <v>204</v>
      </c>
    </row>
    <row r="1403" spans="2:9" ht="15">
      <c r="B1403" s="17" t="s">
        <v>70</v>
      </c>
      <c r="C1403" s="17" t="s">
        <v>71</v>
      </c>
      <c r="D1403" s="19" t="s">
        <v>72</v>
      </c>
      <c r="E1403" s="21">
        <v>44910</v>
      </c>
      <c r="F1403" s="17">
        <v>9487</v>
      </c>
      <c r="G1403" s="17">
        <v>17</v>
      </c>
      <c r="H1403" s="15">
        <f t="shared" si="21"/>
        <v>558.05882352941171</v>
      </c>
      <c r="I1403" s="15" t="s">
        <v>204</v>
      </c>
    </row>
    <row r="1404" spans="2:9" ht="15">
      <c r="B1404" s="17" t="s">
        <v>73</v>
      </c>
      <c r="C1404" s="17" t="s">
        <v>71</v>
      </c>
      <c r="D1404" s="19" t="s">
        <v>72</v>
      </c>
      <c r="E1404" s="21">
        <v>44910</v>
      </c>
      <c r="F1404" s="17">
        <v>645</v>
      </c>
      <c r="G1404" s="17">
        <v>5</v>
      </c>
      <c r="H1404" s="15">
        <f t="shared" si="21"/>
        <v>129</v>
      </c>
      <c r="I1404" s="15" t="s">
        <v>204</v>
      </c>
    </row>
    <row r="1405" spans="2:9" ht="15">
      <c r="B1405" s="17" t="s">
        <v>74</v>
      </c>
      <c r="C1405" s="17" t="s">
        <v>75</v>
      </c>
      <c r="D1405" s="19" t="s">
        <v>76</v>
      </c>
      <c r="E1405" s="21">
        <v>44910</v>
      </c>
      <c r="F1405" s="17">
        <v>23926</v>
      </c>
      <c r="G1405" s="17">
        <v>14</v>
      </c>
      <c r="H1405" s="15">
        <f t="shared" si="21"/>
        <v>1709</v>
      </c>
      <c r="I1405" s="15" t="s">
        <v>204</v>
      </c>
    </row>
    <row r="1406" spans="2:9" ht="15">
      <c r="B1406" s="17" t="s">
        <v>77</v>
      </c>
      <c r="C1406" s="17" t="s">
        <v>78</v>
      </c>
      <c r="D1406" s="19" t="s">
        <v>79</v>
      </c>
      <c r="E1406" s="21">
        <v>44910</v>
      </c>
      <c r="F1406" s="17">
        <v>0</v>
      </c>
      <c r="G1406" s="17">
        <v>0</v>
      </c>
      <c r="H1406" s="15">
        <f t="shared" si="21"/>
        <v>0</v>
      </c>
      <c r="I1406" s="15" t="s">
        <v>204</v>
      </c>
    </row>
    <row r="1407" spans="2:9" ht="15">
      <c r="B1407" s="17" t="s">
        <v>80</v>
      </c>
      <c r="C1407" s="17" t="s">
        <v>81</v>
      </c>
      <c r="D1407" s="19" t="s">
        <v>82</v>
      </c>
      <c r="E1407" s="21">
        <v>44910</v>
      </c>
      <c r="F1407" s="17">
        <v>0</v>
      </c>
      <c r="G1407" s="17">
        <v>0</v>
      </c>
      <c r="H1407" s="15">
        <f t="shared" si="21"/>
        <v>0</v>
      </c>
      <c r="I1407" s="15" t="s">
        <v>204</v>
      </c>
    </row>
    <row r="1408" spans="2:9" ht="15">
      <c r="B1408" s="17" t="s">
        <v>83</v>
      </c>
      <c r="C1408" s="17" t="s">
        <v>71</v>
      </c>
      <c r="D1408" s="19" t="s">
        <v>84</v>
      </c>
      <c r="E1408" s="21">
        <v>44910</v>
      </c>
      <c r="F1408" s="17">
        <v>21801</v>
      </c>
      <c r="G1408" s="17">
        <v>169</v>
      </c>
      <c r="H1408" s="15">
        <f t="shared" si="21"/>
        <v>129</v>
      </c>
      <c r="I1408" s="15" t="s">
        <v>204</v>
      </c>
    </row>
    <row r="1409" spans="2:9" ht="15">
      <c r="B1409" s="17" t="s">
        <v>85</v>
      </c>
      <c r="C1409" s="17" t="s">
        <v>75</v>
      </c>
      <c r="D1409" s="19" t="s">
        <v>86</v>
      </c>
      <c r="E1409" s="21">
        <v>44910</v>
      </c>
      <c r="F1409" s="17">
        <v>1987</v>
      </c>
      <c r="G1409" s="17">
        <v>7</v>
      </c>
      <c r="H1409" s="15">
        <f t="shared" si="21"/>
        <v>283.85714285714283</v>
      </c>
      <c r="I1409" s="15" t="s">
        <v>204</v>
      </c>
    </row>
    <row r="1410" spans="2:9" ht="15">
      <c r="B1410" s="17" t="s">
        <v>87</v>
      </c>
      <c r="C1410" s="17" t="s">
        <v>71</v>
      </c>
      <c r="D1410" s="19" t="s">
        <v>84</v>
      </c>
      <c r="E1410" s="21">
        <v>44910</v>
      </c>
      <c r="F1410" s="17">
        <v>3781</v>
      </c>
      <c r="G1410" s="17">
        <v>19</v>
      </c>
      <c r="H1410" s="15">
        <f t="shared" si="21"/>
        <v>199</v>
      </c>
      <c r="I1410" s="15" t="s">
        <v>204</v>
      </c>
    </row>
    <row r="1411" spans="2:9" ht="15">
      <c r="B1411" s="17" t="s">
        <v>88</v>
      </c>
      <c r="C1411" s="17" t="s">
        <v>68</v>
      </c>
      <c r="D1411" s="19" t="s">
        <v>89</v>
      </c>
      <c r="E1411" s="21">
        <v>44910</v>
      </c>
      <c r="F1411" s="17">
        <v>0</v>
      </c>
      <c r="G1411" s="17">
        <v>0</v>
      </c>
      <c r="H1411" s="15">
        <f t="shared" ref="H1411:H1474" si="22">IF(F1411&gt;0,F1411/G1411,0)</f>
        <v>0</v>
      </c>
      <c r="I1411" s="15" t="s">
        <v>204</v>
      </c>
    </row>
    <row r="1412" spans="2:9" ht="15">
      <c r="B1412" s="17" t="s">
        <v>90</v>
      </c>
      <c r="C1412" s="17" t="s">
        <v>75</v>
      </c>
      <c r="D1412" s="19" t="s">
        <v>91</v>
      </c>
      <c r="E1412" s="21">
        <v>44910</v>
      </c>
      <c r="F1412" s="17">
        <v>17734</v>
      </c>
      <c r="G1412" s="17">
        <v>36</v>
      </c>
      <c r="H1412" s="15">
        <f t="shared" si="22"/>
        <v>492.61111111111109</v>
      </c>
      <c r="I1412" s="15" t="s">
        <v>204</v>
      </c>
    </row>
    <row r="1413" spans="2:9" ht="15">
      <c r="B1413" s="17" t="s">
        <v>92</v>
      </c>
      <c r="C1413" s="17" t="s">
        <v>75</v>
      </c>
      <c r="D1413" s="19" t="s">
        <v>86</v>
      </c>
      <c r="E1413" s="21">
        <v>44910</v>
      </c>
      <c r="F1413" s="17">
        <v>10181</v>
      </c>
      <c r="G1413" s="17">
        <v>12</v>
      </c>
      <c r="H1413" s="15">
        <f t="shared" si="22"/>
        <v>848.41666666666663</v>
      </c>
      <c r="I1413" s="15" t="s">
        <v>204</v>
      </c>
    </row>
    <row r="1414" spans="2:9" ht="15">
      <c r="B1414" s="17" t="s">
        <v>93</v>
      </c>
      <c r="C1414" s="17" t="s">
        <v>71</v>
      </c>
      <c r="D1414" s="19" t="s">
        <v>94</v>
      </c>
      <c r="E1414" s="21">
        <v>44910</v>
      </c>
      <c r="F1414" s="17">
        <v>12980</v>
      </c>
      <c r="G1414" s="17">
        <v>20</v>
      </c>
      <c r="H1414" s="15">
        <f t="shared" si="22"/>
        <v>649</v>
      </c>
      <c r="I1414" s="15" t="s">
        <v>204</v>
      </c>
    </row>
    <row r="1415" spans="2:9" ht="15">
      <c r="B1415" s="17" t="s">
        <v>95</v>
      </c>
      <c r="C1415" s="17" t="s">
        <v>71</v>
      </c>
      <c r="D1415" s="19" t="s">
        <v>94</v>
      </c>
      <c r="E1415" s="21">
        <v>44910</v>
      </c>
      <c r="F1415" s="17">
        <v>18804</v>
      </c>
      <c r="G1415" s="17">
        <v>45</v>
      </c>
      <c r="H1415" s="15">
        <f t="shared" si="22"/>
        <v>417.86666666666667</v>
      </c>
      <c r="I1415" s="15" t="s">
        <v>204</v>
      </c>
    </row>
    <row r="1416" spans="2:9" ht="15">
      <c r="B1416" s="17" t="s">
        <v>96</v>
      </c>
      <c r="C1416" s="17" t="s">
        <v>75</v>
      </c>
      <c r="D1416" s="19" t="s">
        <v>76</v>
      </c>
      <c r="E1416" s="21">
        <v>44910</v>
      </c>
      <c r="F1416" s="17">
        <v>0</v>
      </c>
      <c r="G1416" s="17">
        <v>0</v>
      </c>
      <c r="H1416" s="15">
        <f t="shared" si="22"/>
        <v>0</v>
      </c>
      <c r="I1416" s="15" t="s">
        <v>204</v>
      </c>
    </row>
    <row r="1417" spans="2:9" ht="15">
      <c r="B1417" s="17" t="s">
        <v>97</v>
      </c>
      <c r="C1417" s="17" t="s">
        <v>71</v>
      </c>
      <c r="D1417" s="19" t="s">
        <v>72</v>
      </c>
      <c r="E1417" s="21">
        <v>44910</v>
      </c>
      <c r="F1417" s="17">
        <v>24030</v>
      </c>
      <c r="G1417" s="17">
        <v>178</v>
      </c>
      <c r="H1417" s="15">
        <f t="shared" si="22"/>
        <v>135</v>
      </c>
      <c r="I1417" s="15" t="s">
        <v>204</v>
      </c>
    </row>
    <row r="1418" spans="2:9" ht="15">
      <c r="B1418" s="17" t="s">
        <v>98</v>
      </c>
      <c r="C1418" s="17" t="s">
        <v>68</v>
      </c>
      <c r="D1418" s="19" t="s">
        <v>99</v>
      </c>
      <c r="E1418" s="21">
        <v>44910</v>
      </c>
      <c r="F1418" s="17">
        <v>0</v>
      </c>
      <c r="G1418" s="17">
        <v>0</v>
      </c>
      <c r="H1418" s="15">
        <f t="shared" si="22"/>
        <v>0</v>
      </c>
      <c r="I1418" s="15" t="s">
        <v>204</v>
      </c>
    </row>
    <row r="1419" spans="2:9" ht="15">
      <c r="B1419" s="17" t="s">
        <v>100</v>
      </c>
      <c r="C1419" s="17" t="s">
        <v>68</v>
      </c>
      <c r="D1419" s="19" t="s">
        <v>99</v>
      </c>
      <c r="E1419" s="21">
        <v>44910</v>
      </c>
      <c r="F1419" s="17">
        <v>0</v>
      </c>
      <c r="G1419" s="17">
        <v>0</v>
      </c>
      <c r="H1419" s="15">
        <f t="shared" si="22"/>
        <v>0</v>
      </c>
      <c r="I1419" s="15" t="s">
        <v>204</v>
      </c>
    </row>
    <row r="1420" spans="2:9" ht="15">
      <c r="B1420" s="17" t="s">
        <v>101</v>
      </c>
      <c r="C1420" s="17" t="s">
        <v>68</v>
      </c>
      <c r="D1420" s="19" t="s">
        <v>99</v>
      </c>
      <c r="E1420" s="21">
        <v>44910</v>
      </c>
      <c r="F1420" s="17">
        <v>1714</v>
      </c>
      <c r="G1420" s="17">
        <v>6</v>
      </c>
      <c r="H1420" s="15">
        <f t="shared" si="22"/>
        <v>285.66666666666669</v>
      </c>
      <c r="I1420" s="15" t="s">
        <v>204</v>
      </c>
    </row>
    <row r="1421" spans="2:9" ht="15">
      <c r="B1421" s="17" t="s">
        <v>102</v>
      </c>
      <c r="C1421" s="17" t="s">
        <v>75</v>
      </c>
      <c r="D1421" s="19" t="s">
        <v>76</v>
      </c>
      <c r="E1421" s="21">
        <v>44910</v>
      </c>
      <c r="F1421" s="17">
        <v>9447</v>
      </c>
      <c r="G1421" s="17">
        <v>11</v>
      </c>
      <c r="H1421" s="15">
        <f t="shared" si="22"/>
        <v>858.81818181818187</v>
      </c>
      <c r="I1421" s="15" t="s">
        <v>204</v>
      </c>
    </row>
    <row r="1422" spans="2:9" ht="15">
      <c r="B1422" s="17" t="s">
        <v>103</v>
      </c>
      <c r="C1422" s="17" t="s">
        <v>75</v>
      </c>
      <c r="D1422" s="19" t="s">
        <v>86</v>
      </c>
      <c r="E1422" s="21">
        <v>44910</v>
      </c>
      <c r="F1422" s="17">
        <v>11592</v>
      </c>
      <c r="G1422" s="17">
        <v>23</v>
      </c>
      <c r="H1422" s="15">
        <f t="shared" si="22"/>
        <v>504</v>
      </c>
      <c r="I1422" s="15" t="s">
        <v>204</v>
      </c>
    </row>
    <row r="1423" spans="2:9" ht="15">
      <c r="B1423" s="17" t="s">
        <v>104</v>
      </c>
      <c r="C1423" s="17" t="s">
        <v>68</v>
      </c>
      <c r="D1423" s="19" t="s">
        <v>99</v>
      </c>
      <c r="E1423" s="21">
        <v>44910</v>
      </c>
      <c r="F1423" s="17">
        <v>1620</v>
      </c>
      <c r="G1423" s="17">
        <v>5</v>
      </c>
      <c r="H1423" s="15">
        <f t="shared" si="22"/>
        <v>324</v>
      </c>
      <c r="I1423" s="15" t="s">
        <v>204</v>
      </c>
    </row>
    <row r="1424" spans="2:9" ht="15">
      <c r="B1424" s="17" t="s">
        <v>105</v>
      </c>
      <c r="C1424" s="17" t="s">
        <v>81</v>
      </c>
      <c r="D1424" s="19" t="s">
        <v>82</v>
      </c>
      <c r="E1424" s="21">
        <v>44910</v>
      </c>
      <c r="F1424" s="17">
        <v>0</v>
      </c>
      <c r="G1424" s="17">
        <v>0</v>
      </c>
      <c r="H1424" s="15">
        <f t="shared" si="22"/>
        <v>0</v>
      </c>
      <c r="I1424" s="15" t="s">
        <v>204</v>
      </c>
    </row>
    <row r="1425" spans="2:9" ht="15">
      <c r="B1425" s="17" t="s">
        <v>106</v>
      </c>
      <c r="C1425" s="17" t="s">
        <v>68</v>
      </c>
      <c r="D1425" s="19" t="s">
        <v>89</v>
      </c>
      <c r="E1425" s="21">
        <v>44910</v>
      </c>
      <c r="F1425" s="17">
        <v>244</v>
      </c>
      <c r="G1425" s="17">
        <v>1</v>
      </c>
      <c r="H1425" s="15">
        <f t="shared" si="22"/>
        <v>244</v>
      </c>
      <c r="I1425" s="15" t="s">
        <v>204</v>
      </c>
    </row>
    <row r="1426" spans="2:9" ht="15">
      <c r="B1426" s="17" t="s">
        <v>107</v>
      </c>
      <c r="C1426" s="17" t="s">
        <v>71</v>
      </c>
      <c r="D1426" s="19" t="s">
        <v>72</v>
      </c>
      <c r="E1426" s="21">
        <v>44910</v>
      </c>
      <c r="F1426" s="17">
        <v>7788</v>
      </c>
      <c r="G1426" s="17">
        <v>12</v>
      </c>
      <c r="H1426" s="15">
        <f t="shared" si="22"/>
        <v>649</v>
      </c>
      <c r="I1426" s="15" t="s">
        <v>204</v>
      </c>
    </row>
    <row r="1427" spans="2:9" ht="15">
      <c r="B1427" s="17" t="s">
        <v>108</v>
      </c>
      <c r="C1427" s="17" t="s">
        <v>68</v>
      </c>
      <c r="D1427" s="19" t="s">
        <v>89</v>
      </c>
      <c r="E1427" s="21">
        <v>44910</v>
      </c>
      <c r="F1427" s="17">
        <v>447</v>
      </c>
      <c r="G1427" s="17">
        <v>3</v>
      </c>
      <c r="H1427" s="15">
        <f t="shared" si="22"/>
        <v>149</v>
      </c>
      <c r="I1427" s="15" t="s">
        <v>204</v>
      </c>
    </row>
    <row r="1428" spans="2:9" ht="15">
      <c r="B1428" s="17" t="s">
        <v>109</v>
      </c>
      <c r="C1428" s="17" t="s">
        <v>71</v>
      </c>
      <c r="D1428" s="19" t="s">
        <v>72</v>
      </c>
      <c r="E1428" s="21">
        <v>44910</v>
      </c>
      <c r="F1428" s="17">
        <v>17734</v>
      </c>
      <c r="G1428" s="17">
        <v>36</v>
      </c>
      <c r="H1428" s="15">
        <f t="shared" si="22"/>
        <v>492.61111111111109</v>
      </c>
      <c r="I1428" s="15" t="s">
        <v>204</v>
      </c>
    </row>
    <row r="1429" spans="2:9" ht="15">
      <c r="B1429" s="17" t="s">
        <v>110</v>
      </c>
      <c r="C1429" s="17" t="s">
        <v>75</v>
      </c>
      <c r="D1429" s="19" t="s">
        <v>86</v>
      </c>
      <c r="E1429" s="21">
        <v>44910</v>
      </c>
      <c r="F1429" s="17">
        <v>10181</v>
      </c>
      <c r="G1429" s="17">
        <v>12</v>
      </c>
      <c r="H1429" s="15">
        <f t="shared" si="22"/>
        <v>848.41666666666663</v>
      </c>
      <c r="I1429" s="15" t="s">
        <v>204</v>
      </c>
    </row>
    <row r="1430" spans="2:9" ht="15">
      <c r="B1430" s="17" t="s">
        <v>111</v>
      </c>
      <c r="C1430" s="17" t="s">
        <v>75</v>
      </c>
      <c r="D1430" s="19" t="s">
        <v>76</v>
      </c>
      <c r="E1430" s="21">
        <v>44910</v>
      </c>
      <c r="F1430" s="17">
        <v>12980</v>
      </c>
      <c r="G1430" s="17">
        <v>20</v>
      </c>
      <c r="H1430" s="15">
        <f t="shared" si="22"/>
        <v>649</v>
      </c>
      <c r="I1430" s="15" t="s">
        <v>204</v>
      </c>
    </row>
    <row r="1431" spans="2:9" ht="15">
      <c r="B1431" s="17" t="s">
        <v>112</v>
      </c>
      <c r="C1431" s="17" t="s">
        <v>71</v>
      </c>
      <c r="D1431" s="19" t="s">
        <v>72</v>
      </c>
      <c r="E1431" s="21">
        <v>44910</v>
      </c>
      <c r="F1431" s="17">
        <v>18804</v>
      </c>
      <c r="G1431" s="17">
        <v>45</v>
      </c>
      <c r="H1431" s="15">
        <f t="shared" si="22"/>
        <v>417.86666666666667</v>
      </c>
      <c r="I1431" s="15" t="s">
        <v>204</v>
      </c>
    </row>
    <row r="1432" spans="2:9" ht="15">
      <c r="B1432" s="17" t="s">
        <v>113</v>
      </c>
      <c r="C1432" s="17" t="s">
        <v>71</v>
      </c>
      <c r="D1432" s="19" t="s">
        <v>84</v>
      </c>
      <c r="E1432" s="21">
        <v>44910</v>
      </c>
      <c r="F1432" s="17">
        <v>0</v>
      </c>
      <c r="G1432" s="17">
        <v>0</v>
      </c>
      <c r="H1432" s="15">
        <f t="shared" si="22"/>
        <v>0</v>
      </c>
      <c r="I1432" s="15" t="s">
        <v>204</v>
      </c>
    </row>
    <row r="1433" spans="2:9" ht="15">
      <c r="B1433" s="17" t="s">
        <v>114</v>
      </c>
      <c r="C1433" s="17" t="s">
        <v>71</v>
      </c>
      <c r="D1433" s="19" t="s">
        <v>72</v>
      </c>
      <c r="E1433" s="21">
        <v>44910</v>
      </c>
      <c r="F1433" s="17">
        <v>24030</v>
      </c>
      <c r="G1433" s="17">
        <v>178</v>
      </c>
      <c r="H1433" s="15">
        <f t="shared" si="22"/>
        <v>135</v>
      </c>
      <c r="I1433" s="15" t="s">
        <v>204</v>
      </c>
    </row>
    <row r="1434" spans="2:9" ht="15">
      <c r="B1434" s="17" t="s">
        <v>115</v>
      </c>
      <c r="C1434" s="17" t="s">
        <v>68</v>
      </c>
      <c r="D1434" s="19" t="s">
        <v>99</v>
      </c>
      <c r="E1434" s="21">
        <v>44910</v>
      </c>
      <c r="F1434" s="17">
        <v>0</v>
      </c>
      <c r="G1434" s="17">
        <v>0</v>
      </c>
      <c r="H1434" s="15">
        <f t="shared" si="22"/>
        <v>0</v>
      </c>
      <c r="I1434" s="15" t="s">
        <v>204</v>
      </c>
    </row>
    <row r="1435" spans="2:9" ht="15">
      <c r="B1435" s="17" t="s">
        <v>116</v>
      </c>
      <c r="C1435" s="17" t="s">
        <v>71</v>
      </c>
      <c r="D1435" s="19" t="s">
        <v>94</v>
      </c>
      <c r="E1435" s="21">
        <v>44910</v>
      </c>
      <c r="F1435" s="17">
        <v>0</v>
      </c>
      <c r="G1435" s="17">
        <v>0</v>
      </c>
      <c r="H1435" s="15">
        <f t="shared" si="22"/>
        <v>0</v>
      </c>
      <c r="I1435" s="15" t="s">
        <v>204</v>
      </c>
    </row>
    <row r="1436" spans="2:9" ht="15">
      <c r="B1436" s="17" t="s">
        <v>117</v>
      </c>
      <c r="C1436" s="17" t="s">
        <v>68</v>
      </c>
      <c r="D1436" s="19" t="s">
        <v>99</v>
      </c>
      <c r="E1436" s="21">
        <v>44910</v>
      </c>
      <c r="F1436" s="17">
        <v>1714</v>
      </c>
      <c r="G1436" s="17">
        <v>6</v>
      </c>
      <c r="H1436" s="15">
        <f t="shared" si="22"/>
        <v>285.66666666666669</v>
      </c>
      <c r="I1436" s="15" t="s">
        <v>204</v>
      </c>
    </row>
    <row r="1437" spans="2:9" ht="15">
      <c r="B1437" s="17" t="s">
        <v>118</v>
      </c>
      <c r="C1437" s="17" t="s">
        <v>71</v>
      </c>
      <c r="D1437" s="19" t="s">
        <v>72</v>
      </c>
      <c r="E1437" s="21">
        <v>44910</v>
      </c>
      <c r="F1437" s="17">
        <v>9447</v>
      </c>
      <c r="G1437" s="17">
        <v>11</v>
      </c>
      <c r="H1437" s="15">
        <f t="shared" si="22"/>
        <v>858.81818181818187</v>
      </c>
      <c r="I1437" s="15" t="s">
        <v>204</v>
      </c>
    </row>
    <row r="1438" spans="2:9" ht="15">
      <c r="B1438" s="17" t="s">
        <v>119</v>
      </c>
      <c r="C1438" s="17" t="s">
        <v>71</v>
      </c>
      <c r="D1438" s="19" t="s">
        <v>84</v>
      </c>
      <c r="E1438" s="21">
        <v>44910</v>
      </c>
      <c r="F1438" s="17">
        <v>11592</v>
      </c>
      <c r="G1438" s="17">
        <v>23</v>
      </c>
      <c r="H1438" s="15">
        <f t="shared" si="22"/>
        <v>504</v>
      </c>
      <c r="I1438" s="15" t="s">
        <v>204</v>
      </c>
    </row>
    <row r="1439" spans="2:9" ht="15">
      <c r="B1439" s="17" t="s">
        <v>120</v>
      </c>
      <c r="C1439" s="17" t="s">
        <v>81</v>
      </c>
      <c r="D1439" s="19" t="s">
        <v>121</v>
      </c>
      <c r="E1439" s="21">
        <v>44910</v>
      </c>
      <c r="F1439" s="17">
        <v>1620</v>
      </c>
      <c r="G1439" s="17">
        <v>5</v>
      </c>
      <c r="H1439" s="15">
        <f t="shared" si="22"/>
        <v>324</v>
      </c>
      <c r="I1439" s="15" t="s">
        <v>204</v>
      </c>
    </row>
    <row r="1440" spans="2:9" ht="15">
      <c r="B1440" s="17" t="s">
        <v>122</v>
      </c>
      <c r="C1440" s="17" t="s">
        <v>81</v>
      </c>
      <c r="D1440" s="19" t="s">
        <v>123</v>
      </c>
      <c r="E1440" s="21">
        <v>44910</v>
      </c>
      <c r="F1440" s="17">
        <v>0</v>
      </c>
      <c r="G1440" s="17">
        <v>0</v>
      </c>
      <c r="H1440" s="15">
        <f t="shared" si="22"/>
        <v>0</v>
      </c>
      <c r="I1440" s="15" t="s">
        <v>204</v>
      </c>
    </row>
    <row r="1441" spans="2:9" ht="15">
      <c r="B1441" s="17" t="s">
        <v>124</v>
      </c>
      <c r="C1441" s="17" t="s">
        <v>81</v>
      </c>
      <c r="D1441" s="19" t="s">
        <v>121</v>
      </c>
      <c r="E1441" s="21">
        <v>44910</v>
      </c>
      <c r="F1441" s="17">
        <v>244</v>
      </c>
      <c r="G1441" s="17">
        <v>1</v>
      </c>
      <c r="H1441" s="15">
        <f t="shared" si="22"/>
        <v>244</v>
      </c>
      <c r="I1441" s="15" t="s">
        <v>204</v>
      </c>
    </row>
    <row r="1442" spans="2:9" ht="15">
      <c r="B1442" s="17" t="s">
        <v>125</v>
      </c>
      <c r="C1442" s="17" t="s">
        <v>75</v>
      </c>
      <c r="D1442" s="19" t="s">
        <v>91</v>
      </c>
      <c r="E1442" s="21">
        <v>44910</v>
      </c>
      <c r="F1442" s="17">
        <v>7788</v>
      </c>
      <c r="G1442" s="17">
        <v>12</v>
      </c>
      <c r="H1442" s="15">
        <f t="shared" si="22"/>
        <v>649</v>
      </c>
      <c r="I1442" s="15" t="s">
        <v>204</v>
      </c>
    </row>
    <row r="1443" spans="2:9" ht="15">
      <c r="B1443" s="17" t="s">
        <v>126</v>
      </c>
      <c r="C1443" s="17" t="s">
        <v>71</v>
      </c>
      <c r="D1443" s="19" t="s">
        <v>84</v>
      </c>
      <c r="E1443" s="21">
        <v>44910</v>
      </c>
      <c r="F1443" s="17">
        <v>447</v>
      </c>
      <c r="G1443" s="17">
        <v>3</v>
      </c>
      <c r="H1443" s="15">
        <f t="shared" si="22"/>
        <v>149</v>
      </c>
      <c r="I1443" s="15" t="s">
        <v>204</v>
      </c>
    </row>
    <row r="1444" spans="2:9" ht="15">
      <c r="B1444" s="17" t="s">
        <v>87</v>
      </c>
      <c r="C1444" s="17" t="s">
        <v>71</v>
      </c>
      <c r="D1444" s="19" t="s">
        <v>72</v>
      </c>
      <c r="E1444" s="21">
        <v>44910</v>
      </c>
      <c r="F1444" s="17">
        <v>17734</v>
      </c>
      <c r="G1444" s="17">
        <v>36</v>
      </c>
      <c r="H1444" s="15">
        <f t="shared" si="22"/>
        <v>492.61111111111109</v>
      </c>
      <c r="I1444" s="15" t="s">
        <v>204</v>
      </c>
    </row>
    <row r="1445" spans="2:9" ht="15">
      <c r="B1445" s="17" t="s">
        <v>127</v>
      </c>
      <c r="C1445" s="17" t="s">
        <v>68</v>
      </c>
      <c r="D1445" s="19" t="s">
        <v>99</v>
      </c>
      <c r="E1445" s="21">
        <v>44910</v>
      </c>
      <c r="F1445" s="17">
        <v>10181</v>
      </c>
      <c r="G1445" s="17">
        <v>12</v>
      </c>
      <c r="H1445" s="15">
        <f t="shared" si="22"/>
        <v>848.41666666666663</v>
      </c>
      <c r="I1445" s="15" t="s">
        <v>204</v>
      </c>
    </row>
    <row r="1446" spans="2:9" ht="15">
      <c r="B1446" s="17" t="s">
        <v>128</v>
      </c>
      <c r="C1446" s="17" t="s">
        <v>81</v>
      </c>
      <c r="D1446" s="19" t="s">
        <v>123</v>
      </c>
      <c r="E1446" s="21">
        <v>44910</v>
      </c>
      <c r="F1446" s="17">
        <v>12980</v>
      </c>
      <c r="G1446" s="17">
        <v>20</v>
      </c>
      <c r="H1446" s="15">
        <f t="shared" si="22"/>
        <v>649</v>
      </c>
      <c r="I1446" s="15" t="s">
        <v>204</v>
      </c>
    </row>
    <row r="1447" spans="2:9" ht="15">
      <c r="B1447" s="17" t="s">
        <v>129</v>
      </c>
      <c r="C1447" s="17" t="s">
        <v>75</v>
      </c>
      <c r="D1447" s="19" t="s">
        <v>91</v>
      </c>
      <c r="E1447" s="21">
        <v>44910</v>
      </c>
      <c r="F1447" s="17">
        <v>18804</v>
      </c>
      <c r="G1447" s="17">
        <v>45</v>
      </c>
      <c r="H1447" s="15">
        <f t="shared" si="22"/>
        <v>417.86666666666667</v>
      </c>
      <c r="I1447" s="15" t="s">
        <v>204</v>
      </c>
    </row>
    <row r="1448" spans="2:9" ht="15">
      <c r="B1448" s="17" t="s">
        <v>130</v>
      </c>
      <c r="C1448" s="17" t="s">
        <v>71</v>
      </c>
      <c r="D1448" s="19" t="s">
        <v>72</v>
      </c>
      <c r="E1448" s="21">
        <v>44910</v>
      </c>
      <c r="F1448" s="17">
        <v>0</v>
      </c>
      <c r="G1448" s="17">
        <v>0</v>
      </c>
      <c r="H1448" s="15">
        <f t="shared" si="22"/>
        <v>0</v>
      </c>
      <c r="I1448" s="15" t="s">
        <v>204</v>
      </c>
    </row>
    <row r="1449" spans="2:9" ht="15">
      <c r="B1449" s="17" t="s">
        <v>131</v>
      </c>
      <c r="C1449" s="17" t="s">
        <v>75</v>
      </c>
      <c r="D1449" s="19" t="s">
        <v>76</v>
      </c>
      <c r="E1449" s="21">
        <v>44910</v>
      </c>
      <c r="F1449" s="17">
        <v>24030</v>
      </c>
      <c r="G1449" s="17">
        <v>178</v>
      </c>
      <c r="H1449" s="15">
        <f t="shared" si="22"/>
        <v>135</v>
      </c>
      <c r="I1449" s="15" t="s">
        <v>204</v>
      </c>
    </row>
    <row r="1450" spans="2:9" ht="15">
      <c r="B1450" s="17" t="s">
        <v>132</v>
      </c>
      <c r="C1450" s="17" t="s">
        <v>68</v>
      </c>
      <c r="D1450" s="19" t="s">
        <v>89</v>
      </c>
      <c r="E1450" s="21">
        <v>44910</v>
      </c>
      <c r="F1450" s="17">
        <v>0</v>
      </c>
      <c r="G1450" s="17">
        <v>0</v>
      </c>
      <c r="H1450" s="15">
        <f t="shared" si="22"/>
        <v>0</v>
      </c>
      <c r="I1450" s="15" t="s">
        <v>204</v>
      </c>
    </row>
    <row r="1451" spans="2:9" ht="15">
      <c r="B1451" s="17" t="s">
        <v>133</v>
      </c>
      <c r="C1451" s="17" t="s">
        <v>71</v>
      </c>
      <c r="D1451" s="19" t="s">
        <v>72</v>
      </c>
      <c r="E1451" s="21">
        <v>44910</v>
      </c>
      <c r="F1451" s="17">
        <v>0</v>
      </c>
      <c r="G1451" s="17">
        <v>0</v>
      </c>
      <c r="H1451" s="15">
        <f t="shared" si="22"/>
        <v>0</v>
      </c>
      <c r="I1451" s="15" t="s">
        <v>204</v>
      </c>
    </row>
    <row r="1452" spans="2:9" ht="15">
      <c r="B1452" s="17" t="s">
        <v>134</v>
      </c>
      <c r="C1452" s="17" t="s">
        <v>75</v>
      </c>
      <c r="D1452" s="19" t="s">
        <v>76</v>
      </c>
      <c r="E1452" s="21">
        <v>44910</v>
      </c>
      <c r="F1452" s="17">
        <v>1714</v>
      </c>
      <c r="G1452" s="17">
        <v>6</v>
      </c>
      <c r="H1452" s="15">
        <f t="shared" si="22"/>
        <v>285.66666666666669</v>
      </c>
      <c r="I1452" s="15" t="s">
        <v>204</v>
      </c>
    </row>
    <row r="1453" spans="2:9" ht="15">
      <c r="B1453" s="17" t="s">
        <v>135</v>
      </c>
      <c r="C1453" s="17" t="s">
        <v>68</v>
      </c>
      <c r="D1453" s="19" t="s">
        <v>69</v>
      </c>
      <c r="E1453" s="21">
        <v>44910</v>
      </c>
      <c r="F1453" s="17">
        <v>9447</v>
      </c>
      <c r="G1453" s="17">
        <v>11</v>
      </c>
      <c r="H1453" s="15">
        <f t="shared" si="22"/>
        <v>858.81818181818187</v>
      </c>
      <c r="I1453" s="15" t="s">
        <v>204</v>
      </c>
    </row>
    <row r="1454" spans="2:9" ht="15">
      <c r="B1454" s="17" t="s">
        <v>136</v>
      </c>
      <c r="C1454" s="17" t="s">
        <v>71</v>
      </c>
      <c r="D1454" s="19" t="s">
        <v>84</v>
      </c>
      <c r="E1454" s="21">
        <v>44910</v>
      </c>
      <c r="F1454" s="17">
        <v>11592</v>
      </c>
      <c r="G1454" s="17">
        <v>23</v>
      </c>
      <c r="H1454" s="15">
        <f t="shared" si="22"/>
        <v>504</v>
      </c>
      <c r="I1454" s="15" t="s">
        <v>204</v>
      </c>
    </row>
    <row r="1455" spans="2:9" ht="15">
      <c r="B1455" s="17" t="s">
        <v>137</v>
      </c>
      <c r="C1455" s="17" t="s">
        <v>81</v>
      </c>
      <c r="D1455" s="19" t="s">
        <v>121</v>
      </c>
      <c r="E1455" s="21">
        <v>44910</v>
      </c>
      <c r="F1455" s="17">
        <v>1620</v>
      </c>
      <c r="G1455" s="17">
        <v>5</v>
      </c>
      <c r="H1455" s="15">
        <f t="shared" si="22"/>
        <v>324</v>
      </c>
      <c r="I1455" s="15" t="s">
        <v>204</v>
      </c>
    </row>
    <row r="1456" spans="2:9" ht="15">
      <c r="B1456" s="17" t="s">
        <v>138</v>
      </c>
      <c r="C1456" s="17" t="s">
        <v>68</v>
      </c>
      <c r="D1456" s="19" t="s">
        <v>89</v>
      </c>
      <c r="E1456" s="21">
        <v>44910</v>
      </c>
      <c r="F1456" s="17">
        <v>0</v>
      </c>
      <c r="G1456" s="17">
        <v>0</v>
      </c>
      <c r="H1456" s="15">
        <f t="shared" si="22"/>
        <v>0</v>
      </c>
      <c r="I1456" s="15" t="s">
        <v>204</v>
      </c>
    </row>
    <row r="1457" spans="2:9" ht="15">
      <c r="B1457" s="17" t="s">
        <v>139</v>
      </c>
      <c r="C1457" s="17" t="s">
        <v>71</v>
      </c>
      <c r="D1457" s="19" t="s">
        <v>94</v>
      </c>
      <c r="E1457" s="21">
        <v>44910</v>
      </c>
      <c r="F1457" s="17">
        <v>244</v>
      </c>
      <c r="G1457" s="17">
        <v>1</v>
      </c>
      <c r="H1457" s="15">
        <f t="shared" si="22"/>
        <v>244</v>
      </c>
      <c r="I1457" s="15" t="s">
        <v>204</v>
      </c>
    </row>
    <row r="1458" spans="2:9" ht="15">
      <c r="B1458" s="17" t="s">
        <v>140</v>
      </c>
      <c r="C1458" s="17" t="s">
        <v>68</v>
      </c>
      <c r="D1458" s="19" t="s">
        <v>99</v>
      </c>
      <c r="E1458" s="21">
        <v>44910</v>
      </c>
      <c r="F1458" s="17">
        <v>7788</v>
      </c>
      <c r="G1458" s="17">
        <v>12</v>
      </c>
      <c r="H1458" s="15">
        <f t="shared" si="22"/>
        <v>649</v>
      </c>
      <c r="I1458" s="15" t="s">
        <v>204</v>
      </c>
    </row>
    <row r="1459" spans="2:9" ht="15">
      <c r="B1459" s="17" t="s">
        <v>141</v>
      </c>
      <c r="C1459" s="17" t="s">
        <v>75</v>
      </c>
      <c r="D1459" s="19" t="s">
        <v>91</v>
      </c>
      <c r="E1459" s="21">
        <v>44910</v>
      </c>
      <c r="F1459" s="17">
        <v>447</v>
      </c>
      <c r="G1459" s="17">
        <v>3</v>
      </c>
      <c r="H1459" s="15">
        <f t="shared" si="22"/>
        <v>149</v>
      </c>
      <c r="I1459" s="15" t="s">
        <v>204</v>
      </c>
    </row>
    <row r="1460" spans="2:9" ht="15">
      <c r="B1460" s="17" t="s">
        <v>142</v>
      </c>
      <c r="C1460" s="17" t="s">
        <v>68</v>
      </c>
      <c r="D1460" s="19" t="s">
        <v>89</v>
      </c>
      <c r="E1460" s="21">
        <v>44910</v>
      </c>
      <c r="F1460" s="17">
        <v>17734</v>
      </c>
      <c r="G1460" s="17">
        <v>36</v>
      </c>
      <c r="H1460" s="15">
        <f t="shared" si="22"/>
        <v>492.61111111111109</v>
      </c>
      <c r="I1460" s="15" t="s">
        <v>204</v>
      </c>
    </row>
    <row r="1461" spans="2:9" ht="15">
      <c r="B1461" s="17" t="s">
        <v>143</v>
      </c>
      <c r="C1461" s="17" t="s">
        <v>81</v>
      </c>
      <c r="D1461" s="19" t="s">
        <v>121</v>
      </c>
      <c r="E1461" s="21">
        <v>44910</v>
      </c>
      <c r="F1461" s="17">
        <v>10181</v>
      </c>
      <c r="G1461" s="17">
        <v>12</v>
      </c>
      <c r="H1461" s="15">
        <f t="shared" si="22"/>
        <v>848.41666666666663</v>
      </c>
      <c r="I1461" s="15" t="s">
        <v>204</v>
      </c>
    </row>
    <row r="1462" spans="2:9" ht="15">
      <c r="B1462" s="17" t="s">
        <v>144</v>
      </c>
      <c r="C1462" s="17" t="s">
        <v>71</v>
      </c>
      <c r="D1462" s="19" t="s">
        <v>72</v>
      </c>
      <c r="E1462" s="21">
        <v>44910</v>
      </c>
      <c r="F1462" s="17">
        <v>12980</v>
      </c>
      <c r="G1462" s="17">
        <v>20</v>
      </c>
      <c r="H1462" s="15">
        <f t="shared" si="22"/>
        <v>649</v>
      </c>
      <c r="I1462" s="15" t="s">
        <v>204</v>
      </c>
    </row>
    <row r="1463" spans="2:9" ht="15">
      <c r="B1463" s="17" t="s">
        <v>145</v>
      </c>
      <c r="C1463" s="17" t="s">
        <v>81</v>
      </c>
      <c r="D1463" s="19" t="s">
        <v>123</v>
      </c>
      <c r="E1463" s="21">
        <v>44910</v>
      </c>
      <c r="F1463" s="17">
        <v>18804</v>
      </c>
      <c r="G1463" s="17">
        <v>45</v>
      </c>
      <c r="H1463" s="15">
        <f t="shared" si="22"/>
        <v>417.86666666666667</v>
      </c>
      <c r="I1463" s="15" t="s">
        <v>204</v>
      </c>
    </row>
    <row r="1464" spans="2:9" ht="15">
      <c r="B1464" s="17" t="s">
        <v>146</v>
      </c>
      <c r="C1464" s="17" t="s">
        <v>68</v>
      </c>
      <c r="D1464" s="19" t="s">
        <v>69</v>
      </c>
      <c r="E1464" s="21">
        <v>44910</v>
      </c>
      <c r="F1464" s="17">
        <v>0</v>
      </c>
      <c r="G1464" s="17">
        <v>0</v>
      </c>
      <c r="H1464" s="15">
        <f t="shared" si="22"/>
        <v>0</v>
      </c>
      <c r="I1464" s="15" t="s">
        <v>204</v>
      </c>
    </row>
    <row r="1465" spans="2:9" ht="15">
      <c r="B1465" s="17" t="s">
        <v>147</v>
      </c>
      <c r="C1465" s="17" t="s">
        <v>68</v>
      </c>
      <c r="D1465" s="19" t="s">
        <v>99</v>
      </c>
      <c r="E1465" s="21">
        <v>44910</v>
      </c>
      <c r="F1465" s="17">
        <v>24030</v>
      </c>
      <c r="G1465" s="17">
        <v>178</v>
      </c>
      <c r="H1465" s="15">
        <f t="shared" si="22"/>
        <v>135</v>
      </c>
      <c r="I1465" s="15" t="s">
        <v>204</v>
      </c>
    </row>
    <row r="1466" spans="2:9" ht="15">
      <c r="B1466" s="17" t="s">
        <v>148</v>
      </c>
      <c r="C1466" s="17" t="s">
        <v>81</v>
      </c>
      <c r="D1466" s="19" t="s">
        <v>123</v>
      </c>
      <c r="E1466" s="21">
        <v>44910</v>
      </c>
      <c r="F1466" s="17">
        <v>0</v>
      </c>
      <c r="G1466" s="17">
        <v>0</v>
      </c>
      <c r="H1466" s="15">
        <f t="shared" si="22"/>
        <v>0</v>
      </c>
      <c r="I1466" s="15" t="s">
        <v>204</v>
      </c>
    </row>
    <row r="1467" spans="2:9" ht="15">
      <c r="B1467" s="17" t="s">
        <v>149</v>
      </c>
      <c r="C1467" s="17" t="s">
        <v>75</v>
      </c>
      <c r="D1467" s="19" t="s">
        <v>86</v>
      </c>
      <c r="E1467" s="21">
        <v>44910</v>
      </c>
      <c r="F1467" s="17">
        <v>0</v>
      </c>
      <c r="G1467" s="17">
        <v>0</v>
      </c>
      <c r="H1467" s="15">
        <f t="shared" si="22"/>
        <v>0</v>
      </c>
      <c r="I1467" s="15" t="s">
        <v>204</v>
      </c>
    </row>
    <row r="1468" spans="2:9" ht="15">
      <c r="B1468" s="17" t="s">
        <v>150</v>
      </c>
      <c r="C1468" s="17" t="s">
        <v>71</v>
      </c>
      <c r="D1468" s="19" t="s">
        <v>94</v>
      </c>
      <c r="E1468" s="21">
        <v>44910</v>
      </c>
      <c r="F1468" s="17">
        <v>1714</v>
      </c>
      <c r="G1468" s="17">
        <v>6</v>
      </c>
      <c r="H1468" s="15">
        <f t="shared" si="22"/>
        <v>285.66666666666669</v>
      </c>
      <c r="I1468" s="15" t="s">
        <v>204</v>
      </c>
    </row>
    <row r="1469" spans="2:9" ht="15">
      <c r="B1469" s="17" t="s">
        <v>151</v>
      </c>
      <c r="C1469" s="17" t="s">
        <v>68</v>
      </c>
      <c r="D1469" s="19" t="s">
        <v>89</v>
      </c>
      <c r="E1469" s="21">
        <v>44910</v>
      </c>
      <c r="F1469" s="17">
        <v>9447</v>
      </c>
      <c r="G1469" s="17">
        <v>11</v>
      </c>
      <c r="H1469" s="15">
        <f t="shared" si="22"/>
        <v>858.81818181818187</v>
      </c>
      <c r="I1469" s="15" t="s">
        <v>204</v>
      </c>
    </row>
    <row r="1470" spans="2:9" ht="15">
      <c r="B1470" s="17" t="s">
        <v>152</v>
      </c>
      <c r="C1470" s="17" t="s">
        <v>81</v>
      </c>
      <c r="D1470" s="19" t="s">
        <v>82</v>
      </c>
      <c r="E1470" s="21">
        <v>44910</v>
      </c>
      <c r="F1470" s="17">
        <v>11592</v>
      </c>
      <c r="G1470" s="17">
        <v>23</v>
      </c>
      <c r="H1470" s="15">
        <f t="shared" si="22"/>
        <v>504</v>
      </c>
      <c r="I1470" s="15" t="s">
        <v>204</v>
      </c>
    </row>
    <row r="1471" spans="2:9" ht="15">
      <c r="B1471" s="17" t="s">
        <v>153</v>
      </c>
      <c r="C1471" s="17" t="s">
        <v>68</v>
      </c>
      <c r="D1471" s="19" t="s">
        <v>89</v>
      </c>
      <c r="E1471" s="21">
        <v>44910</v>
      </c>
      <c r="F1471" s="17">
        <v>1620</v>
      </c>
      <c r="G1471" s="17">
        <v>5</v>
      </c>
      <c r="H1471" s="15">
        <f t="shared" si="22"/>
        <v>324</v>
      </c>
      <c r="I1471" s="15" t="s">
        <v>204</v>
      </c>
    </row>
    <row r="1472" spans="2:9" ht="15">
      <c r="B1472" s="17" t="s">
        <v>154</v>
      </c>
      <c r="C1472" s="17" t="s">
        <v>71</v>
      </c>
      <c r="D1472" s="19" t="s">
        <v>84</v>
      </c>
      <c r="E1472" s="21">
        <v>44910</v>
      </c>
      <c r="F1472" s="17">
        <v>0</v>
      </c>
      <c r="G1472" s="17">
        <v>0</v>
      </c>
      <c r="H1472" s="15">
        <f t="shared" si="22"/>
        <v>0</v>
      </c>
      <c r="I1472" s="15" t="s">
        <v>204</v>
      </c>
    </row>
    <row r="1473" spans="2:9" ht="15">
      <c r="B1473" s="17" t="s">
        <v>155</v>
      </c>
      <c r="C1473" s="17" t="s">
        <v>75</v>
      </c>
      <c r="D1473" s="19" t="s">
        <v>86</v>
      </c>
      <c r="E1473" s="21">
        <v>44910</v>
      </c>
      <c r="F1473" s="17">
        <v>244</v>
      </c>
      <c r="G1473" s="17">
        <v>1</v>
      </c>
      <c r="H1473" s="15">
        <f t="shared" si="22"/>
        <v>244</v>
      </c>
      <c r="I1473" s="15" t="s">
        <v>204</v>
      </c>
    </row>
    <row r="1474" spans="2:9" ht="15">
      <c r="B1474" s="17" t="s">
        <v>156</v>
      </c>
      <c r="C1474" s="17" t="s">
        <v>81</v>
      </c>
      <c r="D1474" s="19" t="s">
        <v>82</v>
      </c>
      <c r="E1474" s="21">
        <v>44910</v>
      </c>
      <c r="F1474" s="17">
        <v>7788</v>
      </c>
      <c r="G1474" s="17">
        <v>12</v>
      </c>
      <c r="H1474" s="15">
        <f t="shared" si="22"/>
        <v>649</v>
      </c>
      <c r="I1474" s="15" t="s">
        <v>204</v>
      </c>
    </row>
    <row r="1475" spans="2:9" ht="15">
      <c r="B1475" s="17" t="s">
        <v>157</v>
      </c>
      <c r="C1475" s="17" t="s">
        <v>81</v>
      </c>
      <c r="D1475" s="19" t="s">
        <v>121</v>
      </c>
      <c r="E1475" s="21">
        <v>44910</v>
      </c>
      <c r="F1475" s="17">
        <v>447</v>
      </c>
      <c r="G1475" s="17">
        <v>3</v>
      </c>
      <c r="H1475" s="15">
        <f t="shared" ref="H1475:H1538" si="23">IF(F1475&gt;0,F1475/G1475,0)</f>
        <v>149</v>
      </c>
      <c r="I1475" s="15" t="s">
        <v>204</v>
      </c>
    </row>
    <row r="1476" spans="2:9" ht="15">
      <c r="B1476" s="17" t="s">
        <v>158</v>
      </c>
      <c r="C1476" s="17" t="s">
        <v>68</v>
      </c>
      <c r="D1476" s="19" t="s">
        <v>99</v>
      </c>
      <c r="E1476" s="21">
        <v>44910</v>
      </c>
      <c r="F1476" s="17">
        <v>2032</v>
      </c>
      <c r="G1476" s="17">
        <v>8</v>
      </c>
      <c r="H1476" s="15">
        <f t="shared" si="23"/>
        <v>254</v>
      </c>
      <c r="I1476" s="15" t="s">
        <v>204</v>
      </c>
    </row>
    <row r="1477" spans="2:9" ht="15">
      <c r="B1477" s="17" t="s">
        <v>159</v>
      </c>
      <c r="C1477" s="17" t="s">
        <v>75</v>
      </c>
      <c r="D1477" s="19" t="s">
        <v>91</v>
      </c>
      <c r="E1477" s="21">
        <v>44910</v>
      </c>
      <c r="F1477" s="17">
        <v>4219</v>
      </c>
      <c r="G1477" s="17">
        <v>5</v>
      </c>
      <c r="H1477" s="15">
        <f t="shared" si="23"/>
        <v>843.8</v>
      </c>
      <c r="I1477" s="15" t="s">
        <v>204</v>
      </c>
    </row>
    <row r="1478" spans="2:9" ht="15">
      <c r="B1478" s="17" t="s">
        <v>160</v>
      </c>
      <c r="C1478" s="17" t="s">
        <v>71</v>
      </c>
      <c r="D1478" s="19" t="s">
        <v>84</v>
      </c>
      <c r="E1478" s="21">
        <v>44910</v>
      </c>
      <c r="F1478" s="17">
        <v>1740</v>
      </c>
      <c r="G1478" s="17">
        <v>12</v>
      </c>
      <c r="H1478" s="15">
        <f t="shared" si="23"/>
        <v>145</v>
      </c>
      <c r="I1478" s="15" t="s">
        <v>204</v>
      </c>
    </row>
    <row r="1479" spans="2:9" ht="15">
      <c r="B1479" s="17" t="s">
        <v>161</v>
      </c>
      <c r="C1479" s="17" t="s">
        <v>75</v>
      </c>
      <c r="D1479" s="19" t="s">
        <v>86</v>
      </c>
      <c r="E1479" s="21">
        <v>44910</v>
      </c>
      <c r="F1479" s="17">
        <v>3249</v>
      </c>
      <c r="G1479" s="17">
        <v>7</v>
      </c>
      <c r="H1479" s="15">
        <f t="shared" si="23"/>
        <v>464.14285714285717</v>
      </c>
      <c r="I1479" s="15" t="s">
        <v>204</v>
      </c>
    </row>
    <row r="1480" spans="2:9" ht="15">
      <c r="B1480" s="17" t="s">
        <v>162</v>
      </c>
      <c r="C1480" s="17" t="s">
        <v>81</v>
      </c>
      <c r="D1480" s="19" t="s">
        <v>82</v>
      </c>
      <c r="E1480" s="21">
        <v>44910</v>
      </c>
      <c r="F1480" s="17">
        <v>501</v>
      </c>
      <c r="G1480" s="17">
        <v>3</v>
      </c>
      <c r="H1480" s="15">
        <f t="shared" si="23"/>
        <v>167</v>
      </c>
      <c r="I1480" s="15" t="s">
        <v>204</v>
      </c>
    </row>
    <row r="1481" spans="2:9" ht="15">
      <c r="B1481" s="17" t="s">
        <v>163</v>
      </c>
      <c r="C1481" s="17" t="s">
        <v>71</v>
      </c>
      <c r="D1481" s="19" t="s">
        <v>94</v>
      </c>
      <c r="E1481" s="21">
        <v>44910</v>
      </c>
      <c r="F1481" s="17">
        <v>2793</v>
      </c>
      <c r="G1481" s="17">
        <v>7</v>
      </c>
      <c r="H1481" s="15">
        <f t="shared" si="23"/>
        <v>399</v>
      </c>
      <c r="I1481" s="15" t="s">
        <v>204</v>
      </c>
    </row>
    <row r="1482" spans="2:9" ht="15">
      <c r="B1482" s="17" t="s">
        <v>164</v>
      </c>
      <c r="C1482" s="17" t="s">
        <v>75</v>
      </c>
      <c r="D1482" s="19" t="s">
        <v>91</v>
      </c>
      <c r="E1482" s="21">
        <v>44910</v>
      </c>
      <c r="F1482" s="17">
        <v>0</v>
      </c>
      <c r="G1482" s="17">
        <v>0</v>
      </c>
      <c r="H1482" s="15">
        <f t="shared" si="23"/>
        <v>0</v>
      </c>
      <c r="I1482" s="15" t="s">
        <v>204</v>
      </c>
    </row>
    <row r="1483" spans="2:9" ht="15">
      <c r="B1483" s="17" t="s">
        <v>165</v>
      </c>
      <c r="C1483" s="17" t="s">
        <v>75</v>
      </c>
      <c r="D1483" s="19" t="s">
        <v>86</v>
      </c>
      <c r="E1483" s="21">
        <v>44910</v>
      </c>
      <c r="F1483" s="17">
        <v>1688</v>
      </c>
      <c r="G1483" s="17">
        <v>2</v>
      </c>
      <c r="H1483" s="15">
        <f t="shared" si="23"/>
        <v>844</v>
      </c>
      <c r="I1483" s="15" t="s">
        <v>204</v>
      </c>
    </row>
    <row r="1484" spans="2:9" ht="15">
      <c r="B1484" s="17" t="s">
        <v>166</v>
      </c>
      <c r="C1484" s="17" t="s">
        <v>81</v>
      </c>
      <c r="D1484" s="19" t="s">
        <v>121</v>
      </c>
      <c r="E1484" s="21">
        <v>44910</v>
      </c>
      <c r="F1484" s="17">
        <v>10106</v>
      </c>
      <c r="G1484" s="17">
        <v>52</v>
      </c>
      <c r="H1484" s="15">
        <f t="shared" si="23"/>
        <v>194.34615384615384</v>
      </c>
      <c r="I1484" s="15" t="s">
        <v>204</v>
      </c>
    </row>
    <row r="1485" spans="2:9" ht="15">
      <c r="B1485" s="17" t="s">
        <v>167</v>
      </c>
      <c r="C1485" s="17" t="s">
        <v>68</v>
      </c>
      <c r="D1485" s="19" t="s">
        <v>89</v>
      </c>
      <c r="E1485" s="21">
        <v>44910</v>
      </c>
      <c r="F1485" s="17">
        <v>4290</v>
      </c>
      <c r="G1485" s="17">
        <v>14</v>
      </c>
      <c r="H1485" s="15">
        <f t="shared" si="23"/>
        <v>306.42857142857144</v>
      </c>
      <c r="I1485" s="15" t="s">
        <v>204</v>
      </c>
    </row>
    <row r="1486" spans="2:9" ht="15">
      <c r="B1486" s="17" t="s">
        <v>168</v>
      </c>
      <c r="C1486" s="17" t="s">
        <v>68</v>
      </c>
      <c r="D1486" s="19" t="s">
        <v>99</v>
      </c>
      <c r="E1486" s="21">
        <v>44910</v>
      </c>
      <c r="F1486" s="17">
        <v>0</v>
      </c>
      <c r="G1486" s="17">
        <v>0</v>
      </c>
      <c r="H1486" s="15">
        <f t="shared" si="23"/>
        <v>0</v>
      </c>
      <c r="I1486" s="15" t="s">
        <v>204</v>
      </c>
    </row>
    <row r="1487" spans="2:9" ht="15">
      <c r="B1487" s="17" t="s">
        <v>169</v>
      </c>
      <c r="C1487" s="17" t="s">
        <v>81</v>
      </c>
      <c r="D1487" s="19" t="s">
        <v>82</v>
      </c>
      <c r="E1487" s="21">
        <v>44910</v>
      </c>
      <c r="F1487" s="17">
        <v>17734</v>
      </c>
      <c r="G1487" s="17">
        <v>36</v>
      </c>
      <c r="H1487" s="15">
        <f t="shared" si="23"/>
        <v>492.61111111111109</v>
      </c>
      <c r="I1487" s="15" t="s">
        <v>204</v>
      </c>
    </row>
    <row r="1488" spans="2:9" ht="15">
      <c r="B1488" s="17" t="s">
        <v>170</v>
      </c>
      <c r="C1488" s="17" t="s">
        <v>81</v>
      </c>
      <c r="D1488" s="19" t="s">
        <v>82</v>
      </c>
      <c r="E1488" s="21">
        <v>44910</v>
      </c>
      <c r="F1488" s="17">
        <v>10181</v>
      </c>
      <c r="G1488" s="17">
        <v>12</v>
      </c>
      <c r="H1488" s="15">
        <f t="shared" si="23"/>
        <v>848.41666666666663</v>
      </c>
      <c r="I1488" s="15" t="s">
        <v>204</v>
      </c>
    </row>
    <row r="1489" spans="2:9" ht="15">
      <c r="B1489" s="17" t="s">
        <v>171</v>
      </c>
      <c r="C1489" s="17" t="s">
        <v>68</v>
      </c>
      <c r="D1489" s="19" t="s">
        <v>69</v>
      </c>
      <c r="E1489" s="21">
        <v>44910</v>
      </c>
      <c r="F1489" s="17">
        <v>12980</v>
      </c>
      <c r="G1489" s="17">
        <v>20</v>
      </c>
      <c r="H1489" s="15">
        <f t="shared" si="23"/>
        <v>649</v>
      </c>
      <c r="I1489" s="15" t="s">
        <v>204</v>
      </c>
    </row>
    <row r="1490" spans="2:9" ht="15">
      <c r="B1490" s="17" t="s">
        <v>172</v>
      </c>
      <c r="C1490" s="17" t="s">
        <v>75</v>
      </c>
      <c r="D1490" s="19" t="s">
        <v>91</v>
      </c>
      <c r="E1490" s="21">
        <v>44910</v>
      </c>
      <c r="F1490" s="17">
        <v>18804</v>
      </c>
      <c r="G1490" s="17">
        <v>45</v>
      </c>
      <c r="H1490" s="15">
        <f t="shared" si="23"/>
        <v>417.86666666666667</v>
      </c>
      <c r="I1490" s="15" t="s">
        <v>204</v>
      </c>
    </row>
    <row r="1491" spans="2:9" ht="15">
      <c r="B1491" s="17" t="s">
        <v>173</v>
      </c>
      <c r="C1491" s="17" t="s">
        <v>68</v>
      </c>
      <c r="D1491" s="19" t="s">
        <v>69</v>
      </c>
      <c r="E1491" s="21">
        <v>44910</v>
      </c>
      <c r="F1491" s="17">
        <v>0</v>
      </c>
      <c r="G1491" s="17">
        <v>0</v>
      </c>
      <c r="H1491" s="15">
        <f t="shared" si="23"/>
        <v>0</v>
      </c>
      <c r="I1491" s="15" t="s">
        <v>204</v>
      </c>
    </row>
    <row r="1492" spans="2:9" ht="15">
      <c r="B1492" s="17" t="s">
        <v>174</v>
      </c>
      <c r="C1492" s="17" t="s">
        <v>71</v>
      </c>
      <c r="D1492" s="19" t="s">
        <v>94</v>
      </c>
      <c r="E1492" s="21">
        <v>44910</v>
      </c>
      <c r="F1492" s="17">
        <v>24030</v>
      </c>
      <c r="G1492" s="17">
        <v>178</v>
      </c>
      <c r="H1492" s="15">
        <f t="shared" si="23"/>
        <v>135</v>
      </c>
      <c r="I1492" s="15" t="s">
        <v>204</v>
      </c>
    </row>
    <row r="1493" spans="2:9" ht="15">
      <c r="B1493" s="17" t="s">
        <v>175</v>
      </c>
      <c r="C1493" s="17" t="s">
        <v>81</v>
      </c>
      <c r="D1493" s="19" t="s">
        <v>123</v>
      </c>
      <c r="E1493" s="21">
        <v>44910</v>
      </c>
      <c r="F1493" s="17">
        <v>0</v>
      </c>
      <c r="G1493" s="17">
        <v>0</v>
      </c>
      <c r="H1493" s="15">
        <f t="shared" si="23"/>
        <v>0</v>
      </c>
      <c r="I1493" s="15" t="s">
        <v>204</v>
      </c>
    </row>
    <row r="1494" spans="2:9" ht="15">
      <c r="B1494" s="17" t="s">
        <v>176</v>
      </c>
      <c r="C1494" s="17" t="s">
        <v>68</v>
      </c>
      <c r="D1494" s="19" t="s">
        <v>99</v>
      </c>
      <c r="E1494" s="21">
        <v>44910</v>
      </c>
      <c r="F1494" s="17">
        <v>0</v>
      </c>
      <c r="G1494" s="17">
        <v>0</v>
      </c>
      <c r="H1494" s="15">
        <f t="shared" si="23"/>
        <v>0</v>
      </c>
      <c r="I1494" s="15" t="s">
        <v>204</v>
      </c>
    </row>
    <row r="1495" spans="2:9" ht="15">
      <c r="B1495" s="17" t="s">
        <v>177</v>
      </c>
      <c r="C1495" s="17" t="s">
        <v>71</v>
      </c>
      <c r="D1495" s="19" t="s">
        <v>94</v>
      </c>
      <c r="E1495" s="21">
        <v>44910</v>
      </c>
      <c r="F1495" s="17">
        <v>1714</v>
      </c>
      <c r="G1495" s="17">
        <v>6</v>
      </c>
      <c r="H1495" s="15">
        <f t="shared" si="23"/>
        <v>285.66666666666669</v>
      </c>
      <c r="I1495" s="15" t="s">
        <v>204</v>
      </c>
    </row>
    <row r="1496" spans="2:9" ht="15">
      <c r="B1496" s="17" t="s">
        <v>178</v>
      </c>
      <c r="C1496" s="17" t="s">
        <v>71</v>
      </c>
      <c r="D1496" s="19" t="s">
        <v>72</v>
      </c>
      <c r="E1496" s="21">
        <v>44910</v>
      </c>
      <c r="F1496" s="17">
        <v>9447</v>
      </c>
      <c r="G1496" s="17">
        <v>11</v>
      </c>
      <c r="H1496" s="15">
        <f t="shared" si="23"/>
        <v>858.81818181818187</v>
      </c>
      <c r="I1496" s="15" t="s">
        <v>204</v>
      </c>
    </row>
    <row r="1497" spans="2:9" ht="15">
      <c r="B1497" s="17" t="s">
        <v>179</v>
      </c>
      <c r="C1497" s="17" t="s">
        <v>68</v>
      </c>
      <c r="D1497" s="19" t="s">
        <v>69</v>
      </c>
      <c r="E1497" s="21">
        <v>44910</v>
      </c>
      <c r="F1497" s="17">
        <v>11592</v>
      </c>
      <c r="G1497" s="17">
        <v>23</v>
      </c>
      <c r="H1497" s="15">
        <f t="shared" si="23"/>
        <v>504</v>
      </c>
      <c r="I1497" s="15" t="s">
        <v>204</v>
      </c>
    </row>
    <row r="1498" spans="2:9" ht="15">
      <c r="B1498" s="17" t="s">
        <v>180</v>
      </c>
      <c r="C1498" s="17" t="s">
        <v>68</v>
      </c>
      <c r="D1498" s="19" t="s">
        <v>89</v>
      </c>
      <c r="E1498" s="21">
        <v>44910</v>
      </c>
      <c r="F1498" s="17">
        <v>1620</v>
      </c>
      <c r="G1498" s="17">
        <v>5</v>
      </c>
      <c r="H1498" s="15">
        <f t="shared" si="23"/>
        <v>324</v>
      </c>
      <c r="I1498" s="15" t="s">
        <v>204</v>
      </c>
    </row>
    <row r="1499" spans="2:9" ht="15">
      <c r="B1499" s="17" t="s">
        <v>181</v>
      </c>
      <c r="C1499" s="17" t="s">
        <v>68</v>
      </c>
      <c r="D1499" s="19" t="s">
        <v>69</v>
      </c>
      <c r="E1499" s="21">
        <v>44910</v>
      </c>
      <c r="F1499" s="17">
        <v>0</v>
      </c>
      <c r="G1499" s="17">
        <v>0</v>
      </c>
      <c r="H1499" s="15">
        <f t="shared" si="23"/>
        <v>0</v>
      </c>
      <c r="I1499" s="15" t="s">
        <v>204</v>
      </c>
    </row>
    <row r="1500" spans="2:9" ht="15">
      <c r="B1500" s="17" t="s">
        <v>182</v>
      </c>
      <c r="C1500" s="17" t="s">
        <v>75</v>
      </c>
      <c r="D1500" s="19" t="s">
        <v>91</v>
      </c>
      <c r="E1500" s="21">
        <v>44910</v>
      </c>
      <c r="F1500" s="17">
        <v>244</v>
      </c>
      <c r="G1500" s="17">
        <v>1</v>
      </c>
      <c r="H1500" s="15">
        <f t="shared" si="23"/>
        <v>244</v>
      </c>
      <c r="I1500" s="15" t="s">
        <v>204</v>
      </c>
    </row>
    <row r="1501" spans="2:9" ht="15">
      <c r="B1501" s="17" t="s">
        <v>183</v>
      </c>
      <c r="C1501" s="17" t="s">
        <v>71</v>
      </c>
      <c r="D1501" s="19" t="s">
        <v>72</v>
      </c>
      <c r="E1501" s="21">
        <v>44910</v>
      </c>
      <c r="F1501" s="17">
        <v>7788</v>
      </c>
      <c r="G1501" s="17">
        <v>12</v>
      </c>
      <c r="H1501" s="15">
        <f t="shared" si="23"/>
        <v>649</v>
      </c>
      <c r="I1501" s="15" t="s">
        <v>204</v>
      </c>
    </row>
    <row r="1502" spans="2:9" ht="15">
      <c r="B1502" s="17" t="s">
        <v>67</v>
      </c>
      <c r="C1502" s="17" t="s">
        <v>68</v>
      </c>
      <c r="D1502" s="19" t="s">
        <v>69</v>
      </c>
      <c r="E1502" s="21">
        <v>44911</v>
      </c>
      <c r="F1502" s="17">
        <v>177</v>
      </c>
      <c r="G1502" s="17">
        <v>1</v>
      </c>
      <c r="H1502" s="15">
        <f t="shared" si="23"/>
        <v>177</v>
      </c>
      <c r="I1502" s="15" t="s">
        <v>204</v>
      </c>
    </row>
    <row r="1503" spans="2:9" ht="15">
      <c r="B1503" s="17" t="s">
        <v>70</v>
      </c>
      <c r="C1503" s="17" t="s">
        <v>71</v>
      </c>
      <c r="D1503" s="19" t="s">
        <v>72</v>
      </c>
      <c r="E1503" s="21">
        <v>44911</v>
      </c>
      <c r="F1503" s="17">
        <v>15754</v>
      </c>
      <c r="G1503" s="17">
        <v>28</v>
      </c>
      <c r="H1503" s="15">
        <f t="shared" si="23"/>
        <v>562.64285714285711</v>
      </c>
      <c r="I1503" s="15" t="s">
        <v>204</v>
      </c>
    </row>
    <row r="1504" spans="2:9" ht="15">
      <c r="B1504" s="17" t="s">
        <v>73</v>
      </c>
      <c r="C1504" s="17" t="s">
        <v>71</v>
      </c>
      <c r="D1504" s="19" t="s">
        <v>72</v>
      </c>
      <c r="E1504" s="21">
        <v>44911</v>
      </c>
      <c r="F1504" s="17">
        <v>645</v>
      </c>
      <c r="G1504" s="17">
        <v>5</v>
      </c>
      <c r="H1504" s="15">
        <f t="shared" si="23"/>
        <v>129</v>
      </c>
      <c r="I1504" s="15" t="s">
        <v>204</v>
      </c>
    </row>
    <row r="1505" spans="2:9" ht="15">
      <c r="B1505" s="17" t="s">
        <v>74</v>
      </c>
      <c r="C1505" s="17" t="s">
        <v>75</v>
      </c>
      <c r="D1505" s="19" t="s">
        <v>76</v>
      </c>
      <c r="E1505" s="21">
        <v>44911</v>
      </c>
      <c r="F1505" s="17">
        <v>18799</v>
      </c>
      <c r="G1505" s="17">
        <v>11</v>
      </c>
      <c r="H1505" s="15">
        <f t="shared" si="23"/>
        <v>1709</v>
      </c>
      <c r="I1505" s="15" t="s">
        <v>204</v>
      </c>
    </row>
    <row r="1506" spans="2:9" ht="15">
      <c r="B1506" s="17" t="s">
        <v>77</v>
      </c>
      <c r="C1506" s="17" t="s">
        <v>78</v>
      </c>
      <c r="D1506" s="19" t="s">
        <v>79</v>
      </c>
      <c r="E1506" s="21">
        <v>44911</v>
      </c>
      <c r="F1506" s="17">
        <v>0</v>
      </c>
      <c r="G1506" s="17">
        <v>0</v>
      </c>
      <c r="H1506" s="15">
        <f t="shared" si="23"/>
        <v>0</v>
      </c>
      <c r="I1506" s="15" t="s">
        <v>204</v>
      </c>
    </row>
    <row r="1507" spans="2:9" ht="15">
      <c r="B1507" s="17" t="s">
        <v>80</v>
      </c>
      <c r="C1507" s="17" t="s">
        <v>81</v>
      </c>
      <c r="D1507" s="19" t="s">
        <v>82</v>
      </c>
      <c r="E1507" s="21">
        <v>44911</v>
      </c>
      <c r="F1507" s="17">
        <v>0</v>
      </c>
      <c r="G1507" s="17">
        <v>0</v>
      </c>
      <c r="H1507" s="15">
        <f t="shared" si="23"/>
        <v>0</v>
      </c>
      <c r="I1507" s="15" t="s">
        <v>204</v>
      </c>
    </row>
    <row r="1508" spans="2:9" ht="15">
      <c r="B1508" s="17" t="s">
        <v>83</v>
      </c>
      <c r="C1508" s="17" t="s">
        <v>71</v>
      </c>
      <c r="D1508" s="19" t="s">
        <v>84</v>
      </c>
      <c r="E1508" s="21">
        <v>44911</v>
      </c>
      <c r="F1508" s="17">
        <v>25596</v>
      </c>
      <c r="G1508" s="17">
        <v>198</v>
      </c>
      <c r="H1508" s="15">
        <f t="shared" si="23"/>
        <v>129.27272727272728</v>
      </c>
      <c r="I1508" s="15" t="s">
        <v>204</v>
      </c>
    </row>
    <row r="1509" spans="2:9" ht="15">
      <c r="B1509" s="17" t="s">
        <v>85</v>
      </c>
      <c r="C1509" s="17" t="s">
        <v>75</v>
      </c>
      <c r="D1509" s="19" t="s">
        <v>86</v>
      </c>
      <c r="E1509" s="21">
        <v>44911</v>
      </c>
      <c r="F1509" s="17">
        <v>2838</v>
      </c>
      <c r="G1509" s="17">
        <v>10</v>
      </c>
      <c r="H1509" s="15">
        <f t="shared" si="23"/>
        <v>283.8</v>
      </c>
      <c r="I1509" s="15" t="s">
        <v>204</v>
      </c>
    </row>
    <row r="1510" spans="2:9" ht="15">
      <c r="B1510" s="17" t="s">
        <v>87</v>
      </c>
      <c r="C1510" s="17" t="s">
        <v>71</v>
      </c>
      <c r="D1510" s="19" t="s">
        <v>84</v>
      </c>
      <c r="E1510" s="21">
        <v>44911</v>
      </c>
      <c r="F1510" s="17">
        <v>2291</v>
      </c>
      <c r="G1510" s="17">
        <v>11</v>
      </c>
      <c r="H1510" s="15">
        <f t="shared" si="23"/>
        <v>208.27272727272728</v>
      </c>
      <c r="I1510" s="15" t="s">
        <v>204</v>
      </c>
    </row>
    <row r="1511" spans="2:9" ht="15">
      <c r="B1511" s="17" t="s">
        <v>88</v>
      </c>
      <c r="C1511" s="17" t="s">
        <v>68</v>
      </c>
      <c r="D1511" s="19" t="s">
        <v>89</v>
      </c>
      <c r="E1511" s="21">
        <v>44911</v>
      </c>
      <c r="F1511" s="17">
        <v>0</v>
      </c>
      <c r="G1511" s="17">
        <v>0</v>
      </c>
      <c r="H1511" s="15">
        <f t="shared" si="23"/>
        <v>0</v>
      </c>
      <c r="I1511" s="15" t="s">
        <v>204</v>
      </c>
    </row>
    <row r="1512" spans="2:9" ht="15">
      <c r="B1512" s="17" t="s">
        <v>90</v>
      </c>
      <c r="C1512" s="17" t="s">
        <v>75</v>
      </c>
      <c r="D1512" s="19" t="s">
        <v>91</v>
      </c>
      <c r="E1512" s="21">
        <v>44911</v>
      </c>
      <c r="F1512" s="17">
        <v>15271</v>
      </c>
      <c r="G1512" s="17">
        <v>31</v>
      </c>
      <c r="H1512" s="15">
        <f t="shared" si="23"/>
        <v>492.61290322580646</v>
      </c>
      <c r="I1512" s="15" t="s">
        <v>204</v>
      </c>
    </row>
    <row r="1513" spans="2:9" ht="15">
      <c r="B1513" s="17" t="s">
        <v>92</v>
      </c>
      <c r="C1513" s="17" t="s">
        <v>75</v>
      </c>
      <c r="D1513" s="19" t="s">
        <v>86</v>
      </c>
      <c r="E1513" s="21">
        <v>44911</v>
      </c>
      <c r="F1513" s="17">
        <v>8438</v>
      </c>
      <c r="G1513" s="17">
        <v>10</v>
      </c>
      <c r="H1513" s="15">
        <f t="shared" si="23"/>
        <v>843.8</v>
      </c>
      <c r="I1513" s="15" t="s">
        <v>204</v>
      </c>
    </row>
    <row r="1514" spans="2:9" ht="15">
      <c r="B1514" s="17" t="s">
        <v>93</v>
      </c>
      <c r="C1514" s="17" t="s">
        <v>71</v>
      </c>
      <c r="D1514" s="19" t="s">
        <v>94</v>
      </c>
      <c r="E1514" s="21">
        <v>44911</v>
      </c>
      <c r="F1514" s="17">
        <v>15856</v>
      </c>
      <c r="G1514" s="17">
        <v>24</v>
      </c>
      <c r="H1514" s="15">
        <f t="shared" si="23"/>
        <v>660.66666666666663</v>
      </c>
      <c r="I1514" s="15" t="s">
        <v>204</v>
      </c>
    </row>
    <row r="1515" spans="2:9" ht="15">
      <c r="B1515" s="17" t="s">
        <v>95</v>
      </c>
      <c r="C1515" s="17" t="s">
        <v>71</v>
      </c>
      <c r="D1515" s="19" t="s">
        <v>94</v>
      </c>
      <c r="E1515" s="21">
        <v>44911</v>
      </c>
      <c r="F1515" s="17">
        <v>13372</v>
      </c>
      <c r="G1515" s="17">
        <v>32</v>
      </c>
      <c r="H1515" s="15">
        <f t="shared" si="23"/>
        <v>417.875</v>
      </c>
      <c r="I1515" s="15" t="s">
        <v>204</v>
      </c>
    </row>
    <row r="1516" spans="2:9" ht="15">
      <c r="B1516" s="17" t="s">
        <v>96</v>
      </c>
      <c r="C1516" s="17" t="s">
        <v>75</v>
      </c>
      <c r="D1516" s="19" t="s">
        <v>76</v>
      </c>
      <c r="E1516" s="21">
        <v>44911</v>
      </c>
      <c r="F1516" s="17">
        <v>179</v>
      </c>
      <c r="G1516" s="17">
        <v>1</v>
      </c>
      <c r="H1516" s="15">
        <f t="shared" si="23"/>
        <v>179</v>
      </c>
      <c r="I1516" s="15" t="s">
        <v>204</v>
      </c>
    </row>
    <row r="1517" spans="2:9" ht="15">
      <c r="B1517" s="17" t="s">
        <v>97</v>
      </c>
      <c r="C1517" s="17" t="s">
        <v>71</v>
      </c>
      <c r="D1517" s="19" t="s">
        <v>72</v>
      </c>
      <c r="E1517" s="21">
        <v>44911</v>
      </c>
      <c r="F1517" s="17">
        <v>29685</v>
      </c>
      <c r="G1517" s="17">
        <v>216</v>
      </c>
      <c r="H1517" s="15">
        <f t="shared" si="23"/>
        <v>137.43055555555554</v>
      </c>
      <c r="I1517" s="15" t="s">
        <v>204</v>
      </c>
    </row>
    <row r="1518" spans="2:9" ht="15">
      <c r="B1518" s="17" t="s">
        <v>98</v>
      </c>
      <c r="C1518" s="17" t="s">
        <v>68</v>
      </c>
      <c r="D1518" s="19" t="s">
        <v>99</v>
      </c>
      <c r="E1518" s="21">
        <v>44911</v>
      </c>
      <c r="F1518" s="17">
        <v>0</v>
      </c>
      <c r="G1518" s="17">
        <v>0</v>
      </c>
      <c r="H1518" s="15">
        <f t="shared" si="23"/>
        <v>0</v>
      </c>
      <c r="I1518" s="15" t="s">
        <v>204</v>
      </c>
    </row>
    <row r="1519" spans="2:9" ht="15">
      <c r="B1519" s="17" t="s">
        <v>100</v>
      </c>
      <c r="C1519" s="17" t="s">
        <v>68</v>
      </c>
      <c r="D1519" s="19" t="s">
        <v>99</v>
      </c>
      <c r="E1519" s="21">
        <v>44911</v>
      </c>
      <c r="F1519" s="17">
        <v>0</v>
      </c>
      <c r="G1519" s="17">
        <v>0</v>
      </c>
      <c r="H1519" s="15">
        <f t="shared" si="23"/>
        <v>0</v>
      </c>
      <c r="I1519" s="15" t="s">
        <v>204</v>
      </c>
    </row>
    <row r="1520" spans="2:9" ht="15">
      <c r="B1520" s="17" t="s">
        <v>101</v>
      </c>
      <c r="C1520" s="17" t="s">
        <v>68</v>
      </c>
      <c r="D1520" s="19" t="s">
        <v>99</v>
      </c>
      <c r="E1520" s="21">
        <v>44911</v>
      </c>
      <c r="F1520" s="17">
        <v>1395</v>
      </c>
      <c r="G1520" s="17">
        <v>5</v>
      </c>
      <c r="H1520" s="15">
        <f t="shared" si="23"/>
        <v>279</v>
      </c>
      <c r="I1520" s="15" t="s">
        <v>204</v>
      </c>
    </row>
    <row r="1521" spans="2:9" ht="15">
      <c r="B1521" s="17" t="s">
        <v>102</v>
      </c>
      <c r="C1521" s="17" t="s">
        <v>75</v>
      </c>
      <c r="D1521" s="19" t="s">
        <v>76</v>
      </c>
      <c r="E1521" s="21">
        <v>44911</v>
      </c>
      <c r="F1521" s="17">
        <v>10291</v>
      </c>
      <c r="G1521" s="17">
        <v>12</v>
      </c>
      <c r="H1521" s="15">
        <f t="shared" si="23"/>
        <v>857.58333333333337</v>
      </c>
      <c r="I1521" s="15" t="s">
        <v>204</v>
      </c>
    </row>
    <row r="1522" spans="2:9" ht="15">
      <c r="B1522" s="17" t="s">
        <v>103</v>
      </c>
      <c r="C1522" s="17" t="s">
        <v>75</v>
      </c>
      <c r="D1522" s="19" t="s">
        <v>86</v>
      </c>
      <c r="E1522" s="21">
        <v>44911</v>
      </c>
      <c r="F1522" s="17">
        <v>12883</v>
      </c>
      <c r="G1522" s="17">
        <v>31</v>
      </c>
      <c r="H1522" s="15">
        <f t="shared" si="23"/>
        <v>415.58064516129031</v>
      </c>
      <c r="I1522" s="15" t="s">
        <v>204</v>
      </c>
    </row>
    <row r="1523" spans="2:9" ht="15">
      <c r="B1523" s="17" t="s">
        <v>104</v>
      </c>
      <c r="C1523" s="17" t="s">
        <v>68</v>
      </c>
      <c r="D1523" s="19" t="s">
        <v>99</v>
      </c>
      <c r="E1523" s="21">
        <v>44911</v>
      </c>
      <c r="F1523" s="17">
        <v>672</v>
      </c>
      <c r="G1523" s="17">
        <v>2</v>
      </c>
      <c r="H1523" s="15">
        <f t="shared" si="23"/>
        <v>336</v>
      </c>
      <c r="I1523" s="15" t="s">
        <v>204</v>
      </c>
    </row>
    <row r="1524" spans="2:9" ht="15">
      <c r="B1524" s="17" t="s">
        <v>105</v>
      </c>
      <c r="C1524" s="17" t="s">
        <v>81</v>
      </c>
      <c r="D1524" s="19" t="s">
        <v>82</v>
      </c>
      <c r="E1524" s="21">
        <v>44911</v>
      </c>
      <c r="F1524" s="17">
        <v>0</v>
      </c>
      <c r="G1524" s="17">
        <v>0</v>
      </c>
      <c r="H1524" s="15">
        <f t="shared" si="23"/>
        <v>0</v>
      </c>
      <c r="I1524" s="15" t="s">
        <v>204</v>
      </c>
    </row>
    <row r="1525" spans="2:9" ht="15">
      <c r="B1525" s="17" t="s">
        <v>106</v>
      </c>
      <c r="C1525" s="17" t="s">
        <v>68</v>
      </c>
      <c r="D1525" s="19" t="s">
        <v>89</v>
      </c>
      <c r="E1525" s="21">
        <v>44911</v>
      </c>
      <c r="F1525" s="17">
        <v>0</v>
      </c>
      <c r="G1525" s="17">
        <v>0</v>
      </c>
      <c r="H1525" s="15">
        <f t="shared" si="23"/>
        <v>0</v>
      </c>
      <c r="I1525" s="15" t="s">
        <v>204</v>
      </c>
    </row>
    <row r="1526" spans="2:9" ht="15">
      <c r="B1526" s="17" t="s">
        <v>107</v>
      </c>
      <c r="C1526" s="17" t="s">
        <v>71</v>
      </c>
      <c r="D1526" s="19" t="s">
        <v>72</v>
      </c>
      <c r="E1526" s="21">
        <v>44911</v>
      </c>
      <c r="F1526" s="17">
        <v>3245</v>
      </c>
      <c r="G1526" s="17">
        <v>5</v>
      </c>
      <c r="H1526" s="15">
        <f t="shared" si="23"/>
        <v>649</v>
      </c>
      <c r="I1526" s="15" t="s">
        <v>204</v>
      </c>
    </row>
    <row r="1527" spans="2:9" ht="15">
      <c r="B1527" s="17" t="s">
        <v>108</v>
      </c>
      <c r="C1527" s="17" t="s">
        <v>68</v>
      </c>
      <c r="D1527" s="19" t="s">
        <v>89</v>
      </c>
      <c r="E1527" s="21">
        <v>44911</v>
      </c>
      <c r="F1527" s="17">
        <v>905</v>
      </c>
      <c r="G1527" s="17">
        <v>5</v>
      </c>
      <c r="H1527" s="15">
        <f t="shared" si="23"/>
        <v>181</v>
      </c>
      <c r="I1527" s="15" t="s">
        <v>204</v>
      </c>
    </row>
    <row r="1528" spans="2:9" ht="15">
      <c r="B1528" s="17" t="s">
        <v>109</v>
      </c>
      <c r="C1528" s="17" t="s">
        <v>71</v>
      </c>
      <c r="D1528" s="19" t="s">
        <v>72</v>
      </c>
      <c r="E1528" s="21">
        <v>44911</v>
      </c>
      <c r="F1528" s="17">
        <v>15271</v>
      </c>
      <c r="G1528" s="17">
        <v>31</v>
      </c>
      <c r="H1528" s="15">
        <f t="shared" si="23"/>
        <v>492.61290322580646</v>
      </c>
      <c r="I1528" s="15" t="s">
        <v>204</v>
      </c>
    </row>
    <row r="1529" spans="2:9" ht="15">
      <c r="B1529" s="17" t="s">
        <v>110</v>
      </c>
      <c r="C1529" s="17" t="s">
        <v>75</v>
      </c>
      <c r="D1529" s="19" t="s">
        <v>86</v>
      </c>
      <c r="E1529" s="21">
        <v>44911</v>
      </c>
      <c r="F1529" s="17">
        <v>8438</v>
      </c>
      <c r="G1529" s="17">
        <v>10</v>
      </c>
      <c r="H1529" s="15">
        <f t="shared" si="23"/>
        <v>843.8</v>
      </c>
      <c r="I1529" s="15" t="s">
        <v>204</v>
      </c>
    </row>
    <row r="1530" spans="2:9" ht="15">
      <c r="B1530" s="17" t="s">
        <v>111</v>
      </c>
      <c r="C1530" s="17" t="s">
        <v>75</v>
      </c>
      <c r="D1530" s="19" t="s">
        <v>76</v>
      </c>
      <c r="E1530" s="21">
        <v>44911</v>
      </c>
      <c r="F1530" s="17">
        <v>15856</v>
      </c>
      <c r="G1530" s="17">
        <v>24</v>
      </c>
      <c r="H1530" s="15">
        <f t="shared" si="23"/>
        <v>660.66666666666663</v>
      </c>
      <c r="I1530" s="15" t="s">
        <v>204</v>
      </c>
    </row>
    <row r="1531" spans="2:9" ht="15">
      <c r="B1531" s="17" t="s">
        <v>112</v>
      </c>
      <c r="C1531" s="17" t="s">
        <v>71</v>
      </c>
      <c r="D1531" s="19" t="s">
        <v>72</v>
      </c>
      <c r="E1531" s="21">
        <v>44911</v>
      </c>
      <c r="F1531" s="17">
        <v>13372</v>
      </c>
      <c r="G1531" s="17">
        <v>32</v>
      </c>
      <c r="H1531" s="15">
        <f t="shared" si="23"/>
        <v>417.875</v>
      </c>
      <c r="I1531" s="15" t="s">
        <v>204</v>
      </c>
    </row>
    <row r="1532" spans="2:9" ht="15">
      <c r="B1532" s="17" t="s">
        <v>113</v>
      </c>
      <c r="C1532" s="17" t="s">
        <v>71</v>
      </c>
      <c r="D1532" s="19" t="s">
        <v>84</v>
      </c>
      <c r="E1532" s="21">
        <v>44911</v>
      </c>
      <c r="F1532" s="17">
        <v>179</v>
      </c>
      <c r="G1532" s="17">
        <v>1</v>
      </c>
      <c r="H1532" s="15">
        <f t="shared" si="23"/>
        <v>179</v>
      </c>
      <c r="I1532" s="15" t="s">
        <v>204</v>
      </c>
    </row>
    <row r="1533" spans="2:9" ht="15">
      <c r="B1533" s="17" t="s">
        <v>114</v>
      </c>
      <c r="C1533" s="17" t="s">
        <v>71</v>
      </c>
      <c r="D1533" s="19" t="s">
        <v>72</v>
      </c>
      <c r="E1533" s="21">
        <v>44911</v>
      </c>
      <c r="F1533" s="17">
        <v>29685</v>
      </c>
      <c r="G1533" s="17">
        <v>216</v>
      </c>
      <c r="H1533" s="15">
        <f t="shared" si="23"/>
        <v>137.43055555555554</v>
      </c>
      <c r="I1533" s="15" t="s">
        <v>204</v>
      </c>
    </row>
    <row r="1534" spans="2:9" ht="15">
      <c r="B1534" s="17" t="s">
        <v>115</v>
      </c>
      <c r="C1534" s="17" t="s">
        <v>68</v>
      </c>
      <c r="D1534" s="19" t="s">
        <v>99</v>
      </c>
      <c r="E1534" s="21">
        <v>44911</v>
      </c>
      <c r="F1534" s="17">
        <v>0</v>
      </c>
      <c r="G1534" s="17">
        <v>0</v>
      </c>
      <c r="H1534" s="15">
        <f t="shared" si="23"/>
        <v>0</v>
      </c>
      <c r="I1534" s="15" t="s">
        <v>204</v>
      </c>
    </row>
    <row r="1535" spans="2:9" ht="15">
      <c r="B1535" s="17" t="s">
        <v>116</v>
      </c>
      <c r="C1535" s="17" t="s">
        <v>71</v>
      </c>
      <c r="D1535" s="19" t="s">
        <v>94</v>
      </c>
      <c r="E1535" s="21">
        <v>44911</v>
      </c>
      <c r="F1535" s="17">
        <v>0</v>
      </c>
      <c r="G1535" s="17">
        <v>0</v>
      </c>
      <c r="H1535" s="15">
        <f t="shared" si="23"/>
        <v>0</v>
      </c>
      <c r="I1535" s="15" t="s">
        <v>204</v>
      </c>
    </row>
    <row r="1536" spans="2:9" ht="15">
      <c r="B1536" s="17" t="s">
        <v>117</v>
      </c>
      <c r="C1536" s="17" t="s">
        <v>68</v>
      </c>
      <c r="D1536" s="19" t="s">
        <v>99</v>
      </c>
      <c r="E1536" s="21">
        <v>44911</v>
      </c>
      <c r="F1536" s="17">
        <v>1395</v>
      </c>
      <c r="G1536" s="17">
        <v>5</v>
      </c>
      <c r="H1536" s="15">
        <f t="shared" si="23"/>
        <v>279</v>
      </c>
      <c r="I1536" s="15" t="s">
        <v>204</v>
      </c>
    </row>
    <row r="1537" spans="2:9" ht="15">
      <c r="B1537" s="17" t="s">
        <v>118</v>
      </c>
      <c r="C1537" s="17" t="s">
        <v>71</v>
      </c>
      <c r="D1537" s="19" t="s">
        <v>72</v>
      </c>
      <c r="E1537" s="21">
        <v>44911</v>
      </c>
      <c r="F1537" s="17">
        <v>10291</v>
      </c>
      <c r="G1537" s="17">
        <v>12</v>
      </c>
      <c r="H1537" s="15">
        <f t="shared" si="23"/>
        <v>857.58333333333337</v>
      </c>
      <c r="I1537" s="15" t="s">
        <v>204</v>
      </c>
    </row>
    <row r="1538" spans="2:9" ht="15">
      <c r="B1538" s="17" t="s">
        <v>119</v>
      </c>
      <c r="C1538" s="17" t="s">
        <v>71</v>
      </c>
      <c r="D1538" s="19" t="s">
        <v>84</v>
      </c>
      <c r="E1538" s="21">
        <v>44911</v>
      </c>
      <c r="F1538" s="17">
        <v>12883</v>
      </c>
      <c r="G1538" s="17">
        <v>31</v>
      </c>
      <c r="H1538" s="15">
        <f t="shared" si="23"/>
        <v>415.58064516129031</v>
      </c>
      <c r="I1538" s="15" t="s">
        <v>204</v>
      </c>
    </row>
    <row r="1539" spans="2:9" ht="15">
      <c r="B1539" s="17" t="s">
        <v>120</v>
      </c>
      <c r="C1539" s="17" t="s">
        <v>81</v>
      </c>
      <c r="D1539" s="19" t="s">
        <v>121</v>
      </c>
      <c r="E1539" s="21">
        <v>44911</v>
      </c>
      <c r="F1539" s="17">
        <v>672</v>
      </c>
      <c r="G1539" s="17">
        <v>2</v>
      </c>
      <c r="H1539" s="15">
        <f t="shared" ref="H1539:H1602" si="24">IF(F1539&gt;0,F1539/G1539,0)</f>
        <v>336</v>
      </c>
      <c r="I1539" s="15" t="s">
        <v>204</v>
      </c>
    </row>
    <row r="1540" spans="2:9" ht="15">
      <c r="B1540" s="17" t="s">
        <v>122</v>
      </c>
      <c r="C1540" s="17" t="s">
        <v>81</v>
      </c>
      <c r="D1540" s="19" t="s">
        <v>123</v>
      </c>
      <c r="E1540" s="21">
        <v>44911</v>
      </c>
      <c r="F1540" s="17">
        <v>0</v>
      </c>
      <c r="G1540" s="17">
        <v>0</v>
      </c>
      <c r="H1540" s="15">
        <f t="shared" si="24"/>
        <v>0</v>
      </c>
      <c r="I1540" s="15" t="s">
        <v>204</v>
      </c>
    </row>
    <row r="1541" spans="2:9" ht="15">
      <c r="B1541" s="17" t="s">
        <v>124</v>
      </c>
      <c r="C1541" s="17" t="s">
        <v>81</v>
      </c>
      <c r="D1541" s="19" t="s">
        <v>121</v>
      </c>
      <c r="E1541" s="21">
        <v>44911</v>
      </c>
      <c r="F1541" s="17">
        <v>0</v>
      </c>
      <c r="G1541" s="17">
        <v>0</v>
      </c>
      <c r="H1541" s="15">
        <f t="shared" si="24"/>
        <v>0</v>
      </c>
      <c r="I1541" s="15" t="s">
        <v>204</v>
      </c>
    </row>
    <row r="1542" spans="2:9" ht="15">
      <c r="B1542" s="17" t="s">
        <v>125</v>
      </c>
      <c r="C1542" s="17" t="s">
        <v>75</v>
      </c>
      <c r="D1542" s="19" t="s">
        <v>91</v>
      </c>
      <c r="E1542" s="21">
        <v>44911</v>
      </c>
      <c r="F1542" s="17">
        <v>3245</v>
      </c>
      <c r="G1542" s="17">
        <v>5</v>
      </c>
      <c r="H1542" s="15">
        <f t="shared" si="24"/>
        <v>649</v>
      </c>
      <c r="I1542" s="15" t="s">
        <v>204</v>
      </c>
    </row>
    <row r="1543" spans="2:9" ht="15">
      <c r="B1543" s="17" t="s">
        <v>126</v>
      </c>
      <c r="C1543" s="17" t="s">
        <v>71</v>
      </c>
      <c r="D1543" s="19" t="s">
        <v>84</v>
      </c>
      <c r="E1543" s="21">
        <v>44911</v>
      </c>
      <c r="F1543" s="17">
        <v>905</v>
      </c>
      <c r="G1543" s="17">
        <v>5</v>
      </c>
      <c r="H1543" s="15">
        <f t="shared" si="24"/>
        <v>181</v>
      </c>
      <c r="I1543" s="15" t="s">
        <v>204</v>
      </c>
    </row>
    <row r="1544" spans="2:9" ht="15">
      <c r="B1544" s="17" t="s">
        <v>87</v>
      </c>
      <c r="C1544" s="17" t="s">
        <v>71</v>
      </c>
      <c r="D1544" s="19" t="s">
        <v>72</v>
      </c>
      <c r="E1544" s="21">
        <v>44911</v>
      </c>
      <c r="F1544" s="17">
        <v>15271</v>
      </c>
      <c r="G1544" s="17">
        <v>31</v>
      </c>
      <c r="H1544" s="15">
        <f t="shared" si="24"/>
        <v>492.61290322580646</v>
      </c>
      <c r="I1544" s="15" t="s">
        <v>204</v>
      </c>
    </row>
    <row r="1545" spans="2:9" ht="15">
      <c r="B1545" s="17" t="s">
        <v>127</v>
      </c>
      <c r="C1545" s="17" t="s">
        <v>68</v>
      </c>
      <c r="D1545" s="19" t="s">
        <v>99</v>
      </c>
      <c r="E1545" s="21">
        <v>44911</v>
      </c>
      <c r="F1545" s="17">
        <v>8438</v>
      </c>
      <c r="G1545" s="17">
        <v>10</v>
      </c>
      <c r="H1545" s="15">
        <f t="shared" si="24"/>
        <v>843.8</v>
      </c>
      <c r="I1545" s="15" t="s">
        <v>204</v>
      </c>
    </row>
    <row r="1546" spans="2:9" ht="15">
      <c r="B1546" s="17" t="s">
        <v>128</v>
      </c>
      <c r="C1546" s="17" t="s">
        <v>81</v>
      </c>
      <c r="D1546" s="19" t="s">
        <v>123</v>
      </c>
      <c r="E1546" s="21">
        <v>44911</v>
      </c>
      <c r="F1546" s="17">
        <v>15856</v>
      </c>
      <c r="G1546" s="17">
        <v>24</v>
      </c>
      <c r="H1546" s="15">
        <f t="shared" si="24"/>
        <v>660.66666666666663</v>
      </c>
      <c r="I1546" s="15" t="s">
        <v>204</v>
      </c>
    </row>
    <row r="1547" spans="2:9" ht="15">
      <c r="B1547" s="17" t="s">
        <v>129</v>
      </c>
      <c r="C1547" s="17" t="s">
        <v>75</v>
      </c>
      <c r="D1547" s="19" t="s">
        <v>91</v>
      </c>
      <c r="E1547" s="21">
        <v>44911</v>
      </c>
      <c r="F1547" s="17">
        <v>13372</v>
      </c>
      <c r="G1547" s="17">
        <v>32</v>
      </c>
      <c r="H1547" s="15">
        <f t="shared" si="24"/>
        <v>417.875</v>
      </c>
      <c r="I1547" s="15" t="s">
        <v>204</v>
      </c>
    </row>
    <row r="1548" spans="2:9" ht="15">
      <c r="B1548" s="17" t="s">
        <v>130</v>
      </c>
      <c r="C1548" s="17" t="s">
        <v>71</v>
      </c>
      <c r="D1548" s="19" t="s">
        <v>72</v>
      </c>
      <c r="E1548" s="21">
        <v>44911</v>
      </c>
      <c r="F1548" s="17">
        <v>179</v>
      </c>
      <c r="G1548" s="17">
        <v>1</v>
      </c>
      <c r="H1548" s="15">
        <f t="shared" si="24"/>
        <v>179</v>
      </c>
      <c r="I1548" s="15" t="s">
        <v>204</v>
      </c>
    </row>
    <row r="1549" spans="2:9" ht="15">
      <c r="B1549" s="17" t="s">
        <v>131</v>
      </c>
      <c r="C1549" s="17" t="s">
        <v>75</v>
      </c>
      <c r="D1549" s="19" t="s">
        <v>76</v>
      </c>
      <c r="E1549" s="21">
        <v>44911</v>
      </c>
      <c r="F1549" s="17">
        <v>29685</v>
      </c>
      <c r="G1549" s="17">
        <v>216</v>
      </c>
      <c r="H1549" s="15">
        <f t="shared" si="24"/>
        <v>137.43055555555554</v>
      </c>
      <c r="I1549" s="15" t="s">
        <v>204</v>
      </c>
    </row>
    <row r="1550" spans="2:9" ht="15">
      <c r="B1550" s="17" t="s">
        <v>132</v>
      </c>
      <c r="C1550" s="17" t="s">
        <v>68</v>
      </c>
      <c r="D1550" s="19" t="s">
        <v>89</v>
      </c>
      <c r="E1550" s="21">
        <v>44911</v>
      </c>
      <c r="F1550" s="17">
        <v>0</v>
      </c>
      <c r="G1550" s="17">
        <v>0</v>
      </c>
      <c r="H1550" s="15">
        <f t="shared" si="24"/>
        <v>0</v>
      </c>
      <c r="I1550" s="15" t="s">
        <v>204</v>
      </c>
    </row>
    <row r="1551" spans="2:9" ht="15">
      <c r="B1551" s="17" t="s">
        <v>133</v>
      </c>
      <c r="C1551" s="17" t="s">
        <v>71</v>
      </c>
      <c r="D1551" s="19" t="s">
        <v>72</v>
      </c>
      <c r="E1551" s="21">
        <v>44911</v>
      </c>
      <c r="F1551" s="17">
        <v>0</v>
      </c>
      <c r="G1551" s="17">
        <v>0</v>
      </c>
      <c r="H1551" s="15">
        <f t="shared" si="24"/>
        <v>0</v>
      </c>
      <c r="I1551" s="15" t="s">
        <v>204</v>
      </c>
    </row>
    <row r="1552" spans="2:9" ht="15">
      <c r="B1552" s="17" t="s">
        <v>134</v>
      </c>
      <c r="C1552" s="17" t="s">
        <v>75</v>
      </c>
      <c r="D1552" s="19" t="s">
        <v>76</v>
      </c>
      <c r="E1552" s="21">
        <v>44911</v>
      </c>
      <c r="F1552" s="17">
        <v>1395</v>
      </c>
      <c r="G1552" s="17">
        <v>5</v>
      </c>
      <c r="H1552" s="15">
        <f t="shared" si="24"/>
        <v>279</v>
      </c>
      <c r="I1552" s="15" t="s">
        <v>204</v>
      </c>
    </row>
    <row r="1553" spans="2:9" ht="15">
      <c r="B1553" s="17" t="s">
        <v>135</v>
      </c>
      <c r="C1553" s="17" t="s">
        <v>68</v>
      </c>
      <c r="D1553" s="19" t="s">
        <v>69</v>
      </c>
      <c r="E1553" s="21">
        <v>44911</v>
      </c>
      <c r="F1553" s="17">
        <v>10291</v>
      </c>
      <c r="G1553" s="17">
        <v>12</v>
      </c>
      <c r="H1553" s="15">
        <f t="shared" si="24"/>
        <v>857.58333333333337</v>
      </c>
      <c r="I1553" s="15" t="s">
        <v>204</v>
      </c>
    </row>
    <row r="1554" spans="2:9" ht="15">
      <c r="B1554" s="17" t="s">
        <v>136</v>
      </c>
      <c r="C1554" s="17" t="s">
        <v>71</v>
      </c>
      <c r="D1554" s="19" t="s">
        <v>84</v>
      </c>
      <c r="E1554" s="21">
        <v>44911</v>
      </c>
      <c r="F1554" s="17">
        <v>12883</v>
      </c>
      <c r="G1554" s="17">
        <v>31</v>
      </c>
      <c r="H1554" s="15">
        <f t="shared" si="24"/>
        <v>415.58064516129031</v>
      </c>
      <c r="I1554" s="15" t="s">
        <v>204</v>
      </c>
    </row>
    <row r="1555" spans="2:9" ht="15">
      <c r="B1555" s="17" t="s">
        <v>137</v>
      </c>
      <c r="C1555" s="17" t="s">
        <v>81</v>
      </c>
      <c r="D1555" s="19" t="s">
        <v>121</v>
      </c>
      <c r="E1555" s="21">
        <v>44911</v>
      </c>
      <c r="F1555" s="17">
        <v>672</v>
      </c>
      <c r="G1555" s="17">
        <v>2</v>
      </c>
      <c r="H1555" s="15">
        <f t="shared" si="24"/>
        <v>336</v>
      </c>
      <c r="I1555" s="15" t="s">
        <v>204</v>
      </c>
    </row>
    <row r="1556" spans="2:9" ht="15">
      <c r="B1556" s="17" t="s">
        <v>138</v>
      </c>
      <c r="C1556" s="17" t="s">
        <v>68</v>
      </c>
      <c r="D1556" s="19" t="s">
        <v>89</v>
      </c>
      <c r="E1556" s="21">
        <v>44911</v>
      </c>
      <c r="F1556" s="17">
        <v>0</v>
      </c>
      <c r="G1556" s="17">
        <v>0</v>
      </c>
      <c r="H1556" s="15">
        <f t="shared" si="24"/>
        <v>0</v>
      </c>
      <c r="I1556" s="15" t="s">
        <v>204</v>
      </c>
    </row>
    <row r="1557" spans="2:9" ht="15">
      <c r="B1557" s="17" t="s">
        <v>139</v>
      </c>
      <c r="C1557" s="17" t="s">
        <v>71</v>
      </c>
      <c r="D1557" s="19" t="s">
        <v>94</v>
      </c>
      <c r="E1557" s="21">
        <v>44911</v>
      </c>
      <c r="F1557" s="17">
        <v>0</v>
      </c>
      <c r="G1557" s="17">
        <v>0</v>
      </c>
      <c r="H1557" s="15">
        <f t="shared" si="24"/>
        <v>0</v>
      </c>
      <c r="I1557" s="15" t="s">
        <v>204</v>
      </c>
    </row>
    <row r="1558" spans="2:9" ht="15">
      <c r="B1558" s="17" t="s">
        <v>140</v>
      </c>
      <c r="C1558" s="17" t="s">
        <v>68</v>
      </c>
      <c r="D1558" s="19" t="s">
        <v>99</v>
      </c>
      <c r="E1558" s="21">
        <v>44911</v>
      </c>
      <c r="F1558" s="17">
        <v>3245</v>
      </c>
      <c r="G1558" s="17">
        <v>5</v>
      </c>
      <c r="H1558" s="15">
        <f t="shared" si="24"/>
        <v>649</v>
      </c>
      <c r="I1558" s="15" t="s">
        <v>204</v>
      </c>
    </row>
    <row r="1559" spans="2:9" ht="15">
      <c r="B1559" s="17" t="s">
        <v>141</v>
      </c>
      <c r="C1559" s="17" t="s">
        <v>75</v>
      </c>
      <c r="D1559" s="19" t="s">
        <v>91</v>
      </c>
      <c r="E1559" s="21">
        <v>44911</v>
      </c>
      <c r="F1559" s="17">
        <v>905</v>
      </c>
      <c r="G1559" s="17">
        <v>5</v>
      </c>
      <c r="H1559" s="15">
        <f t="shared" si="24"/>
        <v>181</v>
      </c>
      <c r="I1559" s="15" t="s">
        <v>204</v>
      </c>
    </row>
    <row r="1560" spans="2:9" ht="15">
      <c r="B1560" s="17" t="s">
        <v>142</v>
      </c>
      <c r="C1560" s="17" t="s">
        <v>68</v>
      </c>
      <c r="D1560" s="19" t="s">
        <v>89</v>
      </c>
      <c r="E1560" s="21">
        <v>44911</v>
      </c>
      <c r="F1560" s="17">
        <v>15271</v>
      </c>
      <c r="G1560" s="17">
        <v>31</v>
      </c>
      <c r="H1560" s="15">
        <f t="shared" si="24"/>
        <v>492.61290322580646</v>
      </c>
      <c r="I1560" s="15" t="s">
        <v>204</v>
      </c>
    </row>
    <row r="1561" spans="2:9" ht="15">
      <c r="B1561" s="17" t="s">
        <v>143</v>
      </c>
      <c r="C1561" s="17" t="s">
        <v>81</v>
      </c>
      <c r="D1561" s="19" t="s">
        <v>121</v>
      </c>
      <c r="E1561" s="21">
        <v>44911</v>
      </c>
      <c r="F1561" s="17">
        <v>8438</v>
      </c>
      <c r="G1561" s="17">
        <v>10</v>
      </c>
      <c r="H1561" s="15">
        <f t="shared" si="24"/>
        <v>843.8</v>
      </c>
      <c r="I1561" s="15" t="s">
        <v>204</v>
      </c>
    </row>
    <row r="1562" spans="2:9" ht="15">
      <c r="B1562" s="17" t="s">
        <v>144</v>
      </c>
      <c r="C1562" s="17" t="s">
        <v>71</v>
      </c>
      <c r="D1562" s="19" t="s">
        <v>72</v>
      </c>
      <c r="E1562" s="21">
        <v>44911</v>
      </c>
      <c r="F1562" s="17">
        <v>15856</v>
      </c>
      <c r="G1562" s="17">
        <v>24</v>
      </c>
      <c r="H1562" s="15">
        <f t="shared" si="24"/>
        <v>660.66666666666663</v>
      </c>
      <c r="I1562" s="15" t="s">
        <v>204</v>
      </c>
    </row>
    <row r="1563" spans="2:9" ht="15">
      <c r="B1563" s="17" t="s">
        <v>145</v>
      </c>
      <c r="C1563" s="17" t="s">
        <v>81</v>
      </c>
      <c r="D1563" s="19" t="s">
        <v>123</v>
      </c>
      <c r="E1563" s="21">
        <v>44911</v>
      </c>
      <c r="F1563" s="17">
        <v>13372</v>
      </c>
      <c r="G1563" s="17">
        <v>32</v>
      </c>
      <c r="H1563" s="15">
        <f t="shared" si="24"/>
        <v>417.875</v>
      </c>
      <c r="I1563" s="15" t="s">
        <v>204</v>
      </c>
    </row>
    <row r="1564" spans="2:9" ht="15">
      <c r="B1564" s="17" t="s">
        <v>146</v>
      </c>
      <c r="C1564" s="17" t="s">
        <v>68</v>
      </c>
      <c r="D1564" s="19" t="s">
        <v>69</v>
      </c>
      <c r="E1564" s="21">
        <v>44911</v>
      </c>
      <c r="F1564" s="17">
        <v>179</v>
      </c>
      <c r="G1564" s="17">
        <v>1</v>
      </c>
      <c r="H1564" s="15">
        <f t="shared" si="24"/>
        <v>179</v>
      </c>
      <c r="I1564" s="15" t="s">
        <v>204</v>
      </c>
    </row>
    <row r="1565" spans="2:9" ht="15">
      <c r="B1565" s="17" t="s">
        <v>147</v>
      </c>
      <c r="C1565" s="17" t="s">
        <v>68</v>
      </c>
      <c r="D1565" s="19" t="s">
        <v>99</v>
      </c>
      <c r="E1565" s="21">
        <v>44911</v>
      </c>
      <c r="F1565" s="17">
        <v>29685</v>
      </c>
      <c r="G1565" s="17">
        <v>216</v>
      </c>
      <c r="H1565" s="15">
        <f t="shared" si="24"/>
        <v>137.43055555555554</v>
      </c>
      <c r="I1565" s="15" t="s">
        <v>204</v>
      </c>
    </row>
    <row r="1566" spans="2:9" ht="15">
      <c r="B1566" s="17" t="s">
        <v>148</v>
      </c>
      <c r="C1566" s="17" t="s">
        <v>81</v>
      </c>
      <c r="D1566" s="19" t="s">
        <v>123</v>
      </c>
      <c r="E1566" s="21">
        <v>44911</v>
      </c>
      <c r="F1566" s="17">
        <v>0</v>
      </c>
      <c r="G1566" s="17">
        <v>0</v>
      </c>
      <c r="H1566" s="15">
        <f t="shared" si="24"/>
        <v>0</v>
      </c>
      <c r="I1566" s="15" t="s">
        <v>204</v>
      </c>
    </row>
    <row r="1567" spans="2:9" ht="15">
      <c r="B1567" s="17" t="s">
        <v>149</v>
      </c>
      <c r="C1567" s="17" t="s">
        <v>75</v>
      </c>
      <c r="D1567" s="19" t="s">
        <v>86</v>
      </c>
      <c r="E1567" s="21">
        <v>44911</v>
      </c>
      <c r="F1567" s="17">
        <v>0</v>
      </c>
      <c r="G1567" s="17">
        <v>0</v>
      </c>
      <c r="H1567" s="15">
        <f t="shared" si="24"/>
        <v>0</v>
      </c>
      <c r="I1567" s="15" t="s">
        <v>204</v>
      </c>
    </row>
    <row r="1568" spans="2:9" ht="15">
      <c r="B1568" s="17" t="s">
        <v>150</v>
      </c>
      <c r="C1568" s="17" t="s">
        <v>71</v>
      </c>
      <c r="D1568" s="19" t="s">
        <v>94</v>
      </c>
      <c r="E1568" s="21">
        <v>44911</v>
      </c>
      <c r="F1568" s="17">
        <v>1395</v>
      </c>
      <c r="G1568" s="17">
        <v>5</v>
      </c>
      <c r="H1568" s="15">
        <f t="shared" si="24"/>
        <v>279</v>
      </c>
      <c r="I1568" s="15" t="s">
        <v>204</v>
      </c>
    </row>
    <row r="1569" spans="2:9" ht="15">
      <c r="B1569" s="17" t="s">
        <v>151</v>
      </c>
      <c r="C1569" s="17" t="s">
        <v>68</v>
      </c>
      <c r="D1569" s="19" t="s">
        <v>89</v>
      </c>
      <c r="E1569" s="21">
        <v>44911</v>
      </c>
      <c r="F1569" s="17">
        <v>10291</v>
      </c>
      <c r="G1569" s="17">
        <v>12</v>
      </c>
      <c r="H1569" s="15">
        <f t="shared" si="24"/>
        <v>857.58333333333337</v>
      </c>
      <c r="I1569" s="15" t="s">
        <v>204</v>
      </c>
    </row>
    <row r="1570" spans="2:9" ht="15">
      <c r="B1570" s="17" t="s">
        <v>152</v>
      </c>
      <c r="C1570" s="17" t="s">
        <v>81</v>
      </c>
      <c r="D1570" s="19" t="s">
        <v>82</v>
      </c>
      <c r="E1570" s="21">
        <v>44911</v>
      </c>
      <c r="F1570" s="17">
        <v>12883</v>
      </c>
      <c r="G1570" s="17">
        <v>31</v>
      </c>
      <c r="H1570" s="15">
        <f t="shared" si="24"/>
        <v>415.58064516129031</v>
      </c>
      <c r="I1570" s="15" t="s">
        <v>204</v>
      </c>
    </row>
    <row r="1571" spans="2:9" ht="15">
      <c r="B1571" s="17" t="s">
        <v>153</v>
      </c>
      <c r="C1571" s="17" t="s">
        <v>68</v>
      </c>
      <c r="D1571" s="19" t="s">
        <v>89</v>
      </c>
      <c r="E1571" s="21">
        <v>44911</v>
      </c>
      <c r="F1571" s="17">
        <v>672</v>
      </c>
      <c r="G1571" s="17">
        <v>2</v>
      </c>
      <c r="H1571" s="15">
        <f t="shared" si="24"/>
        <v>336</v>
      </c>
      <c r="I1571" s="15" t="s">
        <v>204</v>
      </c>
    </row>
    <row r="1572" spans="2:9" ht="15">
      <c r="B1572" s="17" t="s">
        <v>154</v>
      </c>
      <c r="C1572" s="17" t="s">
        <v>71</v>
      </c>
      <c r="D1572" s="19" t="s">
        <v>84</v>
      </c>
      <c r="E1572" s="21">
        <v>44911</v>
      </c>
      <c r="F1572" s="17">
        <v>0</v>
      </c>
      <c r="G1572" s="17">
        <v>0</v>
      </c>
      <c r="H1572" s="15">
        <f t="shared" si="24"/>
        <v>0</v>
      </c>
      <c r="I1572" s="15" t="s">
        <v>204</v>
      </c>
    </row>
    <row r="1573" spans="2:9" ht="15">
      <c r="B1573" s="17" t="s">
        <v>155</v>
      </c>
      <c r="C1573" s="17" t="s">
        <v>75</v>
      </c>
      <c r="D1573" s="19" t="s">
        <v>86</v>
      </c>
      <c r="E1573" s="21">
        <v>44911</v>
      </c>
      <c r="F1573" s="17">
        <v>0</v>
      </c>
      <c r="G1573" s="17">
        <v>0</v>
      </c>
      <c r="H1573" s="15">
        <f t="shared" si="24"/>
        <v>0</v>
      </c>
      <c r="I1573" s="15" t="s">
        <v>204</v>
      </c>
    </row>
    <row r="1574" spans="2:9" ht="15">
      <c r="B1574" s="17" t="s">
        <v>156</v>
      </c>
      <c r="C1574" s="17" t="s">
        <v>81</v>
      </c>
      <c r="D1574" s="19" t="s">
        <v>82</v>
      </c>
      <c r="E1574" s="21">
        <v>44911</v>
      </c>
      <c r="F1574" s="17">
        <v>3245</v>
      </c>
      <c r="G1574" s="17">
        <v>5</v>
      </c>
      <c r="H1574" s="15">
        <f t="shared" si="24"/>
        <v>649</v>
      </c>
      <c r="I1574" s="15" t="s">
        <v>204</v>
      </c>
    </row>
    <row r="1575" spans="2:9" ht="15">
      <c r="B1575" s="17" t="s">
        <v>157</v>
      </c>
      <c r="C1575" s="17" t="s">
        <v>81</v>
      </c>
      <c r="D1575" s="19" t="s">
        <v>121</v>
      </c>
      <c r="E1575" s="21">
        <v>44911</v>
      </c>
      <c r="F1575" s="17">
        <v>905</v>
      </c>
      <c r="G1575" s="17">
        <v>5</v>
      </c>
      <c r="H1575" s="15">
        <f t="shared" si="24"/>
        <v>181</v>
      </c>
      <c r="I1575" s="15" t="s">
        <v>204</v>
      </c>
    </row>
    <row r="1576" spans="2:9" ht="15">
      <c r="B1576" s="17" t="s">
        <v>158</v>
      </c>
      <c r="C1576" s="17" t="s">
        <v>68</v>
      </c>
      <c r="D1576" s="19" t="s">
        <v>99</v>
      </c>
      <c r="E1576" s="21">
        <v>44911</v>
      </c>
      <c r="F1576" s="17">
        <v>2281</v>
      </c>
      <c r="G1576" s="17">
        <v>9</v>
      </c>
      <c r="H1576" s="15">
        <f t="shared" si="24"/>
        <v>253.44444444444446</v>
      </c>
      <c r="I1576" s="15" t="s">
        <v>204</v>
      </c>
    </row>
    <row r="1577" spans="2:9" ht="15">
      <c r="B1577" s="17" t="s">
        <v>159</v>
      </c>
      <c r="C1577" s="17" t="s">
        <v>75</v>
      </c>
      <c r="D1577" s="19" t="s">
        <v>91</v>
      </c>
      <c r="E1577" s="21">
        <v>44911</v>
      </c>
      <c r="F1577" s="17">
        <v>4219</v>
      </c>
      <c r="G1577" s="17">
        <v>5</v>
      </c>
      <c r="H1577" s="15">
        <f t="shared" si="24"/>
        <v>843.8</v>
      </c>
      <c r="I1577" s="15" t="s">
        <v>204</v>
      </c>
    </row>
    <row r="1578" spans="2:9" ht="15">
      <c r="B1578" s="17" t="s">
        <v>160</v>
      </c>
      <c r="C1578" s="17" t="s">
        <v>71</v>
      </c>
      <c r="D1578" s="19" t="s">
        <v>84</v>
      </c>
      <c r="E1578" s="21">
        <v>44911</v>
      </c>
      <c r="F1578" s="17">
        <v>2900</v>
      </c>
      <c r="G1578" s="17">
        <v>20</v>
      </c>
      <c r="H1578" s="15">
        <f t="shared" si="24"/>
        <v>145</v>
      </c>
      <c r="I1578" s="15" t="s">
        <v>204</v>
      </c>
    </row>
    <row r="1579" spans="2:9" ht="15">
      <c r="B1579" s="17" t="s">
        <v>161</v>
      </c>
      <c r="C1579" s="17" t="s">
        <v>75</v>
      </c>
      <c r="D1579" s="19" t="s">
        <v>86</v>
      </c>
      <c r="E1579" s="21">
        <v>44911</v>
      </c>
      <c r="F1579" s="17">
        <v>464</v>
      </c>
      <c r="G1579" s="17">
        <v>1</v>
      </c>
      <c r="H1579" s="15">
        <f t="shared" si="24"/>
        <v>464</v>
      </c>
      <c r="I1579" s="15" t="s">
        <v>204</v>
      </c>
    </row>
    <row r="1580" spans="2:9" ht="15">
      <c r="B1580" s="17" t="s">
        <v>162</v>
      </c>
      <c r="C1580" s="17" t="s">
        <v>81</v>
      </c>
      <c r="D1580" s="19" t="s">
        <v>82</v>
      </c>
      <c r="E1580" s="21">
        <v>44911</v>
      </c>
      <c r="F1580" s="17">
        <v>2124</v>
      </c>
      <c r="G1580" s="17">
        <v>12</v>
      </c>
      <c r="H1580" s="15">
        <f t="shared" si="24"/>
        <v>177</v>
      </c>
      <c r="I1580" s="15" t="s">
        <v>204</v>
      </c>
    </row>
    <row r="1581" spans="2:9" ht="15">
      <c r="B1581" s="17" t="s">
        <v>163</v>
      </c>
      <c r="C1581" s="17" t="s">
        <v>71</v>
      </c>
      <c r="D1581" s="19" t="s">
        <v>94</v>
      </c>
      <c r="E1581" s="21">
        <v>44911</v>
      </c>
      <c r="F1581" s="17">
        <v>2394</v>
      </c>
      <c r="G1581" s="17">
        <v>6</v>
      </c>
      <c r="H1581" s="15">
        <f t="shared" si="24"/>
        <v>399</v>
      </c>
      <c r="I1581" s="15" t="s">
        <v>204</v>
      </c>
    </row>
    <row r="1582" spans="2:9" ht="15">
      <c r="B1582" s="17" t="s">
        <v>164</v>
      </c>
      <c r="C1582" s="17" t="s">
        <v>75</v>
      </c>
      <c r="D1582" s="19" t="s">
        <v>91</v>
      </c>
      <c r="E1582" s="21">
        <v>44911</v>
      </c>
      <c r="F1582" s="17">
        <v>846</v>
      </c>
      <c r="G1582" s="17">
        <v>1</v>
      </c>
      <c r="H1582" s="15">
        <f t="shared" si="24"/>
        <v>846</v>
      </c>
      <c r="I1582" s="15" t="s">
        <v>204</v>
      </c>
    </row>
    <row r="1583" spans="2:9" ht="15">
      <c r="B1583" s="17" t="s">
        <v>165</v>
      </c>
      <c r="C1583" s="17" t="s">
        <v>75</v>
      </c>
      <c r="D1583" s="19" t="s">
        <v>86</v>
      </c>
      <c r="E1583" s="21">
        <v>44911</v>
      </c>
      <c r="F1583" s="17">
        <v>1688</v>
      </c>
      <c r="G1583" s="17">
        <v>2</v>
      </c>
      <c r="H1583" s="15">
        <f t="shared" si="24"/>
        <v>844</v>
      </c>
      <c r="I1583" s="15" t="s">
        <v>204</v>
      </c>
    </row>
    <row r="1584" spans="2:9" ht="15">
      <c r="B1584" s="17" t="s">
        <v>166</v>
      </c>
      <c r="C1584" s="17" t="s">
        <v>81</v>
      </c>
      <c r="D1584" s="19" t="s">
        <v>121</v>
      </c>
      <c r="E1584" s="21">
        <v>44911</v>
      </c>
      <c r="F1584" s="17">
        <v>8506</v>
      </c>
      <c r="G1584" s="17">
        <v>44</v>
      </c>
      <c r="H1584" s="15">
        <f t="shared" si="24"/>
        <v>193.31818181818181</v>
      </c>
      <c r="I1584" s="15" t="s">
        <v>204</v>
      </c>
    </row>
    <row r="1585" spans="2:9" ht="15">
      <c r="B1585" s="17" t="s">
        <v>167</v>
      </c>
      <c r="C1585" s="17" t="s">
        <v>68</v>
      </c>
      <c r="D1585" s="19" t="s">
        <v>89</v>
      </c>
      <c r="E1585" s="21">
        <v>44911</v>
      </c>
      <c r="F1585" s="17">
        <v>2520</v>
      </c>
      <c r="G1585" s="17">
        <v>8</v>
      </c>
      <c r="H1585" s="15">
        <f t="shared" si="24"/>
        <v>315</v>
      </c>
      <c r="I1585" s="15" t="s">
        <v>204</v>
      </c>
    </row>
    <row r="1586" spans="2:9" ht="15">
      <c r="B1586" s="17" t="s">
        <v>168</v>
      </c>
      <c r="C1586" s="17" t="s">
        <v>68</v>
      </c>
      <c r="D1586" s="19" t="s">
        <v>99</v>
      </c>
      <c r="E1586" s="21">
        <v>44911</v>
      </c>
      <c r="F1586" s="17">
        <v>0</v>
      </c>
      <c r="G1586" s="17">
        <v>0</v>
      </c>
      <c r="H1586" s="15">
        <f t="shared" si="24"/>
        <v>0</v>
      </c>
      <c r="I1586" s="15" t="s">
        <v>204</v>
      </c>
    </row>
    <row r="1587" spans="2:9" ht="15">
      <c r="B1587" s="17" t="s">
        <v>169</v>
      </c>
      <c r="C1587" s="17" t="s">
        <v>81</v>
      </c>
      <c r="D1587" s="19" t="s">
        <v>82</v>
      </c>
      <c r="E1587" s="21">
        <v>44911</v>
      </c>
      <c r="F1587" s="17">
        <v>15271</v>
      </c>
      <c r="G1587" s="17">
        <v>31</v>
      </c>
      <c r="H1587" s="15">
        <f t="shared" si="24"/>
        <v>492.61290322580646</v>
      </c>
      <c r="I1587" s="15" t="s">
        <v>204</v>
      </c>
    </row>
    <row r="1588" spans="2:9" ht="15">
      <c r="B1588" s="17" t="s">
        <v>170</v>
      </c>
      <c r="C1588" s="17" t="s">
        <v>81</v>
      </c>
      <c r="D1588" s="19" t="s">
        <v>82</v>
      </c>
      <c r="E1588" s="21">
        <v>44911</v>
      </c>
      <c r="F1588" s="17">
        <v>8438</v>
      </c>
      <c r="G1588" s="17">
        <v>10</v>
      </c>
      <c r="H1588" s="15">
        <f t="shared" si="24"/>
        <v>843.8</v>
      </c>
      <c r="I1588" s="15" t="s">
        <v>204</v>
      </c>
    </row>
    <row r="1589" spans="2:9" ht="15">
      <c r="B1589" s="17" t="s">
        <v>171</v>
      </c>
      <c r="C1589" s="17" t="s">
        <v>68</v>
      </c>
      <c r="D1589" s="19" t="s">
        <v>69</v>
      </c>
      <c r="E1589" s="21">
        <v>44911</v>
      </c>
      <c r="F1589" s="17">
        <v>15856</v>
      </c>
      <c r="G1589" s="17">
        <v>24</v>
      </c>
      <c r="H1589" s="15">
        <f t="shared" si="24"/>
        <v>660.66666666666663</v>
      </c>
      <c r="I1589" s="15" t="s">
        <v>204</v>
      </c>
    </row>
    <row r="1590" spans="2:9" ht="15">
      <c r="B1590" s="17" t="s">
        <v>172</v>
      </c>
      <c r="C1590" s="17" t="s">
        <v>75</v>
      </c>
      <c r="D1590" s="19" t="s">
        <v>91</v>
      </c>
      <c r="E1590" s="21">
        <v>44911</v>
      </c>
      <c r="F1590" s="17">
        <v>13372</v>
      </c>
      <c r="G1590" s="17">
        <v>32</v>
      </c>
      <c r="H1590" s="15">
        <f t="shared" si="24"/>
        <v>417.875</v>
      </c>
      <c r="I1590" s="15" t="s">
        <v>204</v>
      </c>
    </row>
    <row r="1591" spans="2:9" ht="15">
      <c r="B1591" s="17" t="s">
        <v>173</v>
      </c>
      <c r="C1591" s="17" t="s">
        <v>68</v>
      </c>
      <c r="D1591" s="19" t="s">
        <v>69</v>
      </c>
      <c r="E1591" s="21">
        <v>44911</v>
      </c>
      <c r="F1591" s="17">
        <v>179</v>
      </c>
      <c r="G1591" s="17">
        <v>1</v>
      </c>
      <c r="H1591" s="15">
        <f t="shared" si="24"/>
        <v>179</v>
      </c>
      <c r="I1591" s="15" t="s">
        <v>204</v>
      </c>
    </row>
    <row r="1592" spans="2:9" ht="15">
      <c r="B1592" s="17" t="s">
        <v>174</v>
      </c>
      <c r="C1592" s="17" t="s">
        <v>71</v>
      </c>
      <c r="D1592" s="19" t="s">
        <v>94</v>
      </c>
      <c r="E1592" s="21">
        <v>44911</v>
      </c>
      <c r="F1592" s="17">
        <v>29685</v>
      </c>
      <c r="G1592" s="17">
        <v>216</v>
      </c>
      <c r="H1592" s="15">
        <f t="shared" si="24"/>
        <v>137.43055555555554</v>
      </c>
      <c r="I1592" s="15" t="s">
        <v>204</v>
      </c>
    </row>
    <row r="1593" spans="2:9" ht="15">
      <c r="B1593" s="17" t="s">
        <v>175</v>
      </c>
      <c r="C1593" s="17" t="s">
        <v>81</v>
      </c>
      <c r="D1593" s="19" t="s">
        <v>123</v>
      </c>
      <c r="E1593" s="21">
        <v>44911</v>
      </c>
      <c r="F1593" s="17">
        <v>0</v>
      </c>
      <c r="G1593" s="17">
        <v>0</v>
      </c>
      <c r="H1593" s="15">
        <f t="shared" si="24"/>
        <v>0</v>
      </c>
      <c r="I1593" s="15" t="s">
        <v>204</v>
      </c>
    </row>
    <row r="1594" spans="2:9" ht="15">
      <c r="B1594" s="17" t="s">
        <v>176</v>
      </c>
      <c r="C1594" s="17" t="s">
        <v>68</v>
      </c>
      <c r="D1594" s="19" t="s">
        <v>99</v>
      </c>
      <c r="E1594" s="21">
        <v>44911</v>
      </c>
      <c r="F1594" s="17">
        <v>0</v>
      </c>
      <c r="G1594" s="17">
        <v>0</v>
      </c>
      <c r="H1594" s="15">
        <f t="shared" si="24"/>
        <v>0</v>
      </c>
      <c r="I1594" s="15" t="s">
        <v>204</v>
      </c>
    </row>
    <row r="1595" spans="2:9" ht="15">
      <c r="B1595" s="17" t="s">
        <v>177</v>
      </c>
      <c r="C1595" s="17" t="s">
        <v>71</v>
      </c>
      <c r="D1595" s="19" t="s">
        <v>94</v>
      </c>
      <c r="E1595" s="21">
        <v>44911</v>
      </c>
      <c r="F1595" s="17">
        <v>1395</v>
      </c>
      <c r="G1595" s="17">
        <v>5</v>
      </c>
      <c r="H1595" s="15">
        <f t="shared" si="24"/>
        <v>279</v>
      </c>
      <c r="I1595" s="15" t="s">
        <v>204</v>
      </c>
    </row>
    <row r="1596" spans="2:9" ht="15">
      <c r="B1596" s="17" t="s">
        <v>178</v>
      </c>
      <c r="C1596" s="17" t="s">
        <v>71</v>
      </c>
      <c r="D1596" s="19" t="s">
        <v>72</v>
      </c>
      <c r="E1596" s="21">
        <v>44911</v>
      </c>
      <c r="F1596" s="17">
        <v>10291</v>
      </c>
      <c r="G1596" s="17">
        <v>12</v>
      </c>
      <c r="H1596" s="15">
        <f t="shared" si="24"/>
        <v>857.58333333333337</v>
      </c>
      <c r="I1596" s="15" t="s">
        <v>204</v>
      </c>
    </row>
    <row r="1597" spans="2:9" ht="15">
      <c r="B1597" s="17" t="s">
        <v>179</v>
      </c>
      <c r="C1597" s="17" t="s">
        <v>68</v>
      </c>
      <c r="D1597" s="19" t="s">
        <v>69</v>
      </c>
      <c r="E1597" s="21">
        <v>44911</v>
      </c>
      <c r="F1597" s="17">
        <v>12883</v>
      </c>
      <c r="G1597" s="17">
        <v>31</v>
      </c>
      <c r="H1597" s="15">
        <f t="shared" si="24"/>
        <v>415.58064516129031</v>
      </c>
      <c r="I1597" s="15" t="s">
        <v>204</v>
      </c>
    </row>
    <row r="1598" spans="2:9" ht="15">
      <c r="B1598" s="17" t="s">
        <v>180</v>
      </c>
      <c r="C1598" s="17" t="s">
        <v>68</v>
      </c>
      <c r="D1598" s="19" t="s">
        <v>89</v>
      </c>
      <c r="E1598" s="21">
        <v>44911</v>
      </c>
      <c r="F1598" s="17">
        <v>672</v>
      </c>
      <c r="G1598" s="17">
        <v>2</v>
      </c>
      <c r="H1598" s="15">
        <f t="shared" si="24"/>
        <v>336</v>
      </c>
      <c r="I1598" s="15" t="s">
        <v>204</v>
      </c>
    </row>
    <row r="1599" spans="2:9" ht="15">
      <c r="B1599" s="17" t="s">
        <v>181</v>
      </c>
      <c r="C1599" s="17" t="s">
        <v>68</v>
      </c>
      <c r="D1599" s="19" t="s">
        <v>69</v>
      </c>
      <c r="E1599" s="21">
        <v>44911</v>
      </c>
      <c r="F1599" s="17">
        <v>0</v>
      </c>
      <c r="G1599" s="17">
        <v>0</v>
      </c>
      <c r="H1599" s="15">
        <f t="shared" si="24"/>
        <v>0</v>
      </c>
      <c r="I1599" s="15" t="s">
        <v>204</v>
      </c>
    </row>
    <row r="1600" spans="2:9" ht="15">
      <c r="B1600" s="17" t="s">
        <v>182</v>
      </c>
      <c r="C1600" s="17" t="s">
        <v>75</v>
      </c>
      <c r="D1600" s="19" t="s">
        <v>91</v>
      </c>
      <c r="E1600" s="21">
        <v>44911</v>
      </c>
      <c r="F1600" s="17">
        <v>0</v>
      </c>
      <c r="G1600" s="17">
        <v>0</v>
      </c>
      <c r="H1600" s="15">
        <f t="shared" si="24"/>
        <v>0</v>
      </c>
      <c r="I1600" s="15" t="s">
        <v>204</v>
      </c>
    </row>
    <row r="1601" spans="2:9" ht="15">
      <c r="B1601" s="17" t="s">
        <v>183</v>
      </c>
      <c r="C1601" s="17" t="s">
        <v>71</v>
      </c>
      <c r="D1601" s="19" t="s">
        <v>72</v>
      </c>
      <c r="E1601" s="21">
        <v>44911</v>
      </c>
      <c r="F1601" s="17">
        <v>3245</v>
      </c>
      <c r="G1601" s="17">
        <v>5</v>
      </c>
      <c r="H1601" s="15">
        <f t="shared" si="24"/>
        <v>649</v>
      </c>
      <c r="I1601" s="15" t="s">
        <v>204</v>
      </c>
    </row>
    <row r="1602" spans="2:9" ht="15">
      <c r="B1602" s="17" t="s">
        <v>67</v>
      </c>
      <c r="C1602" s="17" t="s">
        <v>68</v>
      </c>
      <c r="D1602" s="19" t="s">
        <v>69</v>
      </c>
      <c r="E1602" s="21">
        <v>44912</v>
      </c>
      <c r="F1602" s="17">
        <v>466</v>
      </c>
      <c r="G1602" s="17">
        <v>2</v>
      </c>
      <c r="H1602" s="15">
        <f t="shared" si="24"/>
        <v>233</v>
      </c>
      <c r="I1602" s="15" t="s">
        <v>204</v>
      </c>
    </row>
    <row r="1603" spans="2:9" ht="15">
      <c r="B1603" s="17" t="s">
        <v>70</v>
      </c>
      <c r="C1603" s="17" t="s">
        <v>71</v>
      </c>
      <c r="D1603" s="19" t="s">
        <v>72</v>
      </c>
      <c r="E1603" s="21">
        <v>44912</v>
      </c>
      <c r="F1603" s="17">
        <v>33482</v>
      </c>
      <c r="G1603" s="17">
        <v>60</v>
      </c>
      <c r="H1603" s="15">
        <f t="shared" ref="H1603:H1666" si="25">IF(F1603&gt;0,F1603/G1603,0)</f>
        <v>558.0333333333333</v>
      </c>
      <c r="I1603" s="15" t="s">
        <v>204</v>
      </c>
    </row>
    <row r="1604" spans="2:9" ht="15">
      <c r="B1604" s="17" t="s">
        <v>73</v>
      </c>
      <c r="C1604" s="17" t="s">
        <v>71</v>
      </c>
      <c r="D1604" s="19" t="s">
        <v>72</v>
      </c>
      <c r="E1604" s="21">
        <v>44912</v>
      </c>
      <c r="F1604" s="17">
        <v>1290</v>
      </c>
      <c r="G1604" s="17">
        <v>10</v>
      </c>
      <c r="H1604" s="15">
        <f t="shared" si="25"/>
        <v>129</v>
      </c>
      <c r="I1604" s="15" t="s">
        <v>204</v>
      </c>
    </row>
    <row r="1605" spans="2:9" ht="15">
      <c r="B1605" s="17" t="s">
        <v>74</v>
      </c>
      <c r="C1605" s="17" t="s">
        <v>75</v>
      </c>
      <c r="D1605" s="19" t="s">
        <v>76</v>
      </c>
      <c r="E1605" s="21">
        <v>44912</v>
      </c>
      <c r="F1605" s="17">
        <v>30762</v>
      </c>
      <c r="G1605" s="17">
        <v>18</v>
      </c>
      <c r="H1605" s="15">
        <f t="shared" si="25"/>
        <v>1709</v>
      </c>
      <c r="I1605" s="15" t="s">
        <v>204</v>
      </c>
    </row>
    <row r="1606" spans="2:9" ht="15">
      <c r="B1606" s="17" t="s">
        <v>77</v>
      </c>
      <c r="C1606" s="17" t="s">
        <v>78</v>
      </c>
      <c r="D1606" s="19" t="s">
        <v>79</v>
      </c>
      <c r="E1606" s="21">
        <v>44912</v>
      </c>
      <c r="F1606" s="17">
        <v>0</v>
      </c>
      <c r="G1606" s="17">
        <v>0</v>
      </c>
      <c r="H1606" s="15">
        <f t="shared" si="25"/>
        <v>0</v>
      </c>
      <c r="I1606" s="15" t="s">
        <v>204</v>
      </c>
    </row>
    <row r="1607" spans="2:9" ht="15">
      <c r="B1607" s="17" t="s">
        <v>80</v>
      </c>
      <c r="C1607" s="17" t="s">
        <v>81</v>
      </c>
      <c r="D1607" s="19" t="s">
        <v>82</v>
      </c>
      <c r="E1607" s="21">
        <v>44912</v>
      </c>
      <c r="F1607" s="17">
        <v>289</v>
      </c>
      <c r="G1607" s="17">
        <v>1</v>
      </c>
      <c r="H1607" s="15">
        <f t="shared" si="25"/>
        <v>289</v>
      </c>
      <c r="I1607" s="15" t="s">
        <v>204</v>
      </c>
    </row>
    <row r="1608" spans="2:9" ht="15">
      <c r="B1608" s="17" t="s">
        <v>83</v>
      </c>
      <c r="C1608" s="17" t="s">
        <v>71</v>
      </c>
      <c r="D1608" s="19" t="s">
        <v>84</v>
      </c>
      <c r="E1608" s="21">
        <v>44912</v>
      </c>
      <c r="F1608" s="17">
        <v>27606</v>
      </c>
      <c r="G1608" s="17">
        <v>214</v>
      </c>
      <c r="H1608" s="15">
        <f t="shared" si="25"/>
        <v>129</v>
      </c>
      <c r="I1608" s="15" t="s">
        <v>204</v>
      </c>
    </row>
    <row r="1609" spans="2:9" ht="15">
      <c r="B1609" s="17" t="s">
        <v>85</v>
      </c>
      <c r="C1609" s="17" t="s">
        <v>75</v>
      </c>
      <c r="D1609" s="19" t="s">
        <v>86</v>
      </c>
      <c r="E1609" s="21">
        <v>44912</v>
      </c>
      <c r="F1609" s="17">
        <v>2554</v>
      </c>
      <c r="G1609" s="17">
        <v>9</v>
      </c>
      <c r="H1609" s="15">
        <f t="shared" si="25"/>
        <v>283.77777777777777</v>
      </c>
      <c r="I1609" s="15" t="s">
        <v>204</v>
      </c>
    </row>
    <row r="1610" spans="2:9" ht="15">
      <c r="B1610" s="17" t="s">
        <v>87</v>
      </c>
      <c r="C1610" s="17" t="s">
        <v>71</v>
      </c>
      <c r="D1610" s="19" t="s">
        <v>84</v>
      </c>
      <c r="E1610" s="21">
        <v>44912</v>
      </c>
      <c r="F1610" s="17">
        <v>3781</v>
      </c>
      <c r="G1610" s="17">
        <v>19</v>
      </c>
      <c r="H1610" s="15">
        <f t="shared" si="25"/>
        <v>199</v>
      </c>
      <c r="I1610" s="15" t="s">
        <v>204</v>
      </c>
    </row>
    <row r="1611" spans="2:9" ht="15">
      <c r="B1611" s="17" t="s">
        <v>88</v>
      </c>
      <c r="C1611" s="17" t="s">
        <v>68</v>
      </c>
      <c r="D1611" s="19" t="s">
        <v>89</v>
      </c>
      <c r="E1611" s="21">
        <v>44912</v>
      </c>
      <c r="F1611" s="17">
        <v>0</v>
      </c>
      <c r="G1611" s="17">
        <v>0</v>
      </c>
      <c r="H1611" s="15">
        <f t="shared" si="25"/>
        <v>0</v>
      </c>
      <c r="I1611" s="15" t="s">
        <v>204</v>
      </c>
    </row>
    <row r="1612" spans="2:9" ht="15">
      <c r="B1612" s="17" t="s">
        <v>90</v>
      </c>
      <c r="C1612" s="17" t="s">
        <v>75</v>
      </c>
      <c r="D1612" s="19" t="s">
        <v>91</v>
      </c>
      <c r="E1612" s="21">
        <v>44912</v>
      </c>
      <c r="F1612" s="17">
        <v>24631</v>
      </c>
      <c r="G1612" s="17">
        <v>50</v>
      </c>
      <c r="H1612" s="15">
        <f t="shared" si="25"/>
        <v>492.62</v>
      </c>
      <c r="I1612" s="15" t="s">
        <v>204</v>
      </c>
    </row>
    <row r="1613" spans="2:9" ht="15">
      <c r="B1613" s="17" t="s">
        <v>92</v>
      </c>
      <c r="C1613" s="17" t="s">
        <v>75</v>
      </c>
      <c r="D1613" s="19" t="s">
        <v>86</v>
      </c>
      <c r="E1613" s="21">
        <v>44912</v>
      </c>
      <c r="F1613" s="17">
        <v>5907</v>
      </c>
      <c r="G1613" s="17">
        <v>7</v>
      </c>
      <c r="H1613" s="15">
        <f t="shared" si="25"/>
        <v>843.85714285714289</v>
      </c>
      <c r="I1613" s="15" t="s">
        <v>204</v>
      </c>
    </row>
    <row r="1614" spans="2:9" ht="15">
      <c r="B1614" s="17" t="s">
        <v>93</v>
      </c>
      <c r="C1614" s="17" t="s">
        <v>71</v>
      </c>
      <c r="D1614" s="19" t="s">
        <v>94</v>
      </c>
      <c r="E1614" s="21">
        <v>44912</v>
      </c>
      <c r="F1614" s="17">
        <v>15576</v>
      </c>
      <c r="G1614" s="17">
        <v>24</v>
      </c>
      <c r="H1614" s="15">
        <f t="shared" si="25"/>
        <v>649</v>
      </c>
      <c r="I1614" s="15" t="s">
        <v>204</v>
      </c>
    </row>
    <row r="1615" spans="2:9" ht="15">
      <c r="B1615" s="17" t="s">
        <v>95</v>
      </c>
      <c r="C1615" s="17" t="s">
        <v>71</v>
      </c>
      <c r="D1615" s="19" t="s">
        <v>94</v>
      </c>
      <c r="E1615" s="21">
        <v>44912</v>
      </c>
      <c r="F1615" s="17">
        <v>11282</v>
      </c>
      <c r="G1615" s="17">
        <v>27</v>
      </c>
      <c r="H1615" s="15">
        <f t="shared" si="25"/>
        <v>417.85185185185185</v>
      </c>
      <c r="I1615" s="15" t="s">
        <v>204</v>
      </c>
    </row>
    <row r="1616" spans="2:9" ht="15">
      <c r="B1616" s="17" t="s">
        <v>96</v>
      </c>
      <c r="C1616" s="17" t="s">
        <v>75</v>
      </c>
      <c r="D1616" s="19" t="s">
        <v>76</v>
      </c>
      <c r="E1616" s="21">
        <v>44912</v>
      </c>
      <c r="F1616" s="17">
        <v>0</v>
      </c>
      <c r="G1616" s="17">
        <v>0</v>
      </c>
      <c r="H1616" s="15">
        <f t="shared" si="25"/>
        <v>0</v>
      </c>
      <c r="I1616" s="15" t="s">
        <v>204</v>
      </c>
    </row>
    <row r="1617" spans="2:9" ht="15">
      <c r="B1617" s="17" t="s">
        <v>97</v>
      </c>
      <c r="C1617" s="17" t="s">
        <v>71</v>
      </c>
      <c r="D1617" s="19" t="s">
        <v>72</v>
      </c>
      <c r="E1617" s="21">
        <v>44912</v>
      </c>
      <c r="F1617" s="17">
        <v>34830</v>
      </c>
      <c r="G1617" s="17">
        <v>258</v>
      </c>
      <c r="H1617" s="15">
        <f t="shared" si="25"/>
        <v>135</v>
      </c>
      <c r="I1617" s="15" t="s">
        <v>204</v>
      </c>
    </row>
    <row r="1618" spans="2:9" ht="15">
      <c r="B1618" s="17" t="s">
        <v>98</v>
      </c>
      <c r="C1618" s="17" t="s">
        <v>68</v>
      </c>
      <c r="D1618" s="19" t="s">
        <v>99</v>
      </c>
      <c r="E1618" s="21">
        <v>44912</v>
      </c>
      <c r="F1618" s="17">
        <v>0</v>
      </c>
      <c r="G1618" s="17">
        <v>0</v>
      </c>
      <c r="H1618" s="15">
        <f t="shared" si="25"/>
        <v>0</v>
      </c>
      <c r="I1618" s="15" t="s">
        <v>204</v>
      </c>
    </row>
    <row r="1619" spans="2:9" ht="15">
      <c r="B1619" s="17" t="s">
        <v>100</v>
      </c>
      <c r="C1619" s="17" t="s">
        <v>68</v>
      </c>
      <c r="D1619" s="19" t="s">
        <v>99</v>
      </c>
      <c r="E1619" s="21">
        <v>44912</v>
      </c>
      <c r="F1619" s="17">
        <v>0</v>
      </c>
      <c r="G1619" s="17">
        <v>0</v>
      </c>
      <c r="H1619" s="15">
        <f t="shared" si="25"/>
        <v>0</v>
      </c>
      <c r="I1619" s="15" t="s">
        <v>204</v>
      </c>
    </row>
    <row r="1620" spans="2:9" ht="15">
      <c r="B1620" s="17" t="s">
        <v>101</v>
      </c>
      <c r="C1620" s="17" t="s">
        <v>68</v>
      </c>
      <c r="D1620" s="19" t="s">
        <v>99</v>
      </c>
      <c r="E1620" s="21">
        <v>44912</v>
      </c>
      <c r="F1620" s="17">
        <v>1116</v>
      </c>
      <c r="G1620" s="17">
        <v>4</v>
      </c>
      <c r="H1620" s="15">
        <f t="shared" si="25"/>
        <v>279</v>
      </c>
      <c r="I1620" s="15" t="s">
        <v>204</v>
      </c>
    </row>
    <row r="1621" spans="2:9" ht="15">
      <c r="B1621" s="17" t="s">
        <v>102</v>
      </c>
      <c r="C1621" s="17" t="s">
        <v>75</v>
      </c>
      <c r="D1621" s="19" t="s">
        <v>76</v>
      </c>
      <c r="E1621" s="21">
        <v>44912</v>
      </c>
      <c r="F1621" s="17">
        <v>8548</v>
      </c>
      <c r="G1621" s="17">
        <v>10</v>
      </c>
      <c r="H1621" s="15">
        <f t="shared" si="25"/>
        <v>854.8</v>
      </c>
      <c r="I1621" s="15" t="s">
        <v>204</v>
      </c>
    </row>
    <row r="1622" spans="2:9" ht="15">
      <c r="B1622" s="17" t="s">
        <v>103</v>
      </c>
      <c r="C1622" s="17" t="s">
        <v>75</v>
      </c>
      <c r="D1622" s="19" t="s">
        <v>86</v>
      </c>
      <c r="E1622" s="21">
        <v>44912</v>
      </c>
      <c r="F1622" s="17">
        <v>11152</v>
      </c>
      <c r="G1622" s="17">
        <v>31</v>
      </c>
      <c r="H1622" s="15">
        <f t="shared" si="25"/>
        <v>359.74193548387098</v>
      </c>
      <c r="I1622" s="15" t="s">
        <v>204</v>
      </c>
    </row>
    <row r="1623" spans="2:9" ht="15">
      <c r="B1623" s="17" t="s">
        <v>104</v>
      </c>
      <c r="C1623" s="17" t="s">
        <v>68</v>
      </c>
      <c r="D1623" s="19" t="s">
        <v>99</v>
      </c>
      <c r="E1623" s="21">
        <v>44912</v>
      </c>
      <c r="F1623" s="17">
        <v>316</v>
      </c>
      <c r="G1623" s="17">
        <v>1</v>
      </c>
      <c r="H1623" s="15">
        <f t="shared" si="25"/>
        <v>316</v>
      </c>
      <c r="I1623" s="15" t="s">
        <v>204</v>
      </c>
    </row>
    <row r="1624" spans="2:9" ht="15">
      <c r="B1624" s="17" t="s">
        <v>105</v>
      </c>
      <c r="C1624" s="17" t="s">
        <v>81</v>
      </c>
      <c r="D1624" s="19" t="s">
        <v>82</v>
      </c>
      <c r="E1624" s="21">
        <v>44912</v>
      </c>
      <c r="F1624" s="17">
        <v>0</v>
      </c>
      <c r="G1624" s="17">
        <v>0</v>
      </c>
      <c r="H1624" s="15">
        <f t="shared" si="25"/>
        <v>0</v>
      </c>
      <c r="I1624" s="15" t="s">
        <v>204</v>
      </c>
    </row>
    <row r="1625" spans="2:9" ht="15">
      <c r="B1625" s="17" t="s">
        <v>106</v>
      </c>
      <c r="C1625" s="17" t="s">
        <v>68</v>
      </c>
      <c r="D1625" s="19" t="s">
        <v>89</v>
      </c>
      <c r="E1625" s="21">
        <v>44912</v>
      </c>
      <c r="F1625" s="17">
        <v>0</v>
      </c>
      <c r="G1625" s="17">
        <v>0</v>
      </c>
      <c r="H1625" s="15">
        <f t="shared" si="25"/>
        <v>0</v>
      </c>
      <c r="I1625" s="15" t="s">
        <v>204</v>
      </c>
    </row>
    <row r="1626" spans="2:9" ht="15">
      <c r="B1626" s="17" t="s">
        <v>107</v>
      </c>
      <c r="C1626" s="17" t="s">
        <v>71</v>
      </c>
      <c r="D1626" s="19" t="s">
        <v>72</v>
      </c>
      <c r="E1626" s="21">
        <v>44912</v>
      </c>
      <c r="F1626" s="17">
        <v>5841</v>
      </c>
      <c r="G1626" s="17">
        <v>9</v>
      </c>
      <c r="H1626" s="15">
        <f t="shared" si="25"/>
        <v>649</v>
      </c>
      <c r="I1626" s="15" t="s">
        <v>204</v>
      </c>
    </row>
    <row r="1627" spans="2:9" ht="15">
      <c r="B1627" s="17" t="s">
        <v>108</v>
      </c>
      <c r="C1627" s="17" t="s">
        <v>68</v>
      </c>
      <c r="D1627" s="19" t="s">
        <v>89</v>
      </c>
      <c r="E1627" s="21">
        <v>44912</v>
      </c>
      <c r="F1627" s="17">
        <v>865</v>
      </c>
      <c r="G1627" s="17">
        <v>5</v>
      </c>
      <c r="H1627" s="15">
        <f t="shared" si="25"/>
        <v>173</v>
      </c>
      <c r="I1627" s="15" t="s">
        <v>204</v>
      </c>
    </row>
    <row r="1628" spans="2:9" ht="15">
      <c r="B1628" s="17" t="s">
        <v>109</v>
      </c>
      <c r="C1628" s="17" t="s">
        <v>71</v>
      </c>
      <c r="D1628" s="19" t="s">
        <v>72</v>
      </c>
      <c r="E1628" s="21">
        <v>44912</v>
      </c>
      <c r="F1628" s="17">
        <v>24631</v>
      </c>
      <c r="G1628" s="17">
        <v>50</v>
      </c>
      <c r="H1628" s="15">
        <f t="shared" si="25"/>
        <v>492.62</v>
      </c>
      <c r="I1628" s="15" t="s">
        <v>204</v>
      </c>
    </row>
    <row r="1629" spans="2:9" ht="15">
      <c r="B1629" s="17" t="s">
        <v>110</v>
      </c>
      <c r="C1629" s="17" t="s">
        <v>75</v>
      </c>
      <c r="D1629" s="19" t="s">
        <v>86</v>
      </c>
      <c r="E1629" s="21">
        <v>44912</v>
      </c>
      <c r="F1629" s="17">
        <v>5907</v>
      </c>
      <c r="G1629" s="17">
        <v>7</v>
      </c>
      <c r="H1629" s="15">
        <f t="shared" si="25"/>
        <v>843.85714285714289</v>
      </c>
      <c r="I1629" s="15" t="s">
        <v>204</v>
      </c>
    </row>
    <row r="1630" spans="2:9" ht="15">
      <c r="B1630" s="17" t="s">
        <v>111</v>
      </c>
      <c r="C1630" s="17" t="s">
        <v>75</v>
      </c>
      <c r="D1630" s="19" t="s">
        <v>76</v>
      </c>
      <c r="E1630" s="21">
        <v>44912</v>
      </c>
      <c r="F1630" s="17">
        <v>15576</v>
      </c>
      <c r="G1630" s="17">
        <v>24</v>
      </c>
      <c r="H1630" s="15">
        <f t="shared" si="25"/>
        <v>649</v>
      </c>
      <c r="I1630" s="15" t="s">
        <v>204</v>
      </c>
    </row>
    <row r="1631" spans="2:9" ht="15">
      <c r="B1631" s="17" t="s">
        <v>112</v>
      </c>
      <c r="C1631" s="17" t="s">
        <v>71</v>
      </c>
      <c r="D1631" s="19" t="s">
        <v>72</v>
      </c>
      <c r="E1631" s="21">
        <v>44912</v>
      </c>
      <c r="F1631" s="17">
        <v>11282</v>
      </c>
      <c r="G1631" s="17">
        <v>27</v>
      </c>
      <c r="H1631" s="15">
        <f t="shared" si="25"/>
        <v>417.85185185185185</v>
      </c>
      <c r="I1631" s="15" t="s">
        <v>204</v>
      </c>
    </row>
    <row r="1632" spans="2:9" ht="15">
      <c r="B1632" s="17" t="s">
        <v>113</v>
      </c>
      <c r="C1632" s="17" t="s">
        <v>71</v>
      </c>
      <c r="D1632" s="19" t="s">
        <v>84</v>
      </c>
      <c r="E1632" s="21">
        <v>44912</v>
      </c>
      <c r="F1632" s="17">
        <v>0</v>
      </c>
      <c r="G1632" s="17">
        <v>0</v>
      </c>
      <c r="H1632" s="15">
        <f t="shared" si="25"/>
        <v>0</v>
      </c>
      <c r="I1632" s="15" t="s">
        <v>204</v>
      </c>
    </row>
    <row r="1633" spans="2:9" ht="15">
      <c r="B1633" s="17" t="s">
        <v>114</v>
      </c>
      <c r="C1633" s="17" t="s">
        <v>71</v>
      </c>
      <c r="D1633" s="19" t="s">
        <v>72</v>
      </c>
      <c r="E1633" s="21">
        <v>44912</v>
      </c>
      <c r="F1633" s="17">
        <v>34830</v>
      </c>
      <c r="G1633" s="17">
        <v>258</v>
      </c>
      <c r="H1633" s="15">
        <f t="shared" si="25"/>
        <v>135</v>
      </c>
      <c r="I1633" s="15" t="s">
        <v>204</v>
      </c>
    </row>
    <row r="1634" spans="2:9" ht="15">
      <c r="B1634" s="17" t="s">
        <v>115</v>
      </c>
      <c r="C1634" s="17" t="s">
        <v>68</v>
      </c>
      <c r="D1634" s="19" t="s">
        <v>99</v>
      </c>
      <c r="E1634" s="21">
        <v>44912</v>
      </c>
      <c r="F1634" s="17">
        <v>0</v>
      </c>
      <c r="G1634" s="17">
        <v>0</v>
      </c>
      <c r="H1634" s="15">
        <f t="shared" si="25"/>
        <v>0</v>
      </c>
      <c r="I1634" s="15" t="s">
        <v>204</v>
      </c>
    </row>
    <row r="1635" spans="2:9" ht="15">
      <c r="B1635" s="17" t="s">
        <v>116</v>
      </c>
      <c r="C1635" s="17" t="s">
        <v>71</v>
      </c>
      <c r="D1635" s="19" t="s">
        <v>94</v>
      </c>
      <c r="E1635" s="21">
        <v>44912</v>
      </c>
      <c r="F1635" s="17">
        <v>0</v>
      </c>
      <c r="G1635" s="17">
        <v>0</v>
      </c>
      <c r="H1635" s="15">
        <f t="shared" si="25"/>
        <v>0</v>
      </c>
      <c r="I1635" s="15" t="s">
        <v>204</v>
      </c>
    </row>
    <row r="1636" spans="2:9" ht="15">
      <c r="B1636" s="17" t="s">
        <v>117</v>
      </c>
      <c r="C1636" s="17" t="s">
        <v>68</v>
      </c>
      <c r="D1636" s="19" t="s">
        <v>99</v>
      </c>
      <c r="E1636" s="21">
        <v>44912</v>
      </c>
      <c r="F1636" s="17">
        <v>1116</v>
      </c>
      <c r="G1636" s="17">
        <v>4</v>
      </c>
      <c r="H1636" s="15">
        <f t="shared" si="25"/>
        <v>279</v>
      </c>
      <c r="I1636" s="15" t="s">
        <v>204</v>
      </c>
    </row>
    <row r="1637" spans="2:9" ht="15">
      <c r="B1637" s="17" t="s">
        <v>118</v>
      </c>
      <c r="C1637" s="17" t="s">
        <v>71</v>
      </c>
      <c r="D1637" s="19" t="s">
        <v>72</v>
      </c>
      <c r="E1637" s="21">
        <v>44912</v>
      </c>
      <c r="F1637" s="17">
        <v>8548</v>
      </c>
      <c r="G1637" s="17">
        <v>10</v>
      </c>
      <c r="H1637" s="15">
        <f t="shared" si="25"/>
        <v>854.8</v>
      </c>
      <c r="I1637" s="15" t="s">
        <v>204</v>
      </c>
    </row>
    <row r="1638" spans="2:9" ht="15">
      <c r="B1638" s="17" t="s">
        <v>119</v>
      </c>
      <c r="C1638" s="17" t="s">
        <v>71</v>
      </c>
      <c r="D1638" s="19" t="s">
        <v>84</v>
      </c>
      <c r="E1638" s="21">
        <v>44912</v>
      </c>
      <c r="F1638" s="17">
        <v>11152</v>
      </c>
      <c r="G1638" s="17">
        <v>31</v>
      </c>
      <c r="H1638" s="15">
        <f t="shared" si="25"/>
        <v>359.74193548387098</v>
      </c>
      <c r="I1638" s="15" t="s">
        <v>204</v>
      </c>
    </row>
    <row r="1639" spans="2:9" ht="15">
      <c r="B1639" s="17" t="s">
        <v>120</v>
      </c>
      <c r="C1639" s="17" t="s">
        <v>81</v>
      </c>
      <c r="D1639" s="19" t="s">
        <v>121</v>
      </c>
      <c r="E1639" s="21">
        <v>44912</v>
      </c>
      <c r="F1639" s="17">
        <v>316</v>
      </c>
      <c r="G1639" s="17">
        <v>1</v>
      </c>
      <c r="H1639" s="15">
        <f t="shared" si="25"/>
        <v>316</v>
      </c>
      <c r="I1639" s="15" t="s">
        <v>204</v>
      </c>
    </row>
    <row r="1640" spans="2:9" ht="15">
      <c r="B1640" s="17" t="s">
        <v>122</v>
      </c>
      <c r="C1640" s="17" t="s">
        <v>81</v>
      </c>
      <c r="D1640" s="19" t="s">
        <v>123</v>
      </c>
      <c r="E1640" s="21">
        <v>44912</v>
      </c>
      <c r="F1640" s="17">
        <v>0</v>
      </c>
      <c r="G1640" s="17">
        <v>0</v>
      </c>
      <c r="H1640" s="15">
        <f t="shared" si="25"/>
        <v>0</v>
      </c>
      <c r="I1640" s="15" t="s">
        <v>204</v>
      </c>
    </row>
    <row r="1641" spans="2:9" ht="15">
      <c r="B1641" s="17" t="s">
        <v>124</v>
      </c>
      <c r="C1641" s="17" t="s">
        <v>81</v>
      </c>
      <c r="D1641" s="19" t="s">
        <v>121</v>
      </c>
      <c r="E1641" s="21">
        <v>44912</v>
      </c>
      <c r="F1641" s="17">
        <v>0</v>
      </c>
      <c r="G1641" s="17">
        <v>0</v>
      </c>
      <c r="H1641" s="15">
        <f t="shared" si="25"/>
        <v>0</v>
      </c>
      <c r="I1641" s="15" t="s">
        <v>204</v>
      </c>
    </row>
    <row r="1642" spans="2:9" ht="15">
      <c r="B1642" s="17" t="s">
        <v>125</v>
      </c>
      <c r="C1642" s="17" t="s">
        <v>75</v>
      </c>
      <c r="D1642" s="19" t="s">
        <v>91</v>
      </c>
      <c r="E1642" s="21">
        <v>44912</v>
      </c>
      <c r="F1642" s="17">
        <v>5841</v>
      </c>
      <c r="G1642" s="17">
        <v>9</v>
      </c>
      <c r="H1642" s="15">
        <f t="shared" si="25"/>
        <v>649</v>
      </c>
      <c r="I1642" s="15" t="s">
        <v>204</v>
      </c>
    </row>
    <row r="1643" spans="2:9" ht="15">
      <c r="B1643" s="17" t="s">
        <v>126</v>
      </c>
      <c r="C1643" s="17" t="s">
        <v>71</v>
      </c>
      <c r="D1643" s="19" t="s">
        <v>84</v>
      </c>
      <c r="E1643" s="21">
        <v>44912</v>
      </c>
      <c r="F1643" s="17">
        <v>865</v>
      </c>
      <c r="G1643" s="17">
        <v>5</v>
      </c>
      <c r="H1643" s="15">
        <f t="shared" si="25"/>
        <v>173</v>
      </c>
      <c r="I1643" s="15" t="s">
        <v>204</v>
      </c>
    </row>
    <row r="1644" spans="2:9" ht="15">
      <c r="B1644" s="17" t="s">
        <v>87</v>
      </c>
      <c r="C1644" s="17" t="s">
        <v>71</v>
      </c>
      <c r="D1644" s="19" t="s">
        <v>72</v>
      </c>
      <c r="E1644" s="21">
        <v>44912</v>
      </c>
      <c r="F1644" s="17">
        <v>24631</v>
      </c>
      <c r="G1644" s="17">
        <v>50</v>
      </c>
      <c r="H1644" s="15">
        <f t="shared" si="25"/>
        <v>492.62</v>
      </c>
      <c r="I1644" s="15" t="s">
        <v>204</v>
      </c>
    </row>
    <row r="1645" spans="2:9" ht="15">
      <c r="B1645" s="17" t="s">
        <v>127</v>
      </c>
      <c r="C1645" s="17" t="s">
        <v>68</v>
      </c>
      <c r="D1645" s="19" t="s">
        <v>99</v>
      </c>
      <c r="E1645" s="21">
        <v>44912</v>
      </c>
      <c r="F1645" s="17">
        <v>5907</v>
      </c>
      <c r="G1645" s="17">
        <v>7</v>
      </c>
      <c r="H1645" s="15">
        <f t="shared" si="25"/>
        <v>843.85714285714289</v>
      </c>
      <c r="I1645" s="15" t="s">
        <v>204</v>
      </c>
    </row>
    <row r="1646" spans="2:9" ht="15">
      <c r="B1646" s="17" t="s">
        <v>128</v>
      </c>
      <c r="C1646" s="17" t="s">
        <v>81</v>
      </c>
      <c r="D1646" s="19" t="s">
        <v>123</v>
      </c>
      <c r="E1646" s="21">
        <v>44912</v>
      </c>
      <c r="F1646" s="17">
        <v>15576</v>
      </c>
      <c r="G1646" s="17">
        <v>24</v>
      </c>
      <c r="H1646" s="15">
        <f t="shared" si="25"/>
        <v>649</v>
      </c>
      <c r="I1646" s="15" t="s">
        <v>204</v>
      </c>
    </row>
    <row r="1647" spans="2:9" ht="15">
      <c r="B1647" s="17" t="s">
        <v>129</v>
      </c>
      <c r="C1647" s="17" t="s">
        <v>75</v>
      </c>
      <c r="D1647" s="19" t="s">
        <v>91</v>
      </c>
      <c r="E1647" s="21">
        <v>44912</v>
      </c>
      <c r="F1647" s="17">
        <v>11282</v>
      </c>
      <c r="G1647" s="17">
        <v>27</v>
      </c>
      <c r="H1647" s="15">
        <f t="shared" si="25"/>
        <v>417.85185185185185</v>
      </c>
      <c r="I1647" s="15" t="s">
        <v>204</v>
      </c>
    </row>
    <row r="1648" spans="2:9" ht="15">
      <c r="B1648" s="17" t="s">
        <v>130</v>
      </c>
      <c r="C1648" s="17" t="s">
        <v>71</v>
      </c>
      <c r="D1648" s="19" t="s">
        <v>72</v>
      </c>
      <c r="E1648" s="21">
        <v>44912</v>
      </c>
      <c r="F1648" s="17">
        <v>0</v>
      </c>
      <c r="G1648" s="17">
        <v>0</v>
      </c>
      <c r="H1648" s="15">
        <f t="shared" si="25"/>
        <v>0</v>
      </c>
      <c r="I1648" s="15" t="s">
        <v>204</v>
      </c>
    </row>
    <row r="1649" spans="2:9" ht="15">
      <c r="B1649" s="17" t="s">
        <v>131</v>
      </c>
      <c r="C1649" s="17" t="s">
        <v>75</v>
      </c>
      <c r="D1649" s="19" t="s">
        <v>76</v>
      </c>
      <c r="E1649" s="21">
        <v>44912</v>
      </c>
      <c r="F1649" s="17">
        <v>34830</v>
      </c>
      <c r="G1649" s="17">
        <v>258</v>
      </c>
      <c r="H1649" s="15">
        <f t="shared" si="25"/>
        <v>135</v>
      </c>
      <c r="I1649" s="15" t="s">
        <v>204</v>
      </c>
    </row>
    <row r="1650" spans="2:9" ht="15">
      <c r="B1650" s="17" t="s">
        <v>132</v>
      </c>
      <c r="C1650" s="17" t="s">
        <v>68</v>
      </c>
      <c r="D1650" s="19" t="s">
        <v>89</v>
      </c>
      <c r="E1650" s="21">
        <v>44912</v>
      </c>
      <c r="F1650" s="17">
        <v>0</v>
      </c>
      <c r="G1650" s="17">
        <v>0</v>
      </c>
      <c r="H1650" s="15">
        <f t="shared" si="25"/>
        <v>0</v>
      </c>
      <c r="I1650" s="15" t="s">
        <v>204</v>
      </c>
    </row>
    <row r="1651" spans="2:9" ht="15">
      <c r="B1651" s="17" t="s">
        <v>133</v>
      </c>
      <c r="C1651" s="17" t="s">
        <v>71</v>
      </c>
      <c r="D1651" s="19" t="s">
        <v>72</v>
      </c>
      <c r="E1651" s="21">
        <v>44912</v>
      </c>
      <c r="F1651" s="17">
        <v>0</v>
      </c>
      <c r="G1651" s="17">
        <v>0</v>
      </c>
      <c r="H1651" s="15">
        <f t="shared" si="25"/>
        <v>0</v>
      </c>
      <c r="I1651" s="15" t="s">
        <v>204</v>
      </c>
    </row>
    <row r="1652" spans="2:9" ht="15">
      <c r="B1652" s="17" t="s">
        <v>134</v>
      </c>
      <c r="C1652" s="17" t="s">
        <v>75</v>
      </c>
      <c r="D1652" s="19" t="s">
        <v>76</v>
      </c>
      <c r="E1652" s="21">
        <v>44912</v>
      </c>
      <c r="F1652" s="17">
        <v>1116</v>
      </c>
      <c r="G1652" s="17">
        <v>4</v>
      </c>
      <c r="H1652" s="15">
        <f t="shared" si="25"/>
        <v>279</v>
      </c>
      <c r="I1652" s="15" t="s">
        <v>204</v>
      </c>
    </row>
    <row r="1653" spans="2:9" ht="15">
      <c r="B1653" s="17" t="s">
        <v>135</v>
      </c>
      <c r="C1653" s="17" t="s">
        <v>68</v>
      </c>
      <c r="D1653" s="19" t="s">
        <v>69</v>
      </c>
      <c r="E1653" s="21">
        <v>44912</v>
      </c>
      <c r="F1653" s="17">
        <v>8548</v>
      </c>
      <c r="G1653" s="17">
        <v>10</v>
      </c>
      <c r="H1653" s="15">
        <f t="shared" si="25"/>
        <v>854.8</v>
      </c>
      <c r="I1653" s="15" t="s">
        <v>204</v>
      </c>
    </row>
    <row r="1654" spans="2:9" ht="15">
      <c r="B1654" s="17" t="s">
        <v>136</v>
      </c>
      <c r="C1654" s="17" t="s">
        <v>71</v>
      </c>
      <c r="D1654" s="19" t="s">
        <v>84</v>
      </c>
      <c r="E1654" s="21">
        <v>44912</v>
      </c>
      <c r="F1654" s="17">
        <v>11152</v>
      </c>
      <c r="G1654" s="17">
        <v>31</v>
      </c>
      <c r="H1654" s="15">
        <f t="shared" si="25"/>
        <v>359.74193548387098</v>
      </c>
      <c r="I1654" s="15" t="s">
        <v>204</v>
      </c>
    </row>
    <row r="1655" spans="2:9" ht="15">
      <c r="B1655" s="17" t="s">
        <v>137</v>
      </c>
      <c r="C1655" s="17" t="s">
        <v>81</v>
      </c>
      <c r="D1655" s="19" t="s">
        <v>121</v>
      </c>
      <c r="E1655" s="21">
        <v>44912</v>
      </c>
      <c r="F1655" s="17">
        <v>316</v>
      </c>
      <c r="G1655" s="17">
        <v>1</v>
      </c>
      <c r="H1655" s="15">
        <f t="shared" si="25"/>
        <v>316</v>
      </c>
      <c r="I1655" s="15" t="s">
        <v>204</v>
      </c>
    </row>
    <row r="1656" spans="2:9" ht="15">
      <c r="B1656" s="17" t="s">
        <v>138</v>
      </c>
      <c r="C1656" s="17" t="s">
        <v>68</v>
      </c>
      <c r="D1656" s="19" t="s">
        <v>89</v>
      </c>
      <c r="E1656" s="21">
        <v>44912</v>
      </c>
      <c r="F1656" s="17">
        <v>0</v>
      </c>
      <c r="G1656" s="17">
        <v>0</v>
      </c>
      <c r="H1656" s="15">
        <f t="shared" si="25"/>
        <v>0</v>
      </c>
      <c r="I1656" s="15" t="s">
        <v>204</v>
      </c>
    </row>
    <row r="1657" spans="2:9" ht="15">
      <c r="B1657" s="17" t="s">
        <v>139</v>
      </c>
      <c r="C1657" s="17" t="s">
        <v>71</v>
      </c>
      <c r="D1657" s="19" t="s">
        <v>94</v>
      </c>
      <c r="E1657" s="21">
        <v>44912</v>
      </c>
      <c r="F1657" s="17">
        <v>0</v>
      </c>
      <c r="G1657" s="17">
        <v>0</v>
      </c>
      <c r="H1657" s="15">
        <f t="shared" si="25"/>
        <v>0</v>
      </c>
      <c r="I1657" s="15" t="s">
        <v>204</v>
      </c>
    </row>
    <row r="1658" spans="2:9" ht="15">
      <c r="B1658" s="17" t="s">
        <v>140</v>
      </c>
      <c r="C1658" s="17" t="s">
        <v>68</v>
      </c>
      <c r="D1658" s="19" t="s">
        <v>99</v>
      </c>
      <c r="E1658" s="21">
        <v>44912</v>
      </c>
      <c r="F1658" s="17">
        <v>5841</v>
      </c>
      <c r="G1658" s="17">
        <v>9</v>
      </c>
      <c r="H1658" s="15">
        <f t="shared" si="25"/>
        <v>649</v>
      </c>
      <c r="I1658" s="15" t="s">
        <v>204</v>
      </c>
    </row>
    <row r="1659" spans="2:9" ht="15">
      <c r="B1659" s="17" t="s">
        <v>141</v>
      </c>
      <c r="C1659" s="17" t="s">
        <v>75</v>
      </c>
      <c r="D1659" s="19" t="s">
        <v>91</v>
      </c>
      <c r="E1659" s="21">
        <v>44912</v>
      </c>
      <c r="F1659" s="17">
        <v>865</v>
      </c>
      <c r="G1659" s="17">
        <v>5</v>
      </c>
      <c r="H1659" s="15">
        <f t="shared" si="25"/>
        <v>173</v>
      </c>
      <c r="I1659" s="15" t="s">
        <v>204</v>
      </c>
    </row>
    <row r="1660" spans="2:9" ht="15">
      <c r="B1660" s="17" t="s">
        <v>142</v>
      </c>
      <c r="C1660" s="17" t="s">
        <v>68</v>
      </c>
      <c r="D1660" s="19" t="s">
        <v>89</v>
      </c>
      <c r="E1660" s="21">
        <v>44912</v>
      </c>
      <c r="F1660" s="17">
        <v>24631</v>
      </c>
      <c r="G1660" s="17">
        <v>50</v>
      </c>
      <c r="H1660" s="15">
        <f t="shared" si="25"/>
        <v>492.62</v>
      </c>
      <c r="I1660" s="15" t="s">
        <v>204</v>
      </c>
    </row>
    <row r="1661" spans="2:9" ht="15">
      <c r="B1661" s="17" t="s">
        <v>143</v>
      </c>
      <c r="C1661" s="17" t="s">
        <v>81</v>
      </c>
      <c r="D1661" s="19" t="s">
        <v>121</v>
      </c>
      <c r="E1661" s="21">
        <v>44912</v>
      </c>
      <c r="F1661" s="17">
        <v>5907</v>
      </c>
      <c r="G1661" s="17">
        <v>7</v>
      </c>
      <c r="H1661" s="15">
        <f t="shared" si="25"/>
        <v>843.85714285714289</v>
      </c>
      <c r="I1661" s="15" t="s">
        <v>204</v>
      </c>
    </row>
    <row r="1662" spans="2:9" ht="15">
      <c r="B1662" s="17" t="s">
        <v>144</v>
      </c>
      <c r="C1662" s="17" t="s">
        <v>71</v>
      </c>
      <c r="D1662" s="19" t="s">
        <v>72</v>
      </c>
      <c r="E1662" s="21">
        <v>44912</v>
      </c>
      <c r="F1662" s="17">
        <v>15576</v>
      </c>
      <c r="G1662" s="17">
        <v>24</v>
      </c>
      <c r="H1662" s="15">
        <f t="shared" si="25"/>
        <v>649</v>
      </c>
      <c r="I1662" s="15" t="s">
        <v>204</v>
      </c>
    </row>
    <row r="1663" spans="2:9" ht="15">
      <c r="B1663" s="17" t="s">
        <v>145</v>
      </c>
      <c r="C1663" s="17" t="s">
        <v>81</v>
      </c>
      <c r="D1663" s="19" t="s">
        <v>123</v>
      </c>
      <c r="E1663" s="21">
        <v>44912</v>
      </c>
      <c r="F1663" s="17">
        <v>11282</v>
      </c>
      <c r="G1663" s="17">
        <v>27</v>
      </c>
      <c r="H1663" s="15">
        <f t="shared" si="25"/>
        <v>417.85185185185185</v>
      </c>
      <c r="I1663" s="15" t="s">
        <v>204</v>
      </c>
    </row>
    <row r="1664" spans="2:9" ht="15">
      <c r="B1664" s="17" t="s">
        <v>146</v>
      </c>
      <c r="C1664" s="17" t="s">
        <v>68</v>
      </c>
      <c r="D1664" s="19" t="s">
        <v>69</v>
      </c>
      <c r="E1664" s="21">
        <v>44912</v>
      </c>
      <c r="F1664" s="17">
        <v>0</v>
      </c>
      <c r="G1664" s="17">
        <v>0</v>
      </c>
      <c r="H1664" s="15">
        <f t="shared" si="25"/>
        <v>0</v>
      </c>
      <c r="I1664" s="15" t="s">
        <v>204</v>
      </c>
    </row>
    <row r="1665" spans="2:9" ht="15">
      <c r="B1665" s="17" t="s">
        <v>147</v>
      </c>
      <c r="C1665" s="17" t="s">
        <v>68</v>
      </c>
      <c r="D1665" s="19" t="s">
        <v>99</v>
      </c>
      <c r="E1665" s="21">
        <v>44912</v>
      </c>
      <c r="F1665" s="17">
        <v>34830</v>
      </c>
      <c r="G1665" s="17">
        <v>258</v>
      </c>
      <c r="H1665" s="15">
        <f t="shared" si="25"/>
        <v>135</v>
      </c>
      <c r="I1665" s="15" t="s">
        <v>204</v>
      </c>
    </row>
    <row r="1666" spans="2:9" ht="15">
      <c r="B1666" s="17" t="s">
        <v>148</v>
      </c>
      <c r="C1666" s="17" t="s">
        <v>81</v>
      </c>
      <c r="D1666" s="19" t="s">
        <v>123</v>
      </c>
      <c r="E1666" s="21">
        <v>44912</v>
      </c>
      <c r="F1666" s="17">
        <v>0</v>
      </c>
      <c r="G1666" s="17">
        <v>0</v>
      </c>
      <c r="H1666" s="15">
        <f t="shared" si="25"/>
        <v>0</v>
      </c>
      <c r="I1666" s="15" t="s">
        <v>204</v>
      </c>
    </row>
    <row r="1667" spans="2:9" ht="15">
      <c r="B1667" s="17" t="s">
        <v>149</v>
      </c>
      <c r="C1667" s="17" t="s">
        <v>75</v>
      </c>
      <c r="D1667" s="19" t="s">
        <v>86</v>
      </c>
      <c r="E1667" s="21">
        <v>44912</v>
      </c>
      <c r="F1667" s="17">
        <v>0</v>
      </c>
      <c r="G1667" s="17">
        <v>0</v>
      </c>
      <c r="H1667" s="15">
        <f t="shared" ref="H1667:H1730" si="26">IF(F1667&gt;0,F1667/G1667,0)</f>
        <v>0</v>
      </c>
      <c r="I1667" s="15" t="s">
        <v>204</v>
      </c>
    </row>
    <row r="1668" spans="2:9" ht="15">
      <c r="B1668" s="17" t="s">
        <v>150</v>
      </c>
      <c r="C1668" s="17" t="s">
        <v>71</v>
      </c>
      <c r="D1668" s="19" t="s">
        <v>94</v>
      </c>
      <c r="E1668" s="21">
        <v>44912</v>
      </c>
      <c r="F1668" s="17">
        <v>1116</v>
      </c>
      <c r="G1668" s="17">
        <v>4</v>
      </c>
      <c r="H1668" s="15">
        <f t="shared" si="26"/>
        <v>279</v>
      </c>
      <c r="I1668" s="15" t="s">
        <v>204</v>
      </c>
    </row>
    <row r="1669" spans="2:9" ht="15">
      <c r="B1669" s="17" t="s">
        <v>151</v>
      </c>
      <c r="C1669" s="17" t="s">
        <v>68</v>
      </c>
      <c r="D1669" s="19" t="s">
        <v>89</v>
      </c>
      <c r="E1669" s="21">
        <v>44912</v>
      </c>
      <c r="F1669" s="17">
        <v>8548</v>
      </c>
      <c r="G1669" s="17">
        <v>10</v>
      </c>
      <c r="H1669" s="15">
        <f t="shared" si="26"/>
        <v>854.8</v>
      </c>
      <c r="I1669" s="15" t="s">
        <v>204</v>
      </c>
    </row>
    <row r="1670" spans="2:9" ht="15">
      <c r="B1670" s="17" t="s">
        <v>152</v>
      </c>
      <c r="C1670" s="17" t="s">
        <v>81</v>
      </c>
      <c r="D1670" s="19" t="s">
        <v>82</v>
      </c>
      <c r="E1670" s="21">
        <v>44912</v>
      </c>
      <c r="F1670" s="17">
        <v>11152</v>
      </c>
      <c r="G1670" s="17">
        <v>31</v>
      </c>
      <c r="H1670" s="15">
        <f t="shared" si="26"/>
        <v>359.74193548387098</v>
      </c>
      <c r="I1670" s="15" t="s">
        <v>204</v>
      </c>
    </row>
    <row r="1671" spans="2:9" ht="15">
      <c r="B1671" s="17" t="s">
        <v>153</v>
      </c>
      <c r="C1671" s="17" t="s">
        <v>68</v>
      </c>
      <c r="D1671" s="19" t="s">
        <v>89</v>
      </c>
      <c r="E1671" s="21">
        <v>44912</v>
      </c>
      <c r="F1671" s="17">
        <v>316</v>
      </c>
      <c r="G1671" s="17">
        <v>1</v>
      </c>
      <c r="H1671" s="15">
        <f t="shared" si="26"/>
        <v>316</v>
      </c>
      <c r="I1671" s="15" t="s">
        <v>204</v>
      </c>
    </row>
    <row r="1672" spans="2:9" ht="15">
      <c r="B1672" s="17" t="s">
        <v>154</v>
      </c>
      <c r="C1672" s="17" t="s">
        <v>71</v>
      </c>
      <c r="D1672" s="19" t="s">
        <v>84</v>
      </c>
      <c r="E1672" s="21">
        <v>44912</v>
      </c>
      <c r="F1672" s="17">
        <v>0</v>
      </c>
      <c r="G1672" s="17">
        <v>0</v>
      </c>
      <c r="H1672" s="15">
        <f t="shared" si="26"/>
        <v>0</v>
      </c>
      <c r="I1672" s="15" t="s">
        <v>204</v>
      </c>
    </row>
    <row r="1673" spans="2:9" ht="15">
      <c r="B1673" s="17" t="s">
        <v>155</v>
      </c>
      <c r="C1673" s="17" t="s">
        <v>75</v>
      </c>
      <c r="D1673" s="19" t="s">
        <v>86</v>
      </c>
      <c r="E1673" s="21">
        <v>44912</v>
      </c>
      <c r="F1673" s="17">
        <v>0</v>
      </c>
      <c r="G1673" s="17">
        <v>0</v>
      </c>
      <c r="H1673" s="15">
        <f t="shared" si="26"/>
        <v>0</v>
      </c>
      <c r="I1673" s="15" t="s">
        <v>204</v>
      </c>
    </row>
    <row r="1674" spans="2:9" ht="15">
      <c r="B1674" s="17" t="s">
        <v>156</v>
      </c>
      <c r="C1674" s="17" t="s">
        <v>81</v>
      </c>
      <c r="D1674" s="19" t="s">
        <v>82</v>
      </c>
      <c r="E1674" s="21">
        <v>44912</v>
      </c>
      <c r="F1674" s="17">
        <v>5841</v>
      </c>
      <c r="G1674" s="17">
        <v>9</v>
      </c>
      <c r="H1674" s="15">
        <f t="shared" si="26"/>
        <v>649</v>
      </c>
      <c r="I1674" s="15" t="s">
        <v>204</v>
      </c>
    </row>
    <row r="1675" spans="2:9" ht="15">
      <c r="B1675" s="17" t="s">
        <v>157</v>
      </c>
      <c r="C1675" s="17" t="s">
        <v>81</v>
      </c>
      <c r="D1675" s="19" t="s">
        <v>121</v>
      </c>
      <c r="E1675" s="21">
        <v>44912</v>
      </c>
      <c r="F1675" s="17">
        <v>865</v>
      </c>
      <c r="G1675" s="17">
        <v>5</v>
      </c>
      <c r="H1675" s="15">
        <f t="shared" si="26"/>
        <v>173</v>
      </c>
      <c r="I1675" s="15" t="s">
        <v>204</v>
      </c>
    </row>
    <row r="1676" spans="2:9" ht="15">
      <c r="B1676" s="17" t="s">
        <v>158</v>
      </c>
      <c r="C1676" s="17" t="s">
        <v>68</v>
      </c>
      <c r="D1676" s="19" t="s">
        <v>99</v>
      </c>
      <c r="E1676" s="21">
        <v>44912</v>
      </c>
      <c r="F1676" s="17">
        <v>498</v>
      </c>
      <c r="G1676" s="17">
        <v>2</v>
      </c>
      <c r="H1676" s="15">
        <f t="shared" si="26"/>
        <v>249</v>
      </c>
      <c r="I1676" s="15" t="s">
        <v>204</v>
      </c>
    </row>
    <row r="1677" spans="2:9" ht="15">
      <c r="B1677" s="17" t="s">
        <v>159</v>
      </c>
      <c r="C1677" s="17" t="s">
        <v>75</v>
      </c>
      <c r="D1677" s="19" t="s">
        <v>91</v>
      </c>
      <c r="E1677" s="21">
        <v>44912</v>
      </c>
      <c r="F1677" s="17">
        <v>4219</v>
      </c>
      <c r="G1677" s="17">
        <v>5</v>
      </c>
      <c r="H1677" s="15">
        <f t="shared" si="26"/>
        <v>843.8</v>
      </c>
      <c r="I1677" s="15" t="s">
        <v>204</v>
      </c>
    </row>
    <row r="1678" spans="2:9" ht="15">
      <c r="B1678" s="17" t="s">
        <v>160</v>
      </c>
      <c r="C1678" s="17" t="s">
        <v>71</v>
      </c>
      <c r="D1678" s="19" t="s">
        <v>84</v>
      </c>
      <c r="E1678" s="21">
        <v>44912</v>
      </c>
      <c r="F1678" s="17">
        <v>1740</v>
      </c>
      <c r="G1678" s="17">
        <v>12</v>
      </c>
      <c r="H1678" s="15">
        <f t="shared" si="26"/>
        <v>145</v>
      </c>
      <c r="I1678" s="15" t="s">
        <v>204</v>
      </c>
    </row>
    <row r="1679" spans="2:9" ht="15">
      <c r="B1679" s="17" t="s">
        <v>161</v>
      </c>
      <c r="C1679" s="17" t="s">
        <v>75</v>
      </c>
      <c r="D1679" s="19" t="s">
        <v>86</v>
      </c>
      <c r="E1679" s="21">
        <v>44912</v>
      </c>
      <c r="F1679" s="17">
        <v>928</v>
      </c>
      <c r="G1679" s="17">
        <v>2</v>
      </c>
      <c r="H1679" s="15">
        <f t="shared" si="26"/>
        <v>464</v>
      </c>
      <c r="I1679" s="15" t="s">
        <v>204</v>
      </c>
    </row>
    <row r="1680" spans="2:9" ht="15">
      <c r="B1680" s="17" t="s">
        <v>162</v>
      </c>
      <c r="C1680" s="17" t="s">
        <v>81</v>
      </c>
      <c r="D1680" s="19" t="s">
        <v>82</v>
      </c>
      <c r="E1680" s="21">
        <v>44912</v>
      </c>
      <c r="F1680" s="17">
        <v>668</v>
      </c>
      <c r="G1680" s="17">
        <v>4</v>
      </c>
      <c r="H1680" s="15">
        <f t="shared" si="26"/>
        <v>167</v>
      </c>
      <c r="I1680" s="15" t="s">
        <v>204</v>
      </c>
    </row>
    <row r="1681" spans="2:9" ht="15">
      <c r="B1681" s="17" t="s">
        <v>163</v>
      </c>
      <c r="C1681" s="17" t="s">
        <v>71</v>
      </c>
      <c r="D1681" s="19" t="s">
        <v>94</v>
      </c>
      <c r="E1681" s="21">
        <v>44912</v>
      </c>
      <c r="F1681" s="17">
        <v>3990</v>
      </c>
      <c r="G1681" s="17">
        <v>10</v>
      </c>
      <c r="H1681" s="15">
        <f t="shared" si="26"/>
        <v>399</v>
      </c>
      <c r="I1681" s="15" t="s">
        <v>204</v>
      </c>
    </row>
    <row r="1682" spans="2:9" ht="15">
      <c r="B1682" s="17" t="s">
        <v>164</v>
      </c>
      <c r="C1682" s="17" t="s">
        <v>75</v>
      </c>
      <c r="D1682" s="19" t="s">
        <v>91</v>
      </c>
      <c r="E1682" s="21">
        <v>44912</v>
      </c>
      <c r="F1682" s="17">
        <v>1691</v>
      </c>
      <c r="G1682" s="17">
        <v>2</v>
      </c>
      <c r="H1682" s="15">
        <f t="shared" si="26"/>
        <v>845.5</v>
      </c>
      <c r="I1682" s="15" t="s">
        <v>204</v>
      </c>
    </row>
    <row r="1683" spans="2:9" ht="15">
      <c r="B1683" s="17" t="s">
        <v>165</v>
      </c>
      <c r="C1683" s="17" t="s">
        <v>75</v>
      </c>
      <c r="D1683" s="19" t="s">
        <v>86</v>
      </c>
      <c r="E1683" s="21">
        <v>44912</v>
      </c>
      <c r="F1683" s="17">
        <v>2531</v>
      </c>
      <c r="G1683" s="17">
        <v>3</v>
      </c>
      <c r="H1683" s="15">
        <f t="shared" si="26"/>
        <v>843.66666666666663</v>
      </c>
      <c r="I1683" s="15" t="s">
        <v>204</v>
      </c>
    </row>
    <row r="1684" spans="2:9" ht="15">
      <c r="B1684" s="17" t="s">
        <v>166</v>
      </c>
      <c r="C1684" s="17" t="s">
        <v>81</v>
      </c>
      <c r="D1684" s="19" t="s">
        <v>121</v>
      </c>
      <c r="E1684" s="21">
        <v>44912</v>
      </c>
      <c r="F1684" s="17">
        <v>8665</v>
      </c>
      <c r="G1684" s="17">
        <v>45</v>
      </c>
      <c r="H1684" s="15">
        <f t="shared" si="26"/>
        <v>192.55555555555554</v>
      </c>
      <c r="I1684" s="15" t="s">
        <v>204</v>
      </c>
    </row>
    <row r="1685" spans="2:9" ht="15">
      <c r="B1685" s="17" t="s">
        <v>167</v>
      </c>
      <c r="C1685" s="17" t="s">
        <v>68</v>
      </c>
      <c r="D1685" s="19" t="s">
        <v>89</v>
      </c>
      <c r="E1685" s="21">
        <v>44912</v>
      </c>
      <c r="F1685" s="17">
        <v>3995</v>
      </c>
      <c r="G1685" s="17">
        <v>13</v>
      </c>
      <c r="H1685" s="15">
        <f t="shared" si="26"/>
        <v>307.30769230769232</v>
      </c>
      <c r="I1685" s="15" t="s">
        <v>204</v>
      </c>
    </row>
    <row r="1686" spans="2:9" ht="15">
      <c r="B1686" s="17" t="s">
        <v>168</v>
      </c>
      <c r="C1686" s="17" t="s">
        <v>68</v>
      </c>
      <c r="D1686" s="19" t="s">
        <v>99</v>
      </c>
      <c r="E1686" s="21">
        <v>44912</v>
      </c>
      <c r="F1686" s="17">
        <v>0</v>
      </c>
      <c r="G1686" s="17">
        <v>0</v>
      </c>
      <c r="H1686" s="15">
        <f t="shared" si="26"/>
        <v>0</v>
      </c>
      <c r="I1686" s="15" t="s">
        <v>204</v>
      </c>
    </row>
    <row r="1687" spans="2:9" ht="15">
      <c r="B1687" s="17" t="s">
        <v>169</v>
      </c>
      <c r="C1687" s="17" t="s">
        <v>81</v>
      </c>
      <c r="D1687" s="19" t="s">
        <v>82</v>
      </c>
      <c r="E1687" s="21">
        <v>44912</v>
      </c>
      <c r="F1687" s="17">
        <v>24631</v>
      </c>
      <c r="G1687" s="17">
        <v>50</v>
      </c>
      <c r="H1687" s="15">
        <f t="shared" si="26"/>
        <v>492.62</v>
      </c>
      <c r="I1687" s="15" t="s">
        <v>204</v>
      </c>
    </row>
    <row r="1688" spans="2:9" ht="15">
      <c r="B1688" s="17" t="s">
        <v>170</v>
      </c>
      <c r="C1688" s="17" t="s">
        <v>81</v>
      </c>
      <c r="D1688" s="19" t="s">
        <v>82</v>
      </c>
      <c r="E1688" s="21">
        <v>44912</v>
      </c>
      <c r="F1688" s="17">
        <v>5907</v>
      </c>
      <c r="G1688" s="17">
        <v>7</v>
      </c>
      <c r="H1688" s="15">
        <f t="shared" si="26"/>
        <v>843.85714285714289</v>
      </c>
      <c r="I1688" s="15" t="s">
        <v>204</v>
      </c>
    </row>
    <row r="1689" spans="2:9" ht="15">
      <c r="B1689" s="17" t="s">
        <v>171</v>
      </c>
      <c r="C1689" s="17" t="s">
        <v>68</v>
      </c>
      <c r="D1689" s="19" t="s">
        <v>69</v>
      </c>
      <c r="E1689" s="21">
        <v>44912</v>
      </c>
      <c r="F1689" s="17">
        <v>15576</v>
      </c>
      <c r="G1689" s="17">
        <v>24</v>
      </c>
      <c r="H1689" s="15">
        <f t="shared" si="26"/>
        <v>649</v>
      </c>
      <c r="I1689" s="15" t="s">
        <v>204</v>
      </c>
    </row>
    <row r="1690" spans="2:9" ht="15">
      <c r="B1690" s="17" t="s">
        <v>172</v>
      </c>
      <c r="C1690" s="17" t="s">
        <v>75</v>
      </c>
      <c r="D1690" s="19" t="s">
        <v>91</v>
      </c>
      <c r="E1690" s="21">
        <v>44912</v>
      </c>
      <c r="F1690" s="17">
        <v>11282</v>
      </c>
      <c r="G1690" s="17">
        <v>27</v>
      </c>
      <c r="H1690" s="15">
        <f t="shared" si="26"/>
        <v>417.85185185185185</v>
      </c>
      <c r="I1690" s="15" t="s">
        <v>204</v>
      </c>
    </row>
    <row r="1691" spans="2:9" ht="15">
      <c r="B1691" s="17" t="s">
        <v>173</v>
      </c>
      <c r="C1691" s="17" t="s">
        <v>68</v>
      </c>
      <c r="D1691" s="19" t="s">
        <v>69</v>
      </c>
      <c r="E1691" s="21">
        <v>44912</v>
      </c>
      <c r="F1691" s="17">
        <v>0</v>
      </c>
      <c r="G1691" s="17">
        <v>0</v>
      </c>
      <c r="H1691" s="15">
        <f t="shared" si="26"/>
        <v>0</v>
      </c>
      <c r="I1691" s="15" t="s">
        <v>204</v>
      </c>
    </row>
    <row r="1692" spans="2:9" ht="15">
      <c r="B1692" s="17" t="s">
        <v>174</v>
      </c>
      <c r="C1692" s="17" t="s">
        <v>71</v>
      </c>
      <c r="D1692" s="19" t="s">
        <v>94</v>
      </c>
      <c r="E1692" s="21">
        <v>44912</v>
      </c>
      <c r="F1692" s="17">
        <v>34830</v>
      </c>
      <c r="G1692" s="17">
        <v>258</v>
      </c>
      <c r="H1692" s="15">
        <f t="shared" si="26"/>
        <v>135</v>
      </c>
      <c r="I1692" s="15" t="s">
        <v>204</v>
      </c>
    </row>
    <row r="1693" spans="2:9" ht="15">
      <c r="B1693" s="17" t="s">
        <v>175</v>
      </c>
      <c r="C1693" s="17" t="s">
        <v>81</v>
      </c>
      <c r="D1693" s="19" t="s">
        <v>123</v>
      </c>
      <c r="E1693" s="21">
        <v>44912</v>
      </c>
      <c r="F1693" s="17">
        <v>0</v>
      </c>
      <c r="G1693" s="17">
        <v>0</v>
      </c>
      <c r="H1693" s="15">
        <f t="shared" si="26"/>
        <v>0</v>
      </c>
      <c r="I1693" s="15" t="s">
        <v>204</v>
      </c>
    </row>
    <row r="1694" spans="2:9" ht="15">
      <c r="B1694" s="17" t="s">
        <v>176</v>
      </c>
      <c r="C1694" s="17" t="s">
        <v>68</v>
      </c>
      <c r="D1694" s="19" t="s">
        <v>99</v>
      </c>
      <c r="E1694" s="21">
        <v>44912</v>
      </c>
      <c r="F1694" s="17">
        <v>0</v>
      </c>
      <c r="G1694" s="17">
        <v>0</v>
      </c>
      <c r="H1694" s="15">
        <f t="shared" si="26"/>
        <v>0</v>
      </c>
      <c r="I1694" s="15" t="s">
        <v>204</v>
      </c>
    </row>
    <row r="1695" spans="2:9" ht="15">
      <c r="B1695" s="17" t="s">
        <v>177</v>
      </c>
      <c r="C1695" s="17" t="s">
        <v>71</v>
      </c>
      <c r="D1695" s="19" t="s">
        <v>94</v>
      </c>
      <c r="E1695" s="21">
        <v>44912</v>
      </c>
      <c r="F1695" s="17">
        <v>1116</v>
      </c>
      <c r="G1695" s="17">
        <v>4</v>
      </c>
      <c r="H1695" s="15">
        <f t="shared" si="26"/>
        <v>279</v>
      </c>
      <c r="I1695" s="15" t="s">
        <v>204</v>
      </c>
    </row>
    <row r="1696" spans="2:9" ht="15">
      <c r="B1696" s="17" t="s">
        <v>178</v>
      </c>
      <c r="C1696" s="17" t="s">
        <v>71</v>
      </c>
      <c r="D1696" s="19" t="s">
        <v>72</v>
      </c>
      <c r="E1696" s="21">
        <v>44912</v>
      </c>
      <c r="F1696" s="17">
        <v>8548</v>
      </c>
      <c r="G1696" s="17">
        <v>10</v>
      </c>
      <c r="H1696" s="15">
        <f t="shared" si="26"/>
        <v>854.8</v>
      </c>
      <c r="I1696" s="15" t="s">
        <v>204</v>
      </c>
    </row>
    <row r="1697" spans="2:9" ht="15">
      <c r="B1697" s="17" t="s">
        <v>179</v>
      </c>
      <c r="C1697" s="17" t="s">
        <v>68</v>
      </c>
      <c r="D1697" s="19" t="s">
        <v>69</v>
      </c>
      <c r="E1697" s="21">
        <v>44912</v>
      </c>
      <c r="F1697" s="17">
        <v>11152</v>
      </c>
      <c r="G1697" s="17">
        <v>31</v>
      </c>
      <c r="H1697" s="15">
        <f t="shared" si="26"/>
        <v>359.74193548387098</v>
      </c>
      <c r="I1697" s="15" t="s">
        <v>204</v>
      </c>
    </row>
    <row r="1698" spans="2:9" ht="15">
      <c r="B1698" s="17" t="s">
        <v>180</v>
      </c>
      <c r="C1698" s="17" t="s">
        <v>68</v>
      </c>
      <c r="D1698" s="19" t="s">
        <v>89</v>
      </c>
      <c r="E1698" s="21">
        <v>44912</v>
      </c>
      <c r="F1698" s="17">
        <v>316</v>
      </c>
      <c r="G1698" s="17">
        <v>1</v>
      </c>
      <c r="H1698" s="15">
        <f t="shared" si="26"/>
        <v>316</v>
      </c>
      <c r="I1698" s="15" t="s">
        <v>204</v>
      </c>
    </row>
    <row r="1699" spans="2:9" ht="15">
      <c r="B1699" s="17" t="s">
        <v>181</v>
      </c>
      <c r="C1699" s="17" t="s">
        <v>68</v>
      </c>
      <c r="D1699" s="19" t="s">
        <v>69</v>
      </c>
      <c r="E1699" s="21">
        <v>44912</v>
      </c>
      <c r="F1699" s="17">
        <v>0</v>
      </c>
      <c r="G1699" s="17">
        <v>0</v>
      </c>
      <c r="H1699" s="15">
        <f t="shared" si="26"/>
        <v>0</v>
      </c>
      <c r="I1699" s="15" t="s">
        <v>204</v>
      </c>
    </row>
    <row r="1700" spans="2:9" ht="15">
      <c r="B1700" s="17" t="s">
        <v>182</v>
      </c>
      <c r="C1700" s="17" t="s">
        <v>75</v>
      </c>
      <c r="D1700" s="19" t="s">
        <v>91</v>
      </c>
      <c r="E1700" s="21">
        <v>44912</v>
      </c>
      <c r="F1700" s="17">
        <v>0</v>
      </c>
      <c r="G1700" s="17">
        <v>0</v>
      </c>
      <c r="H1700" s="15">
        <f t="shared" si="26"/>
        <v>0</v>
      </c>
      <c r="I1700" s="15" t="s">
        <v>204</v>
      </c>
    </row>
    <row r="1701" spans="2:9" ht="15">
      <c r="B1701" s="17" t="s">
        <v>183</v>
      </c>
      <c r="C1701" s="17" t="s">
        <v>71</v>
      </c>
      <c r="D1701" s="19" t="s">
        <v>72</v>
      </c>
      <c r="E1701" s="21">
        <v>44912</v>
      </c>
      <c r="F1701" s="17">
        <v>5841</v>
      </c>
      <c r="G1701" s="17">
        <v>9</v>
      </c>
      <c r="H1701" s="15">
        <f t="shared" si="26"/>
        <v>649</v>
      </c>
      <c r="I1701" s="15" t="s">
        <v>204</v>
      </c>
    </row>
    <row r="1702" spans="2:9" ht="15">
      <c r="B1702" s="17" t="s">
        <v>67</v>
      </c>
      <c r="C1702" s="17" t="s">
        <v>68</v>
      </c>
      <c r="D1702" s="19" t="s">
        <v>69</v>
      </c>
      <c r="E1702" s="21">
        <v>44913</v>
      </c>
      <c r="F1702" s="17">
        <v>0</v>
      </c>
      <c r="G1702" s="17">
        <v>0</v>
      </c>
      <c r="H1702" s="15">
        <f t="shared" si="26"/>
        <v>0</v>
      </c>
      <c r="I1702" s="15" t="s">
        <v>204</v>
      </c>
    </row>
    <row r="1703" spans="2:9" ht="15">
      <c r="B1703" s="17" t="s">
        <v>70</v>
      </c>
      <c r="C1703" s="17" t="s">
        <v>71</v>
      </c>
      <c r="D1703" s="19" t="s">
        <v>72</v>
      </c>
      <c r="E1703" s="21">
        <v>44913</v>
      </c>
      <c r="F1703" s="17">
        <v>18415</v>
      </c>
      <c r="G1703" s="17">
        <v>33</v>
      </c>
      <c r="H1703" s="15">
        <f t="shared" si="26"/>
        <v>558.030303030303</v>
      </c>
      <c r="I1703" s="15" t="s">
        <v>204</v>
      </c>
    </row>
    <row r="1704" spans="2:9" ht="15">
      <c r="B1704" s="17" t="s">
        <v>73</v>
      </c>
      <c r="C1704" s="17" t="s">
        <v>71</v>
      </c>
      <c r="D1704" s="19" t="s">
        <v>72</v>
      </c>
      <c r="E1704" s="21">
        <v>44913</v>
      </c>
      <c r="F1704" s="17">
        <v>258</v>
      </c>
      <c r="G1704" s="17">
        <v>2</v>
      </c>
      <c r="H1704" s="15">
        <f t="shared" si="26"/>
        <v>129</v>
      </c>
      <c r="I1704" s="15" t="s">
        <v>204</v>
      </c>
    </row>
    <row r="1705" spans="2:9" ht="15">
      <c r="B1705" s="17" t="s">
        <v>74</v>
      </c>
      <c r="C1705" s="17" t="s">
        <v>75</v>
      </c>
      <c r="D1705" s="19" t="s">
        <v>76</v>
      </c>
      <c r="E1705" s="21">
        <v>44913</v>
      </c>
      <c r="F1705" s="17">
        <v>20528</v>
      </c>
      <c r="G1705" s="17">
        <v>12</v>
      </c>
      <c r="H1705" s="15">
        <f t="shared" si="26"/>
        <v>1710.6666666666667</v>
      </c>
      <c r="I1705" s="15" t="s">
        <v>204</v>
      </c>
    </row>
    <row r="1706" spans="2:9" ht="15">
      <c r="B1706" s="17" t="s">
        <v>77</v>
      </c>
      <c r="C1706" s="17" t="s">
        <v>78</v>
      </c>
      <c r="D1706" s="19" t="s">
        <v>79</v>
      </c>
      <c r="E1706" s="21">
        <v>44913</v>
      </c>
      <c r="F1706" s="17">
        <v>0</v>
      </c>
      <c r="G1706" s="17">
        <v>0</v>
      </c>
      <c r="H1706" s="15">
        <f t="shared" si="26"/>
        <v>0</v>
      </c>
      <c r="I1706" s="15" t="s">
        <v>204</v>
      </c>
    </row>
    <row r="1707" spans="2:9" ht="15">
      <c r="B1707" s="17" t="s">
        <v>80</v>
      </c>
      <c r="C1707" s="17" t="s">
        <v>81</v>
      </c>
      <c r="D1707" s="19" t="s">
        <v>82</v>
      </c>
      <c r="E1707" s="21">
        <v>44913</v>
      </c>
      <c r="F1707" s="17">
        <v>249</v>
      </c>
      <c r="G1707" s="17">
        <v>1</v>
      </c>
      <c r="H1707" s="15">
        <f t="shared" si="26"/>
        <v>249</v>
      </c>
      <c r="I1707" s="15" t="s">
        <v>204</v>
      </c>
    </row>
    <row r="1708" spans="2:9" ht="15">
      <c r="B1708" s="17" t="s">
        <v>83</v>
      </c>
      <c r="C1708" s="17" t="s">
        <v>71</v>
      </c>
      <c r="D1708" s="19" t="s">
        <v>84</v>
      </c>
      <c r="E1708" s="21">
        <v>44913</v>
      </c>
      <c r="F1708" s="17">
        <v>21801</v>
      </c>
      <c r="G1708" s="17">
        <v>169</v>
      </c>
      <c r="H1708" s="15">
        <f t="shared" si="26"/>
        <v>129</v>
      </c>
      <c r="I1708" s="15" t="s">
        <v>204</v>
      </c>
    </row>
    <row r="1709" spans="2:9" ht="15">
      <c r="B1709" s="17" t="s">
        <v>85</v>
      </c>
      <c r="C1709" s="17" t="s">
        <v>75</v>
      </c>
      <c r="D1709" s="19" t="s">
        <v>86</v>
      </c>
      <c r="E1709" s="21">
        <v>44913</v>
      </c>
      <c r="F1709" s="17">
        <v>1419</v>
      </c>
      <c r="G1709" s="17">
        <v>5</v>
      </c>
      <c r="H1709" s="15">
        <f t="shared" si="26"/>
        <v>283.8</v>
      </c>
      <c r="I1709" s="15" t="s">
        <v>204</v>
      </c>
    </row>
    <row r="1710" spans="2:9" ht="15">
      <c r="B1710" s="17" t="s">
        <v>87</v>
      </c>
      <c r="C1710" s="17" t="s">
        <v>71</v>
      </c>
      <c r="D1710" s="19" t="s">
        <v>84</v>
      </c>
      <c r="E1710" s="21">
        <v>44913</v>
      </c>
      <c r="F1710" s="17">
        <v>2189</v>
      </c>
      <c r="G1710" s="17">
        <v>11</v>
      </c>
      <c r="H1710" s="15">
        <f t="shared" si="26"/>
        <v>199</v>
      </c>
      <c r="I1710" s="15" t="s">
        <v>204</v>
      </c>
    </row>
    <row r="1711" spans="2:9" ht="15">
      <c r="B1711" s="17" t="s">
        <v>88</v>
      </c>
      <c r="C1711" s="17" t="s">
        <v>68</v>
      </c>
      <c r="D1711" s="19" t="s">
        <v>89</v>
      </c>
      <c r="E1711" s="21">
        <v>44913</v>
      </c>
      <c r="F1711" s="17">
        <v>0</v>
      </c>
      <c r="G1711" s="17">
        <v>0</v>
      </c>
      <c r="H1711" s="15">
        <f t="shared" si="26"/>
        <v>0</v>
      </c>
      <c r="I1711" s="15" t="s">
        <v>204</v>
      </c>
    </row>
    <row r="1712" spans="2:9" ht="15">
      <c r="B1712" s="17" t="s">
        <v>90</v>
      </c>
      <c r="C1712" s="17" t="s">
        <v>75</v>
      </c>
      <c r="D1712" s="19" t="s">
        <v>91</v>
      </c>
      <c r="E1712" s="21">
        <v>44913</v>
      </c>
      <c r="F1712" s="17">
        <v>22660</v>
      </c>
      <c r="G1712" s="17">
        <v>46</v>
      </c>
      <c r="H1712" s="15">
        <f t="shared" si="26"/>
        <v>492.60869565217394</v>
      </c>
      <c r="I1712" s="15" t="s">
        <v>204</v>
      </c>
    </row>
    <row r="1713" spans="2:9" ht="15">
      <c r="B1713" s="17" t="s">
        <v>92</v>
      </c>
      <c r="C1713" s="17" t="s">
        <v>75</v>
      </c>
      <c r="D1713" s="19" t="s">
        <v>86</v>
      </c>
      <c r="E1713" s="21">
        <v>44913</v>
      </c>
      <c r="F1713" s="17">
        <v>5063</v>
      </c>
      <c r="G1713" s="17">
        <v>6</v>
      </c>
      <c r="H1713" s="15">
        <f t="shared" si="26"/>
        <v>843.83333333333337</v>
      </c>
      <c r="I1713" s="15" t="s">
        <v>204</v>
      </c>
    </row>
    <row r="1714" spans="2:9" ht="15">
      <c r="B1714" s="17" t="s">
        <v>93</v>
      </c>
      <c r="C1714" s="17" t="s">
        <v>71</v>
      </c>
      <c r="D1714" s="19" t="s">
        <v>94</v>
      </c>
      <c r="E1714" s="21">
        <v>44913</v>
      </c>
      <c r="F1714" s="17">
        <v>13629</v>
      </c>
      <c r="G1714" s="17">
        <v>21</v>
      </c>
      <c r="H1714" s="15">
        <f t="shared" si="26"/>
        <v>649</v>
      </c>
      <c r="I1714" s="15" t="s">
        <v>204</v>
      </c>
    </row>
    <row r="1715" spans="2:9" ht="15">
      <c r="B1715" s="17" t="s">
        <v>95</v>
      </c>
      <c r="C1715" s="17" t="s">
        <v>71</v>
      </c>
      <c r="D1715" s="19" t="s">
        <v>94</v>
      </c>
      <c r="E1715" s="21">
        <v>44913</v>
      </c>
      <c r="F1715" s="17">
        <v>13789</v>
      </c>
      <c r="G1715" s="17">
        <v>33</v>
      </c>
      <c r="H1715" s="15">
        <f t="shared" si="26"/>
        <v>417.84848484848487</v>
      </c>
      <c r="I1715" s="15" t="s">
        <v>204</v>
      </c>
    </row>
    <row r="1716" spans="2:9" ht="15">
      <c r="B1716" s="17" t="s">
        <v>96</v>
      </c>
      <c r="C1716" s="17" t="s">
        <v>75</v>
      </c>
      <c r="D1716" s="19" t="s">
        <v>76</v>
      </c>
      <c r="E1716" s="21">
        <v>44913</v>
      </c>
      <c r="F1716" s="17">
        <v>538</v>
      </c>
      <c r="G1716" s="17">
        <v>3</v>
      </c>
      <c r="H1716" s="15">
        <f t="shared" si="26"/>
        <v>179.33333333333334</v>
      </c>
      <c r="I1716" s="15" t="s">
        <v>204</v>
      </c>
    </row>
    <row r="1717" spans="2:9" ht="15">
      <c r="B1717" s="17" t="s">
        <v>97</v>
      </c>
      <c r="C1717" s="17" t="s">
        <v>71</v>
      </c>
      <c r="D1717" s="19" t="s">
        <v>72</v>
      </c>
      <c r="E1717" s="21">
        <v>44913</v>
      </c>
      <c r="F1717" s="17">
        <v>27540</v>
      </c>
      <c r="G1717" s="17">
        <v>204</v>
      </c>
      <c r="H1717" s="15">
        <f t="shared" si="26"/>
        <v>135</v>
      </c>
      <c r="I1717" s="15" t="s">
        <v>204</v>
      </c>
    </row>
    <row r="1718" spans="2:9" ht="15">
      <c r="B1718" s="17" t="s">
        <v>98</v>
      </c>
      <c r="C1718" s="17" t="s">
        <v>68</v>
      </c>
      <c r="D1718" s="19" t="s">
        <v>99</v>
      </c>
      <c r="E1718" s="21">
        <v>44913</v>
      </c>
      <c r="F1718" s="17">
        <v>0</v>
      </c>
      <c r="G1718" s="17">
        <v>0</v>
      </c>
      <c r="H1718" s="15">
        <f t="shared" si="26"/>
        <v>0</v>
      </c>
      <c r="I1718" s="15" t="s">
        <v>204</v>
      </c>
    </row>
    <row r="1719" spans="2:9" ht="15">
      <c r="B1719" s="17" t="s">
        <v>100</v>
      </c>
      <c r="C1719" s="17" t="s">
        <v>68</v>
      </c>
      <c r="D1719" s="19" t="s">
        <v>99</v>
      </c>
      <c r="E1719" s="21">
        <v>44913</v>
      </c>
      <c r="F1719" s="17">
        <v>479</v>
      </c>
      <c r="G1719" s="17">
        <v>1</v>
      </c>
      <c r="H1719" s="15">
        <f t="shared" si="26"/>
        <v>479</v>
      </c>
      <c r="I1719" s="15" t="s">
        <v>204</v>
      </c>
    </row>
    <row r="1720" spans="2:9" ht="15">
      <c r="B1720" s="17" t="s">
        <v>101</v>
      </c>
      <c r="C1720" s="17" t="s">
        <v>68</v>
      </c>
      <c r="D1720" s="19" t="s">
        <v>99</v>
      </c>
      <c r="E1720" s="21">
        <v>44913</v>
      </c>
      <c r="F1720" s="17">
        <v>279</v>
      </c>
      <c r="G1720" s="17">
        <v>1</v>
      </c>
      <c r="H1720" s="15">
        <f t="shared" si="26"/>
        <v>279</v>
      </c>
      <c r="I1720" s="15" t="s">
        <v>204</v>
      </c>
    </row>
    <row r="1721" spans="2:9" ht="15">
      <c r="B1721" s="17" t="s">
        <v>102</v>
      </c>
      <c r="C1721" s="17" t="s">
        <v>75</v>
      </c>
      <c r="D1721" s="19" t="s">
        <v>76</v>
      </c>
      <c r="E1721" s="21">
        <v>44913</v>
      </c>
      <c r="F1721" s="17">
        <v>7815</v>
      </c>
      <c r="G1721" s="17">
        <v>9</v>
      </c>
      <c r="H1721" s="15">
        <f t="shared" si="26"/>
        <v>868.33333333333337</v>
      </c>
      <c r="I1721" s="15" t="s">
        <v>204</v>
      </c>
    </row>
    <row r="1722" spans="2:9" ht="15">
      <c r="B1722" s="17" t="s">
        <v>103</v>
      </c>
      <c r="C1722" s="17" t="s">
        <v>75</v>
      </c>
      <c r="D1722" s="19" t="s">
        <v>86</v>
      </c>
      <c r="E1722" s="21">
        <v>44913</v>
      </c>
      <c r="F1722" s="17">
        <v>10072</v>
      </c>
      <c r="G1722" s="17">
        <v>28</v>
      </c>
      <c r="H1722" s="15">
        <f t="shared" si="26"/>
        <v>359.71428571428572</v>
      </c>
      <c r="I1722" s="15" t="s">
        <v>204</v>
      </c>
    </row>
    <row r="1723" spans="2:9" ht="15">
      <c r="B1723" s="17" t="s">
        <v>104</v>
      </c>
      <c r="C1723" s="17" t="s">
        <v>68</v>
      </c>
      <c r="D1723" s="19" t="s">
        <v>99</v>
      </c>
      <c r="E1723" s="21">
        <v>44913</v>
      </c>
      <c r="F1723" s="17">
        <v>2252</v>
      </c>
      <c r="G1723" s="17">
        <v>7</v>
      </c>
      <c r="H1723" s="15">
        <f t="shared" si="26"/>
        <v>321.71428571428572</v>
      </c>
      <c r="I1723" s="15" t="s">
        <v>204</v>
      </c>
    </row>
    <row r="1724" spans="2:9" ht="15">
      <c r="B1724" s="17" t="s">
        <v>105</v>
      </c>
      <c r="C1724" s="17" t="s">
        <v>81</v>
      </c>
      <c r="D1724" s="19" t="s">
        <v>82</v>
      </c>
      <c r="E1724" s="21">
        <v>44913</v>
      </c>
      <c r="F1724" s="17">
        <v>0</v>
      </c>
      <c r="G1724" s="17">
        <v>0</v>
      </c>
      <c r="H1724" s="15">
        <f t="shared" si="26"/>
        <v>0</v>
      </c>
      <c r="I1724" s="15" t="s">
        <v>204</v>
      </c>
    </row>
    <row r="1725" spans="2:9" ht="15">
      <c r="B1725" s="17" t="s">
        <v>106</v>
      </c>
      <c r="C1725" s="17" t="s">
        <v>68</v>
      </c>
      <c r="D1725" s="19" t="s">
        <v>89</v>
      </c>
      <c r="E1725" s="21">
        <v>44913</v>
      </c>
      <c r="F1725" s="17">
        <v>0</v>
      </c>
      <c r="G1725" s="17">
        <v>0</v>
      </c>
      <c r="H1725" s="15">
        <f t="shared" si="26"/>
        <v>0</v>
      </c>
      <c r="I1725" s="15" t="s">
        <v>204</v>
      </c>
    </row>
    <row r="1726" spans="2:9" ht="15">
      <c r="B1726" s="17" t="s">
        <v>107</v>
      </c>
      <c r="C1726" s="17" t="s">
        <v>71</v>
      </c>
      <c r="D1726" s="19" t="s">
        <v>72</v>
      </c>
      <c r="E1726" s="21">
        <v>44913</v>
      </c>
      <c r="F1726" s="17">
        <v>2596</v>
      </c>
      <c r="G1726" s="17">
        <v>4</v>
      </c>
      <c r="H1726" s="15">
        <f t="shared" si="26"/>
        <v>649</v>
      </c>
      <c r="I1726" s="15" t="s">
        <v>204</v>
      </c>
    </row>
    <row r="1727" spans="2:9" ht="15">
      <c r="B1727" s="17" t="s">
        <v>108</v>
      </c>
      <c r="C1727" s="17" t="s">
        <v>68</v>
      </c>
      <c r="D1727" s="19" t="s">
        <v>89</v>
      </c>
      <c r="E1727" s="21">
        <v>44913</v>
      </c>
      <c r="F1727" s="17">
        <v>189</v>
      </c>
      <c r="G1727" s="17">
        <v>1</v>
      </c>
      <c r="H1727" s="15">
        <f t="shared" si="26"/>
        <v>189</v>
      </c>
      <c r="I1727" s="15" t="s">
        <v>204</v>
      </c>
    </row>
    <row r="1728" spans="2:9" ht="15">
      <c r="B1728" s="17" t="s">
        <v>109</v>
      </c>
      <c r="C1728" s="17" t="s">
        <v>71</v>
      </c>
      <c r="D1728" s="19" t="s">
        <v>72</v>
      </c>
      <c r="E1728" s="21">
        <v>44913</v>
      </c>
      <c r="F1728" s="17">
        <v>22660</v>
      </c>
      <c r="G1728" s="17">
        <v>46</v>
      </c>
      <c r="H1728" s="15">
        <f t="shared" si="26"/>
        <v>492.60869565217394</v>
      </c>
      <c r="I1728" s="15" t="s">
        <v>204</v>
      </c>
    </row>
    <row r="1729" spans="2:9" ht="15">
      <c r="B1729" s="17" t="s">
        <v>110</v>
      </c>
      <c r="C1729" s="17" t="s">
        <v>75</v>
      </c>
      <c r="D1729" s="19" t="s">
        <v>86</v>
      </c>
      <c r="E1729" s="21">
        <v>44913</v>
      </c>
      <c r="F1729" s="17">
        <v>5063</v>
      </c>
      <c r="G1729" s="17">
        <v>6</v>
      </c>
      <c r="H1729" s="15">
        <f t="shared" si="26"/>
        <v>843.83333333333337</v>
      </c>
      <c r="I1729" s="15" t="s">
        <v>204</v>
      </c>
    </row>
    <row r="1730" spans="2:9" ht="15">
      <c r="B1730" s="17" t="s">
        <v>111</v>
      </c>
      <c r="C1730" s="17" t="s">
        <v>75</v>
      </c>
      <c r="D1730" s="19" t="s">
        <v>76</v>
      </c>
      <c r="E1730" s="21">
        <v>44913</v>
      </c>
      <c r="F1730" s="17">
        <v>13629</v>
      </c>
      <c r="G1730" s="17">
        <v>21</v>
      </c>
      <c r="H1730" s="15">
        <f t="shared" si="26"/>
        <v>649</v>
      </c>
      <c r="I1730" s="15" t="s">
        <v>204</v>
      </c>
    </row>
    <row r="1731" spans="2:9" ht="15">
      <c r="B1731" s="17" t="s">
        <v>112</v>
      </c>
      <c r="C1731" s="17" t="s">
        <v>71</v>
      </c>
      <c r="D1731" s="19" t="s">
        <v>72</v>
      </c>
      <c r="E1731" s="21">
        <v>44913</v>
      </c>
      <c r="F1731" s="17">
        <v>13789</v>
      </c>
      <c r="G1731" s="17">
        <v>33</v>
      </c>
      <c r="H1731" s="15">
        <f t="shared" ref="H1731:H1794" si="27">IF(F1731&gt;0,F1731/G1731,0)</f>
        <v>417.84848484848487</v>
      </c>
      <c r="I1731" s="15" t="s">
        <v>204</v>
      </c>
    </row>
    <row r="1732" spans="2:9" ht="15">
      <c r="B1732" s="17" t="s">
        <v>113</v>
      </c>
      <c r="C1732" s="17" t="s">
        <v>71</v>
      </c>
      <c r="D1732" s="19" t="s">
        <v>84</v>
      </c>
      <c r="E1732" s="21">
        <v>44913</v>
      </c>
      <c r="F1732" s="17">
        <v>538</v>
      </c>
      <c r="G1732" s="17">
        <v>3</v>
      </c>
      <c r="H1732" s="15">
        <f t="shared" si="27"/>
        <v>179.33333333333334</v>
      </c>
      <c r="I1732" s="15" t="s">
        <v>204</v>
      </c>
    </row>
    <row r="1733" spans="2:9" ht="15">
      <c r="B1733" s="17" t="s">
        <v>114</v>
      </c>
      <c r="C1733" s="17" t="s">
        <v>71</v>
      </c>
      <c r="D1733" s="19" t="s">
        <v>72</v>
      </c>
      <c r="E1733" s="21">
        <v>44913</v>
      </c>
      <c r="F1733" s="17">
        <v>27540</v>
      </c>
      <c r="G1733" s="17">
        <v>204</v>
      </c>
      <c r="H1733" s="15">
        <f t="shared" si="27"/>
        <v>135</v>
      </c>
      <c r="I1733" s="15" t="s">
        <v>204</v>
      </c>
    </row>
    <row r="1734" spans="2:9" ht="15">
      <c r="B1734" s="17" t="s">
        <v>115</v>
      </c>
      <c r="C1734" s="17" t="s">
        <v>68</v>
      </c>
      <c r="D1734" s="19" t="s">
        <v>99</v>
      </c>
      <c r="E1734" s="21">
        <v>44913</v>
      </c>
      <c r="F1734" s="17">
        <v>0</v>
      </c>
      <c r="G1734" s="17">
        <v>0</v>
      </c>
      <c r="H1734" s="15">
        <f t="shared" si="27"/>
        <v>0</v>
      </c>
      <c r="I1734" s="15" t="s">
        <v>204</v>
      </c>
    </row>
    <row r="1735" spans="2:9" ht="15">
      <c r="B1735" s="17" t="s">
        <v>116</v>
      </c>
      <c r="C1735" s="17" t="s">
        <v>71</v>
      </c>
      <c r="D1735" s="19" t="s">
        <v>94</v>
      </c>
      <c r="E1735" s="21">
        <v>44913</v>
      </c>
      <c r="F1735" s="17">
        <v>479</v>
      </c>
      <c r="G1735" s="17">
        <v>1</v>
      </c>
      <c r="H1735" s="15">
        <f t="shared" si="27"/>
        <v>479</v>
      </c>
      <c r="I1735" s="15" t="s">
        <v>204</v>
      </c>
    </row>
    <row r="1736" spans="2:9" ht="15">
      <c r="B1736" s="17" t="s">
        <v>117</v>
      </c>
      <c r="C1736" s="17" t="s">
        <v>68</v>
      </c>
      <c r="D1736" s="19" t="s">
        <v>99</v>
      </c>
      <c r="E1736" s="21">
        <v>44913</v>
      </c>
      <c r="F1736" s="17">
        <v>279</v>
      </c>
      <c r="G1736" s="17">
        <v>1</v>
      </c>
      <c r="H1736" s="15">
        <f t="shared" si="27"/>
        <v>279</v>
      </c>
      <c r="I1736" s="15" t="s">
        <v>204</v>
      </c>
    </row>
    <row r="1737" spans="2:9" ht="15">
      <c r="B1737" s="17" t="s">
        <v>118</v>
      </c>
      <c r="C1737" s="17" t="s">
        <v>71</v>
      </c>
      <c r="D1737" s="19" t="s">
        <v>72</v>
      </c>
      <c r="E1737" s="21">
        <v>44913</v>
      </c>
      <c r="F1737" s="17">
        <v>7815</v>
      </c>
      <c r="G1737" s="17">
        <v>9</v>
      </c>
      <c r="H1737" s="15">
        <f t="shared" si="27"/>
        <v>868.33333333333337</v>
      </c>
      <c r="I1737" s="15" t="s">
        <v>204</v>
      </c>
    </row>
    <row r="1738" spans="2:9" ht="15">
      <c r="B1738" s="17" t="s">
        <v>119</v>
      </c>
      <c r="C1738" s="17" t="s">
        <v>71</v>
      </c>
      <c r="D1738" s="19" t="s">
        <v>84</v>
      </c>
      <c r="E1738" s="21">
        <v>44913</v>
      </c>
      <c r="F1738" s="17">
        <v>10072</v>
      </c>
      <c r="G1738" s="17">
        <v>28</v>
      </c>
      <c r="H1738" s="15">
        <f t="shared" si="27"/>
        <v>359.71428571428572</v>
      </c>
      <c r="I1738" s="15" t="s">
        <v>204</v>
      </c>
    </row>
    <row r="1739" spans="2:9" ht="15">
      <c r="B1739" s="17" t="s">
        <v>120</v>
      </c>
      <c r="C1739" s="17" t="s">
        <v>81</v>
      </c>
      <c r="D1739" s="19" t="s">
        <v>121</v>
      </c>
      <c r="E1739" s="21">
        <v>44913</v>
      </c>
      <c r="F1739" s="17">
        <v>2252</v>
      </c>
      <c r="G1739" s="17">
        <v>7</v>
      </c>
      <c r="H1739" s="15">
        <f t="shared" si="27"/>
        <v>321.71428571428572</v>
      </c>
      <c r="I1739" s="15" t="s">
        <v>204</v>
      </c>
    </row>
    <row r="1740" spans="2:9" ht="15">
      <c r="B1740" s="17" t="s">
        <v>122</v>
      </c>
      <c r="C1740" s="17" t="s">
        <v>81</v>
      </c>
      <c r="D1740" s="19" t="s">
        <v>123</v>
      </c>
      <c r="E1740" s="21">
        <v>44913</v>
      </c>
      <c r="F1740" s="17">
        <v>0</v>
      </c>
      <c r="G1740" s="17">
        <v>0</v>
      </c>
      <c r="H1740" s="15">
        <f t="shared" si="27"/>
        <v>0</v>
      </c>
      <c r="I1740" s="15" t="s">
        <v>204</v>
      </c>
    </row>
    <row r="1741" spans="2:9" ht="15">
      <c r="B1741" s="17" t="s">
        <v>124</v>
      </c>
      <c r="C1741" s="17" t="s">
        <v>81</v>
      </c>
      <c r="D1741" s="19" t="s">
        <v>121</v>
      </c>
      <c r="E1741" s="21">
        <v>44913</v>
      </c>
      <c r="F1741" s="17">
        <v>0</v>
      </c>
      <c r="G1741" s="17">
        <v>0</v>
      </c>
      <c r="H1741" s="15">
        <f t="shared" si="27"/>
        <v>0</v>
      </c>
      <c r="I1741" s="15" t="s">
        <v>204</v>
      </c>
    </row>
    <row r="1742" spans="2:9" ht="15">
      <c r="B1742" s="17" t="s">
        <v>125</v>
      </c>
      <c r="C1742" s="17" t="s">
        <v>75</v>
      </c>
      <c r="D1742" s="19" t="s">
        <v>91</v>
      </c>
      <c r="E1742" s="21">
        <v>44913</v>
      </c>
      <c r="F1742" s="17">
        <v>2596</v>
      </c>
      <c r="G1742" s="17">
        <v>4</v>
      </c>
      <c r="H1742" s="15">
        <f t="shared" si="27"/>
        <v>649</v>
      </c>
      <c r="I1742" s="15" t="s">
        <v>204</v>
      </c>
    </row>
    <row r="1743" spans="2:9" ht="15">
      <c r="B1743" s="17" t="s">
        <v>126</v>
      </c>
      <c r="C1743" s="17" t="s">
        <v>71</v>
      </c>
      <c r="D1743" s="19" t="s">
        <v>84</v>
      </c>
      <c r="E1743" s="21">
        <v>44913</v>
      </c>
      <c r="F1743" s="17">
        <v>189</v>
      </c>
      <c r="G1743" s="17">
        <v>1</v>
      </c>
      <c r="H1743" s="15">
        <f t="shared" si="27"/>
        <v>189</v>
      </c>
      <c r="I1743" s="15" t="s">
        <v>204</v>
      </c>
    </row>
    <row r="1744" spans="2:9" ht="15">
      <c r="B1744" s="17" t="s">
        <v>87</v>
      </c>
      <c r="C1744" s="17" t="s">
        <v>71</v>
      </c>
      <c r="D1744" s="19" t="s">
        <v>72</v>
      </c>
      <c r="E1744" s="21">
        <v>44913</v>
      </c>
      <c r="F1744" s="17">
        <v>22660</v>
      </c>
      <c r="G1744" s="17">
        <v>46</v>
      </c>
      <c r="H1744" s="15">
        <f t="shared" si="27"/>
        <v>492.60869565217394</v>
      </c>
      <c r="I1744" s="15" t="s">
        <v>204</v>
      </c>
    </row>
    <row r="1745" spans="2:9" ht="15">
      <c r="B1745" s="17" t="s">
        <v>127</v>
      </c>
      <c r="C1745" s="17" t="s">
        <v>68</v>
      </c>
      <c r="D1745" s="19" t="s">
        <v>99</v>
      </c>
      <c r="E1745" s="21">
        <v>44913</v>
      </c>
      <c r="F1745" s="17">
        <v>5063</v>
      </c>
      <c r="G1745" s="17">
        <v>6</v>
      </c>
      <c r="H1745" s="15">
        <f t="shared" si="27"/>
        <v>843.83333333333337</v>
      </c>
      <c r="I1745" s="15" t="s">
        <v>204</v>
      </c>
    </row>
    <row r="1746" spans="2:9" ht="15">
      <c r="B1746" s="17" t="s">
        <v>128</v>
      </c>
      <c r="C1746" s="17" t="s">
        <v>81</v>
      </c>
      <c r="D1746" s="19" t="s">
        <v>123</v>
      </c>
      <c r="E1746" s="21">
        <v>44913</v>
      </c>
      <c r="F1746" s="17">
        <v>13629</v>
      </c>
      <c r="G1746" s="17">
        <v>21</v>
      </c>
      <c r="H1746" s="15">
        <f t="shared" si="27"/>
        <v>649</v>
      </c>
      <c r="I1746" s="15" t="s">
        <v>204</v>
      </c>
    </row>
    <row r="1747" spans="2:9" ht="15">
      <c r="B1747" s="17" t="s">
        <v>129</v>
      </c>
      <c r="C1747" s="17" t="s">
        <v>75</v>
      </c>
      <c r="D1747" s="19" t="s">
        <v>91</v>
      </c>
      <c r="E1747" s="21">
        <v>44913</v>
      </c>
      <c r="F1747" s="17">
        <v>13789</v>
      </c>
      <c r="G1747" s="17">
        <v>33</v>
      </c>
      <c r="H1747" s="15">
        <f t="shared" si="27"/>
        <v>417.84848484848487</v>
      </c>
      <c r="I1747" s="15" t="s">
        <v>204</v>
      </c>
    </row>
    <row r="1748" spans="2:9" ht="15">
      <c r="B1748" s="17" t="s">
        <v>130</v>
      </c>
      <c r="C1748" s="17" t="s">
        <v>71</v>
      </c>
      <c r="D1748" s="19" t="s">
        <v>72</v>
      </c>
      <c r="E1748" s="21">
        <v>44913</v>
      </c>
      <c r="F1748" s="17">
        <v>538</v>
      </c>
      <c r="G1748" s="17">
        <v>3</v>
      </c>
      <c r="H1748" s="15">
        <f t="shared" si="27"/>
        <v>179.33333333333334</v>
      </c>
      <c r="I1748" s="15" t="s">
        <v>204</v>
      </c>
    </row>
    <row r="1749" spans="2:9" ht="15">
      <c r="B1749" s="17" t="s">
        <v>131</v>
      </c>
      <c r="C1749" s="17" t="s">
        <v>75</v>
      </c>
      <c r="D1749" s="19" t="s">
        <v>76</v>
      </c>
      <c r="E1749" s="21">
        <v>44913</v>
      </c>
      <c r="F1749" s="17">
        <v>27540</v>
      </c>
      <c r="G1749" s="17">
        <v>204</v>
      </c>
      <c r="H1749" s="15">
        <f t="shared" si="27"/>
        <v>135</v>
      </c>
      <c r="I1749" s="15" t="s">
        <v>204</v>
      </c>
    </row>
    <row r="1750" spans="2:9" ht="15">
      <c r="B1750" s="17" t="s">
        <v>132</v>
      </c>
      <c r="C1750" s="17" t="s">
        <v>68</v>
      </c>
      <c r="D1750" s="19" t="s">
        <v>89</v>
      </c>
      <c r="E1750" s="21">
        <v>44913</v>
      </c>
      <c r="F1750" s="17">
        <v>0</v>
      </c>
      <c r="G1750" s="17">
        <v>0</v>
      </c>
      <c r="H1750" s="15">
        <f t="shared" si="27"/>
        <v>0</v>
      </c>
      <c r="I1750" s="15" t="s">
        <v>204</v>
      </c>
    </row>
    <row r="1751" spans="2:9" ht="15">
      <c r="B1751" s="17" t="s">
        <v>133</v>
      </c>
      <c r="C1751" s="17" t="s">
        <v>71</v>
      </c>
      <c r="D1751" s="19" t="s">
        <v>72</v>
      </c>
      <c r="E1751" s="21">
        <v>44913</v>
      </c>
      <c r="F1751" s="17">
        <v>479</v>
      </c>
      <c r="G1751" s="17">
        <v>1</v>
      </c>
      <c r="H1751" s="15">
        <f t="shared" si="27"/>
        <v>479</v>
      </c>
      <c r="I1751" s="15" t="s">
        <v>204</v>
      </c>
    </row>
    <row r="1752" spans="2:9" ht="15">
      <c r="B1752" s="17" t="s">
        <v>134</v>
      </c>
      <c r="C1752" s="17" t="s">
        <v>75</v>
      </c>
      <c r="D1752" s="19" t="s">
        <v>76</v>
      </c>
      <c r="E1752" s="21">
        <v>44913</v>
      </c>
      <c r="F1752" s="17">
        <v>279</v>
      </c>
      <c r="G1752" s="17">
        <v>1</v>
      </c>
      <c r="H1752" s="15">
        <f t="shared" si="27"/>
        <v>279</v>
      </c>
      <c r="I1752" s="15" t="s">
        <v>204</v>
      </c>
    </row>
    <row r="1753" spans="2:9" ht="15">
      <c r="B1753" s="17" t="s">
        <v>135</v>
      </c>
      <c r="C1753" s="17" t="s">
        <v>68</v>
      </c>
      <c r="D1753" s="19" t="s">
        <v>69</v>
      </c>
      <c r="E1753" s="21">
        <v>44913</v>
      </c>
      <c r="F1753" s="17">
        <v>7815</v>
      </c>
      <c r="G1753" s="17">
        <v>9</v>
      </c>
      <c r="H1753" s="15">
        <f t="shared" si="27"/>
        <v>868.33333333333337</v>
      </c>
      <c r="I1753" s="15" t="s">
        <v>204</v>
      </c>
    </row>
    <row r="1754" spans="2:9" ht="15">
      <c r="B1754" s="17" t="s">
        <v>136</v>
      </c>
      <c r="C1754" s="17" t="s">
        <v>71</v>
      </c>
      <c r="D1754" s="19" t="s">
        <v>84</v>
      </c>
      <c r="E1754" s="21">
        <v>44913</v>
      </c>
      <c r="F1754" s="17">
        <v>10072</v>
      </c>
      <c r="G1754" s="17">
        <v>28</v>
      </c>
      <c r="H1754" s="15">
        <f t="shared" si="27"/>
        <v>359.71428571428572</v>
      </c>
      <c r="I1754" s="15" t="s">
        <v>204</v>
      </c>
    </row>
    <row r="1755" spans="2:9" ht="15">
      <c r="B1755" s="17" t="s">
        <v>137</v>
      </c>
      <c r="C1755" s="17" t="s">
        <v>81</v>
      </c>
      <c r="D1755" s="19" t="s">
        <v>121</v>
      </c>
      <c r="E1755" s="21">
        <v>44913</v>
      </c>
      <c r="F1755" s="17">
        <v>2252</v>
      </c>
      <c r="G1755" s="17">
        <v>7</v>
      </c>
      <c r="H1755" s="15">
        <f t="shared" si="27"/>
        <v>321.71428571428572</v>
      </c>
      <c r="I1755" s="15" t="s">
        <v>204</v>
      </c>
    </row>
    <row r="1756" spans="2:9" ht="15">
      <c r="B1756" s="17" t="s">
        <v>138</v>
      </c>
      <c r="C1756" s="17" t="s">
        <v>68</v>
      </c>
      <c r="D1756" s="19" t="s">
        <v>89</v>
      </c>
      <c r="E1756" s="21">
        <v>44913</v>
      </c>
      <c r="F1756" s="17">
        <v>0</v>
      </c>
      <c r="G1756" s="17">
        <v>0</v>
      </c>
      <c r="H1756" s="15">
        <f t="shared" si="27"/>
        <v>0</v>
      </c>
      <c r="I1756" s="15" t="s">
        <v>204</v>
      </c>
    </row>
    <row r="1757" spans="2:9" ht="15">
      <c r="B1757" s="17" t="s">
        <v>139</v>
      </c>
      <c r="C1757" s="17" t="s">
        <v>71</v>
      </c>
      <c r="D1757" s="19" t="s">
        <v>94</v>
      </c>
      <c r="E1757" s="21">
        <v>44913</v>
      </c>
      <c r="F1757" s="17">
        <v>0</v>
      </c>
      <c r="G1757" s="17">
        <v>0</v>
      </c>
      <c r="H1757" s="15">
        <f t="shared" si="27"/>
        <v>0</v>
      </c>
      <c r="I1757" s="15" t="s">
        <v>204</v>
      </c>
    </row>
    <row r="1758" spans="2:9" ht="15">
      <c r="B1758" s="17" t="s">
        <v>140</v>
      </c>
      <c r="C1758" s="17" t="s">
        <v>68</v>
      </c>
      <c r="D1758" s="19" t="s">
        <v>99</v>
      </c>
      <c r="E1758" s="21">
        <v>44913</v>
      </c>
      <c r="F1758" s="17">
        <v>2596</v>
      </c>
      <c r="G1758" s="17">
        <v>4</v>
      </c>
      <c r="H1758" s="15">
        <f t="shared" si="27"/>
        <v>649</v>
      </c>
      <c r="I1758" s="15" t="s">
        <v>204</v>
      </c>
    </row>
    <row r="1759" spans="2:9" ht="15">
      <c r="B1759" s="17" t="s">
        <v>141</v>
      </c>
      <c r="C1759" s="17" t="s">
        <v>75</v>
      </c>
      <c r="D1759" s="19" t="s">
        <v>91</v>
      </c>
      <c r="E1759" s="21">
        <v>44913</v>
      </c>
      <c r="F1759" s="17">
        <v>189</v>
      </c>
      <c r="G1759" s="17">
        <v>1</v>
      </c>
      <c r="H1759" s="15">
        <f t="shared" si="27"/>
        <v>189</v>
      </c>
      <c r="I1759" s="15" t="s">
        <v>204</v>
      </c>
    </row>
    <row r="1760" spans="2:9" ht="15">
      <c r="B1760" s="17" t="s">
        <v>142</v>
      </c>
      <c r="C1760" s="17" t="s">
        <v>68</v>
      </c>
      <c r="D1760" s="19" t="s">
        <v>89</v>
      </c>
      <c r="E1760" s="21">
        <v>44913</v>
      </c>
      <c r="F1760" s="17">
        <v>22660</v>
      </c>
      <c r="G1760" s="17">
        <v>46</v>
      </c>
      <c r="H1760" s="15">
        <f t="shared" si="27"/>
        <v>492.60869565217394</v>
      </c>
      <c r="I1760" s="15" t="s">
        <v>204</v>
      </c>
    </row>
    <row r="1761" spans="2:9" ht="15">
      <c r="B1761" s="17" t="s">
        <v>143</v>
      </c>
      <c r="C1761" s="17" t="s">
        <v>81</v>
      </c>
      <c r="D1761" s="19" t="s">
        <v>121</v>
      </c>
      <c r="E1761" s="21">
        <v>44913</v>
      </c>
      <c r="F1761" s="17">
        <v>5063</v>
      </c>
      <c r="G1761" s="17">
        <v>6</v>
      </c>
      <c r="H1761" s="15">
        <f t="shared" si="27"/>
        <v>843.83333333333337</v>
      </c>
      <c r="I1761" s="15" t="s">
        <v>204</v>
      </c>
    </row>
    <row r="1762" spans="2:9" ht="15">
      <c r="B1762" s="17" t="s">
        <v>144</v>
      </c>
      <c r="C1762" s="17" t="s">
        <v>71</v>
      </c>
      <c r="D1762" s="19" t="s">
        <v>72</v>
      </c>
      <c r="E1762" s="21">
        <v>44913</v>
      </c>
      <c r="F1762" s="17">
        <v>13629</v>
      </c>
      <c r="G1762" s="17">
        <v>21</v>
      </c>
      <c r="H1762" s="15">
        <f t="shared" si="27"/>
        <v>649</v>
      </c>
      <c r="I1762" s="15" t="s">
        <v>204</v>
      </c>
    </row>
    <row r="1763" spans="2:9" ht="15">
      <c r="B1763" s="17" t="s">
        <v>145</v>
      </c>
      <c r="C1763" s="17" t="s">
        <v>81</v>
      </c>
      <c r="D1763" s="19" t="s">
        <v>123</v>
      </c>
      <c r="E1763" s="21">
        <v>44913</v>
      </c>
      <c r="F1763" s="17">
        <v>13789</v>
      </c>
      <c r="G1763" s="17">
        <v>33</v>
      </c>
      <c r="H1763" s="15">
        <f t="shared" si="27"/>
        <v>417.84848484848487</v>
      </c>
      <c r="I1763" s="15" t="s">
        <v>204</v>
      </c>
    </row>
    <row r="1764" spans="2:9" ht="15">
      <c r="B1764" s="17" t="s">
        <v>146</v>
      </c>
      <c r="C1764" s="17" t="s">
        <v>68</v>
      </c>
      <c r="D1764" s="19" t="s">
        <v>69</v>
      </c>
      <c r="E1764" s="21">
        <v>44913</v>
      </c>
      <c r="F1764" s="17">
        <v>538</v>
      </c>
      <c r="G1764" s="17">
        <v>3</v>
      </c>
      <c r="H1764" s="15">
        <f t="shared" si="27"/>
        <v>179.33333333333334</v>
      </c>
      <c r="I1764" s="15" t="s">
        <v>204</v>
      </c>
    </row>
    <row r="1765" spans="2:9" ht="15">
      <c r="B1765" s="17" t="s">
        <v>147</v>
      </c>
      <c r="C1765" s="17" t="s">
        <v>68</v>
      </c>
      <c r="D1765" s="19" t="s">
        <v>99</v>
      </c>
      <c r="E1765" s="21">
        <v>44913</v>
      </c>
      <c r="F1765" s="17">
        <v>27540</v>
      </c>
      <c r="G1765" s="17">
        <v>204</v>
      </c>
      <c r="H1765" s="15">
        <f t="shared" si="27"/>
        <v>135</v>
      </c>
      <c r="I1765" s="15" t="s">
        <v>204</v>
      </c>
    </row>
    <row r="1766" spans="2:9" ht="15">
      <c r="B1766" s="17" t="s">
        <v>148</v>
      </c>
      <c r="C1766" s="17" t="s">
        <v>81</v>
      </c>
      <c r="D1766" s="19" t="s">
        <v>123</v>
      </c>
      <c r="E1766" s="21">
        <v>44913</v>
      </c>
      <c r="F1766" s="17">
        <v>0</v>
      </c>
      <c r="G1766" s="17">
        <v>0</v>
      </c>
      <c r="H1766" s="15">
        <f t="shared" si="27"/>
        <v>0</v>
      </c>
      <c r="I1766" s="15" t="s">
        <v>204</v>
      </c>
    </row>
    <row r="1767" spans="2:9" ht="15">
      <c r="B1767" s="17" t="s">
        <v>149</v>
      </c>
      <c r="C1767" s="17" t="s">
        <v>75</v>
      </c>
      <c r="D1767" s="19" t="s">
        <v>86</v>
      </c>
      <c r="E1767" s="21">
        <v>44913</v>
      </c>
      <c r="F1767" s="17">
        <v>479</v>
      </c>
      <c r="G1767" s="17">
        <v>1</v>
      </c>
      <c r="H1767" s="15">
        <f t="shared" si="27"/>
        <v>479</v>
      </c>
      <c r="I1767" s="15" t="s">
        <v>204</v>
      </c>
    </row>
    <row r="1768" spans="2:9" ht="15">
      <c r="B1768" s="17" t="s">
        <v>150</v>
      </c>
      <c r="C1768" s="17" t="s">
        <v>71</v>
      </c>
      <c r="D1768" s="19" t="s">
        <v>94</v>
      </c>
      <c r="E1768" s="21">
        <v>44913</v>
      </c>
      <c r="F1768" s="17">
        <v>279</v>
      </c>
      <c r="G1768" s="17">
        <v>1</v>
      </c>
      <c r="H1768" s="15">
        <f t="shared" si="27"/>
        <v>279</v>
      </c>
      <c r="I1768" s="15" t="s">
        <v>204</v>
      </c>
    </row>
    <row r="1769" spans="2:9" ht="15">
      <c r="B1769" s="17" t="s">
        <v>151</v>
      </c>
      <c r="C1769" s="17" t="s">
        <v>68</v>
      </c>
      <c r="D1769" s="19" t="s">
        <v>89</v>
      </c>
      <c r="E1769" s="21">
        <v>44913</v>
      </c>
      <c r="F1769" s="17">
        <v>7815</v>
      </c>
      <c r="G1769" s="17">
        <v>9</v>
      </c>
      <c r="H1769" s="15">
        <f t="shared" si="27"/>
        <v>868.33333333333337</v>
      </c>
      <c r="I1769" s="15" t="s">
        <v>204</v>
      </c>
    </row>
    <row r="1770" spans="2:9" ht="15">
      <c r="B1770" s="17" t="s">
        <v>152</v>
      </c>
      <c r="C1770" s="17" t="s">
        <v>81</v>
      </c>
      <c r="D1770" s="19" t="s">
        <v>82</v>
      </c>
      <c r="E1770" s="21">
        <v>44913</v>
      </c>
      <c r="F1770" s="17">
        <v>10072</v>
      </c>
      <c r="G1770" s="17">
        <v>28</v>
      </c>
      <c r="H1770" s="15">
        <f t="shared" si="27"/>
        <v>359.71428571428572</v>
      </c>
      <c r="I1770" s="15" t="s">
        <v>204</v>
      </c>
    </row>
    <row r="1771" spans="2:9" ht="15">
      <c r="B1771" s="17" t="s">
        <v>153</v>
      </c>
      <c r="C1771" s="17" t="s">
        <v>68</v>
      </c>
      <c r="D1771" s="19" t="s">
        <v>89</v>
      </c>
      <c r="E1771" s="21">
        <v>44913</v>
      </c>
      <c r="F1771" s="17">
        <v>2252</v>
      </c>
      <c r="G1771" s="17">
        <v>7</v>
      </c>
      <c r="H1771" s="15">
        <f t="shared" si="27"/>
        <v>321.71428571428572</v>
      </c>
      <c r="I1771" s="15" t="s">
        <v>204</v>
      </c>
    </row>
    <row r="1772" spans="2:9" ht="15">
      <c r="B1772" s="17" t="s">
        <v>154</v>
      </c>
      <c r="C1772" s="17" t="s">
        <v>71</v>
      </c>
      <c r="D1772" s="19" t="s">
        <v>84</v>
      </c>
      <c r="E1772" s="21">
        <v>44913</v>
      </c>
      <c r="F1772" s="17">
        <v>0</v>
      </c>
      <c r="G1772" s="17">
        <v>0</v>
      </c>
      <c r="H1772" s="15">
        <f t="shared" si="27"/>
        <v>0</v>
      </c>
      <c r="I1772" s="15" t="s">
        <v>204</v>
      </c>
    </row>
    <row r="1773" spans="2:9" ht="15">
      <c r="B1773" s="17" t="s">
        <v>155</v>
      </c>
      <c r="C1773" s="17" t="s">
        <v>75</v>
      </c>
      <c r="D1773" s="19" t="s">
        <v>86</v>
      </c>
      <c r="E1773" s="21">
        <v>44913</v>
      </c>
      <c r="F1773" s="17">
        <v>0</v>
      </c>
      <c r="G1773" s="17">
        <v>0</v>
      </c>
      <c r="H1773" s="15">
        <f t="shared" si="27"/>
        <v>0</v>
      </c>
      <c r="I1773" s="15" t="s">
        <v>204</v>
      </c>
    </row>
    <row r="1774" spans="2:9" ht="15">
      <c r="B1774" s="17" t="s">
        <v>156</v>
      </c>
      <c r="C1774" s="17" t="s">
        <v>81</v>
      </c>
      <c r="D1774" s="19" t="s">
        <v>82</v>
      </c>
      <c r="E1774" s="21">
        <v>44913</v>
      </c>
      <c r="F1774" s="17">
        <v>2596</v>
      </c>
      <c r="G1774" s="17">
        <v>4</v>
      </c>
      <c r="H1774" s="15">
        <f t="shared" si="27"/>
        <v>649</v>
      </c>
      <c r="I1774" s="15" t="s">
        <v>204</v>
      </c>
    </row>
    <row r="1775" spans="2:9" ht="15">
      <c r="B1775" s="17" t="s">
        <v>157</v>
      </c>
      <c r="C1775" s="17" t="s">
        <v>81</v>
      </c>
      <c r="D1775" s="19" t="s">
        <v>121</v>
      </c>
      <c r="E1775" s="21">
        <v>44913</v>
      </c>
      <c r="F1775" s="17">
        <v>189</v>
      </c>
      <c r="G1775" s="17">
        <v>1</v>
      </c>
      <c r="H1775" s="15">
        <f t="shared" si="27"/>
        <v>189</v>
      </c>
      <c r="I1775" s="15" t="s">
        <v>204</v>
      </c>
    </row>
    <row r="1776" spans="2:9" ht="15">
      <c r="B1776" s="17" t="s">
        <v>158</v>
      </c>
      <c r="C1776" s="17" t="s">
        <v>68</v>
      </c>
      <c r="D1776" s="19" t="s">
        <v>99</v>
      </c>
      <c r="E1776" s="21">
        <v>44913</v>
      </c>
      <c r="F1776" s="17">
        <v>1534</v>
      </c>
      <c r="G1776" s="17">
        <v>6</v>
      </c>
      <c r="H1776" s="15">
        <f t="shared" si="27"/>
        <v>255.66666666666666</v>
      </c>
      <c r="I1776" s="15" t="s">
        <v>204</v>
      </c>
    </row>
    <row r="1777" spans="2:9" ht="15">
      <c r="B1777" s="17" t="s">
        <v>159</v>
      </c>
      <c r="C1777" s="17" t="s">
        <v>75</v>
      </c>
      <c r="D1777" s="19" t="s">
        <v>91</v>
      </c>
      <c r="E1777" s="21">
        <v>44913</v>
      </c>
      <c r="F1777" s="17">
        <v>5907</v>
      </c>
      <c r="G1777" s="17">
        <v>7</v>
      </c>
      <c r="H1777" s="15">
        <f t="shared" si="27"/>
        <v>843.85714285714289</v>
      </c>
      <c r="I1777" s="15" t="s">
        <v>204</v>
      </c>
    </row>
    <row r="1778" spans="2:9" ht="15">
      <c r="B1778" s="17" t="s">
        <v>160</v>
      </c>
      <c r="C1778" s="17" t="s">
        <v>71</v>
      </c>
      <c r="D1778" s="19" t="s">
        <v>84</v>
      </c>
      <c r="E1778" s="21">
        <v>44913</v>
      </c>
      <c r="F1778" s="17">
        <v>3625</v>
      </c>
      <c r="G1778" s="17">
        <v>25</v>
      </c>
      <c r="H1778" s="15">
        <f t="shared" si="27"/>
        <v>145</v>
      </c>
      <c r="I1778" s="15" t="s">
        <v>204</v>
      </c>
    </row>
    <row r="1779" spans="2:9" ht="15">
      <c r="B1779" s="17" t="s">
        <v>161</v>
      </c>
      <c r="C1779" s="17" t="s">
        <v>75</v>
      </c>
      <c r="D1779" s="19" t="s">
        <v>86</v>
      </c>
      <c r="E1779" s="21">
        <v>44913</v>
      </c>
      <c r="F1779" s="17">
        <v>1392</v>
      </c>
      <c r="G1779" s="17">
        <v>3</v>
      </c>
      <c r="H1779" s="15">
        <f t="shared" si="27"/>
        <v>464</v>
      </c>
      <c r="I1779" s="15" t="s">
        <v>204</v>
      </c>
    </row>
    <row r="1780" spans="2:9" ht="15">
      <c r="B1780" s="17" t="s">
        <v>162</v>
      </c>
      <c r="C1780" s="17" t="s">
        <v>81</v>
      </c>
      <c r="D1780" s="19" t="s">
        <v>82</v>
      </c>
      <c r="E1780" s="21">
        <v>44913</v>
      </c>
      <c r="F1780" s="17">
        <v>2164</v>
      </c>
      <c r="G1780" s="17">
        <v>12</v>
      </c>
      <c r="H1780" s="15">
        <f t="shared" si="27"/>
        <v>180.33333333333334</v>
      </c>
      <c r="I1780" s="15" t="s">
        <v>204</v>
      </c>
    </row>
    <row r="1781" spans="2:9" ht="15">
      <c r="B1781" s="17" t="s">
        <v>163</v>
      </c>
      <c r="C1781" s="17" t="s">
        <v>71</v>
      </c>
      <c r="D1781" s="19" t="s">
        <v>94</v>
      </c>
      <c r="E1781" s="21">
        <v>44913</v>
      </c>
      <c r="F1781" s="17">
        <v>2394</v>
      </c>
      <c r="G1781" s="17">
        <v>6</v>
      </c>
      <c r="H1781" s="15">
        <f t="shared" si="27"/>
        <v>399</v>
      </c>
      <c r="I1781" s="15" t="s">
        <v>204</v>
      </c>
    </row>
    <row r="1782" spans="2:9" ht="15">
      <c r="B1782" s="17" t="s">
        <v>164</v>
      </c>
      <c r="C1782" s="17" t="s">
        <v>75</v>
      </c>
      <c r="D1782" s="19" t="s">
        <v>91</v>
      </c>
      <c r="E1782" s="21">
        <v>44913</v>
      </c>
      <c r="F1782" s="17">
        <v>1691</v>
      </c>
      <c r="G1782" s="17">
        <v>2</v>
      </c>
      <c r="H1782" s="15">
        <f t="shared" si="27"/>
        <v>845.5</v>
      </c>
      <c r="I1782" s="15" t="s">
        <v>204</v>
      </c>
    </row>
    <row r="1783" spans="2:9" ht="15">
      <c r="B1783" s="17" t="s">
        <v>165</v>
      </c>
      <c r="C1783" s="17" t="s">
        <v>75</v>
      </c>
      <c r="D1783" s="19" t="s">
        <v>86</v>
      </c>
      <c r="E1783" s="21">
        <v>44913</v>
      </c>
      <c r="F1783" s="17">
        <v>1688</v>
      </c>
      <c r="G1783" s="17">
        <v>2</v>
      </c>
      <c r="H1783" s="15">
        <f t="shared" si="27"/>
        <v>844</v>
      </c>
      <c r="I1783" s="15" t="s">
        <v>204</v>
      </c>
    </row>
    <row r="1784" spans="2:9" ht="15">
      <c r="B1784" s="17" t="s">
        <v>166</v>
      </c>
      <c r="C1784" s="17" t="s">
        <v>81</v>
      </c>
      <c r="D1784" s="19" t="s">
        <v>121</v>
      </c>
      <c r="E1784" s="21">
        <v>44913</v>
      </c>
      <c r="F1784" s="17">
        <v>8436</v>
      </c>
      <c r="G1784" s="17">
        <v>44</v>
      </c>
      <c r="H1784" s="15">
        <f t="shared" si="27"/>
        <v>191.72727272727272</v>
      </c>
      <c r="I1784" s="15" t="s">
        <v>204</v>
      </c>
    </row>
    <row r="1785" spans="2:9" ht="15">
      <c r="B1785" s="17" t="s">
        <v>167</v>
      </c>
      <c r="C1785" s="17" t="s">
        <v>68</v>
      </c>
      <c r="D1785" s="19" t="s">
        <v>89</v>
      </c>
      <c r="E1785" s="21">
        <v>44913</v>
      </c>
      <c r="F1785" s="17">
        <v>3190</v>
      </c>
      <c r="G1785" s="17">
        <v>10</v>
      </c>
      <c r="H1785" s="15">
        <f t="shared" si="27"/>
        <v>319</v>
      </c>
      <c r="I1785" s="15" t="s">
        <v>204</v>
      </c>
    </row>
    <row r="1786" spans="2:9" ht="15">
      <c r="B1786" s="17" t="s">
        <v>168</v>
      </c>
      <c r="C1786" s="17" t="s">
        <v>68</v>
      </c>
      <c r="D1786" s="19" t="s">
        <v>99</v>
      </c>
      <c r="E1786" s="21">
        <v>44913</v>
      </c>
      <c r="F1786" s="17">
        <v>0</v>
      </c>
      <c r="G1786" s="17">
        <v>0</v>
      </c>
      <c r="H1786" s="15">
        <f t="shared" si="27"/>
        <v>0</v>
      </c>
      <c r="I1786" s="15" t="s">
        <v>204</v>
      </c>
    </row>
    <row r="1787" spans="2:9" ht="15">
      <c r="B1787" s="17" t="s">
        <v>169</v>
      </c>
      <c r="C1787" s="17" t="s">
        <v>81</v>
      </c>
      <c r="D1787" s="19" t="s">
        <v>82</v>
      </c>
      <c r="E1787" s="21">
        <v>44913</v>
      </c>
      <c r="F1787" s="17">
        <v>22660</v>
      </c>
      <c r="G1787" s="17">
        <v>46</v>
      </c>
      <c r="H1787" s="15">
        <f t="shared" si="27"/>
        <v>492.60869565217394</v>
      </c>
      <c r="I1787" s="15" t="s">
        <v>204</v>
      </c>
    </row>
    <row r="1788" spans="2:9" ht="15">
      <c r="B1788" s="17" t="s">
        <v>170</v>
      </c>
      <c r="C1788" s="17" t="s">
        <v>81</v>
      </c>
      <c r="D1788" s="19" t="s">
        <v>82</v>
      </c>
      <c r="E1788" s="21">
        <v>44913</v>
      </c>
      <c r="F1788" s="17">
        <v>5063</v>
      </c>
      <c r="G1788" s="17">
        <v>6</v>
      </c>
      <c r="H1788" s="15">
        <f t="shared" si="27"/>
        <v>843.83333333333337</v>
      </c>
      <c r="I1788" s="15" t="s">
        <v>204</v>
      </c>
    </row>
    <row r="1789" spans="2:9" ht="15">
      <c r="B1789" s="17" t="s">
        <v>171</v>
      </c>
      <c r="C1789" s="17" t="s">
        <v>68</v>
      </c>
      <c r="D1789" s="19" t="s">
        <v>69</v>
      </c>
      <c r="E1789" s="21">
        <v>44913</v>
      </c>
      <c r="F1789" s="17">
        <v>13629</v>
      </c>
      <c r="G1789" s="17">
        <v>21</v>
      </c>
      <c r="H1789" s="15">
        <f t="shared" si="27"/>
        <v>649</v>
      </c>
      <c r="I1789" s="15" t="s">
        <v>204</v>
      </c>
    </row>
    <row r="1790" spans="2:9" ht="15">
      <c r="B1790" s="17" t="s">
        <v>172</v>
      </c>
      <c r="C1790" s="17" t="s">
        <v>75</v>
      </c>
      <c r="D1790" s="19" t="s">
        <v>91</v>
      </c>
      <c r="E1790" s="21">
        <v>44913</v>
      </c>
      <c r="F1790" s="17">
        <v>13789</v>
      </c>
      <c r="G1790" s="17">
        <v>33</v>
      </c>
      <c r="H1790" s="15">
        <f t="shared" si="27"/>
        <v>417.84848484848487</v>
      </c>
      <c r="I1790" s="15" t="s">
        <v>204</v>
      </c>
    </row>
    <row r="1791" spans="2:9" ht="15">
      <c r="B1791" s="17" t="s">
        <v>173</v>
      </c>
      <c r="C1791" s="17" t="s">
        <v>68</v>
      </c>
      <c r="D1791" s="19" t="s">
        <v>69</v>
      </c>
      <c r="E1791" s="21">
        <v>44913</v>
      </c>
      <c r="F1791" s="17">
        <v>538</v>
      </c>
      <c r="G1791" s="17">
        <v>3</v>
      </c>
      <c r="H1791" s="15">
        <f t="shared" si="27"/>
        <v>179.33333333333334</v>
      </c>
      <c r="I1791" s="15" t="s">
        <v>204</v>
      </c>
    </row>
    <row r="1792" spans="2:9" ht="15">
      <c r="B1792" s="17" t="s">
        <v>174</v>
      </c>
      <c r="C1792" s="17" t="s">
        <v>71</v>
      </c>
      <c r="D1792" s="19" t="s">
        <v>94</v>
      </c>
      <c r="E1792" s="21">
        <v>44913</v>
      </c>
      <c r="F1792" s="17">
        <v>27540</v>
      </c>
      <c r="G1792" s="17">
        <v>204</v>
      </c>
      <c r="H1792" s="15">
        <f t="shared" si="27"/>
        <v>135</v>
      </c>
      <c r="I1792" s="15" t="s">
        <v>204</v>
      </c>
    </row>
    <row r="1793" spans="2:9" ht="15">
      <c r="B1793" s="17" t="s">
        <v>175</v>
      </c>
      <c r="C1793" s="17" t="s">
        <v>81</v>
      </c>
      <c r="D1793" s="19" t="s">
        <v>123</v>
      </c>
      <c r="E1793" s="21">
        <v>44913</v>
      </c>
      <c r="F1793" s="17">
        <v>0</v>
      </c>
      <c r="G1793" s="17">
        <v>0</v>
      </c>
      <c r="H1793" s="15">
        <f t="shared" si="27"/>
        <v>0</v>
      </c>
      <c r="I1793" s="15" t="s">
        <v>204</v>
      </c>
    </row>
    <row r="1794" spans="2:9" ht="15">
      <c r="B1794" s="17" t="s">
        <v>176</v>
      </c>
      <c r="C1794" s="17" t="s">
        <v>68</v>
      </c>
      <c r="D1794" s="19" t="s">
        <v>99</v>
      </c>
      <c r="E1794" s="21">
        <v>44913</v>
      </c>
      <c r="F1794" s="17">
        <v>479</v>
      </c>
      <c r="G1794" s="17">
        <v>1</v>
      </c>
      <c r="H1794" s="15">
        <f t="shared" si="27"/>
        <v>479</v>
      </c>
      <c r="I1794" s="15" t="s">
        <v>204</v>
      </c>
    </row>
    <row r="1795" spans="2:9" ht="15">
      <c r="B1795" s="17" t="s">
        <v>177</v>
      </c>
      <c r="C1795" s="17" t="s">
        <v>71</v>
      </c>
      <c r="D1795" s="19" t="s">
        <v>94</v>
      </c>
      <c r="E1795" s="21">
        <v>44913</v>
      </c>
      <c r="F1795" s="17">
        <v>279</v>
      </c>
      <c r="G1795" s="17">
        <v>1</v>
      </c>
      <c r="H1795" s="15">
        <f t="shared" ref="H1795:H1858" si="28">IF(F1795&gt;0,F1795/G1795,0)</f>
        <v>279</v>
      </c>
      <c r="I1795" s="15" t="s">
        <v>204</v>
      </c>
    </row>
    <row r="1796" spans="2:9" ht="15">
      <c r="B1796" s="17" t="s">
        <v>178</v>
      </c>
      <c r="C1796" s="17" t="s">
        <v>71</v>
      </c>
      <c r="D1796" s="19" t="s">
        <v>72</v>
      </c>
      <c r="E1796" s="21">
        <v>44913</v>
      </c>
      <c r="F1796" s="17">
        <v>7815</v>
      </c>
      <c r="G1796" s="17">
        <v>9</v>
      </c>
      <c r="H1796" s="15">
        <f t="shared" si="28"/>
        <v>868.33333333333337</v>
      </c>
      <c r="I1796" s="15" t="s">
        <v>204</v>
      </c>
    </row>
    <row r="1797" spans="2:9" ht="15">
      <c r="B1797" s="17" t="s">
        <v>179</v>
      </c>
      <c r="C1797" s="17" t="s">
        <v>68</v>
      </c>
      <c r="D1797" s="19" t="s">
        <v>69</v>
      </c>
      <c r="E1797" s="21">
        <v>44913</v>
      </c>
      <c r="F1797" s="17">
        <v>10072</v>
      </c>
      <c r="G1797" s="17">
        <v>28</v>
      </c>
      <c r="H1797" s="15">
        <f t="shared" si="28"/>
        <v>359.71428571428572</v>
      </c>
      <c r="I1797" s="15" t="s">
        <v>204</v>
      </c>
    </row>
    <row r="1798" spans="2:9" ht="15">
      <c r="B1798" s="17" t="s">
        <v>180</v>
      </c>
      <c r="C1798" s="17" t="s">
        <v>68</v>
      </c>
      <c r="D1798" s="19" t="s">
        <v>89</v>
      </c>
      <c r="E1798" s="21">
        <v>44913</v>
      </c>
      <c r="F1798" s="17">
        <v>2252</v>
      </c>
      <c r="G1798" s="17">
        <v>7</v>
      </c>
      <c r="H1798" s="15">
        <f t="shared" si="28"/>
        <v>321.71428571428572</v>
      </c>
      <c r="I1798" s="15" t="s">
        <v>204</v>
      </c>
    </row>
    <row r="1799" spans="2:9" ht="15">
      <c r="B1799" s="17" t="s">
        <v>181</v>
      </c>
      <c r="C1799" s="17" t="s">
        <v>68</v>
      </c>
      <c r="D1799" s="19" t="s">
        <v>69</v>
      </c>
      <c r="E1799" s="21">
        <v>44913</v>
      </c>
      <c r="F1799" s="17">
        <v>0</v>
      </c>
      <c r="G1799" s="17">
        <v>0</v>
      </c>
      <c r="H1799" s="15">
        <f t="shared" si="28"/>
        <v>0</v>
      </c>
      <c r="I1799" s="15" t="s">
        <v>204</v>
      </c>
    </row>
    <row r="1800" spans="2:9" ht="15">
      <c r="B1800" s="17" t="s">
        <v>182</v>
      </c>
      <c r="C1800" s="17" t="s">
        <v>75</v>
      </c>
      <c r="D1800" s="19" t="s">
        <v>91</v>
      </c>
      <c r="E1800" s="21">
        <v>44913</v>
      </c>
      <c r="F1800" s="17">
        <v>0</v>
      </c>
      <c r="G1800" s="17">
        <v>0</v>
      </c>
      <c r="H1800" s="15">
        <f t="shared" si="28"/>
        <v>0</v>
      </c>
      <c r="I1800" s="15" t="s">
        <v>204</v>
      </c>
    </row>
    <row r="1801" spans="2:9" ht="15">
      <c r="B1801" s="17" t="s">
        <v>183</v>
      </c>
      <c r="C1801" s="17" t="s">
        <v>71</v>
      </c>
      <c r="D1801" s="19" t="s">
        <v>72</v>
      </c>
      <c r="E1801" s="21">
        <v>44913</v>
      </c>
      <c r="F1801" s="17">
        <v>2596</v>
      </c>
      <c r="G1801" s="17">
        <v>4</v>
      </c>
      <c r="H1801" s="15">
        <f t="shared" si="28"/>
        <v>649</v>
      </c>
      <c r="I1801" s="15" t="s">
        <v>204</v>
      </c>
    </row>
    <row r="1802" spans="2:9" ht="15">
      <c r="B1802" s="17" t="s">
        <v>67</v>
      </c>
      <c r="C1802" s="17" t="s">
        <v>68</v>
      </c>
      <c r="D1802" s="19" t="s">
        <v>69</v>
      </c>
      <c r="E1802" s="21">
        <v>44914</v>
      </c>
      <c r="F1802" s="17">
        <v>857</v>
      </c>
      <c r="G1802" s="17">
        <v>3</v>
      </c>
      <c r="H1802" s="15">
        <f t="shared" si="28"/>
        <v>285.66666666666669</v>
      </c>
      <c r="I1802" s="15" t="s">
        <v>204</v>
      </c>
    </row>
    <row r="1803" spans="2:9" ht="15">
      <c r="B1803" s="17" t="s">
        <v>70</v>
      </c>
      <c r="C1803" s="17" t="s">
        <v>71</v>
      </c>
      <c r="D1803" s="19" t="s">
        <v>72</v>
      </c>
      <c r="E1803" s="21">
        <v>44914</v>
      </c>
      <c r="F1803" s="17">
        <v>25670</v>
      </c>
      <c r="G1803" s="17">
        <v>46</v>
      </c>
      <c r="H1803" s="15">
        <f t="shared" si="28"/>
        <v>558.04347826086962</v>
      </c>
      <c r="I1803" s="15" t="s">
        <v>204</v>
      </c>
    </row>
    <row r="1804" spans="2:9" ht="15">
      <c r="B1804" s="17" t="s">
        <v>73</v>
      </c>
      <c r="C1804" s="17" t="s">
        <v>71</v>
      </c>
      <c r="D1804" s="19" t="s">
        <v>72</v>
      </c>
      <c r="E1804" s="21">
        <v>44914</v>
      </c>
      <c r="F1804" s="17">
        <v>516</v>
      </c>
      <c r="G1804" s="17">
        <v>4</v>
      </c>
      <c r="H1804" s="15">
        <f t="shared" si="28"/>
        <v>129</v>
      </c>
      <c r="I1804" s="15" t="s">
        <v>204</v>
      </c>
    </row>
    <row r="1805" spans="2:9" ht="15">
      <c r="B1805" s="17" t="s">
        <v>74</v>
      </c>
      <c r="C1805" s="17" t="s">
        <v>75</v>
      </c>
      <c r="D1805" s="19" t="s">
        <v>76</v>
      </c>
      <c r="E1805" s="21">
        <v>44914</v>
      </c>
      <c r="F1805" s="17">
        <v>13692</v>
      </c>
      <c r="G1805" s="17">
        <v>8</v>
      </c>
      <c r="H1805" s="15">
        <f t="shared" si="28"/>
        <v>1711.5</v>
      </c>
      <c r="I1805" s="15" t="s">
        <v>204</v>
      </c>
    </row>
    <row r="1806" spans="2:9" ht="15">
      <c r="B1806" s="17" t="s">
        <v>77</v>
      </c>
      <c r="C1806" s="17" t="s">
        <v>78</v>
      </c>
      <c r="D1806" s="19" t="s">
        <v>79</v>
      </c>
      <c r="E1806" s="21">
        <v>44914</v>
      </c>
      <c r="F1806" s="17">
        <v>0</v>
      </c>
      <c r="G1806" s="17">
        <v>0</v>
      </c>
      <c r="H1806" s="15">
        <f t="shared" si="28"/>
        <v>0</v>
      </c>
      <c r="I1806" s="15" t="s">
        <v>204</v>
      </c>
    </row>
    <row r="1807" spans="2:9" ht="15">
      <c r="B1807" s="17" t="s">
        <v>80</v>
      </c>
      <c r="C1807" s="17" t="s">
        <v>81</v>
      </c>
      <c r="D1807" s="19" t="s">
        <v>82</v>
      </c>
      <c r="E1807" s="21">
        <v>44914</v>
      </c>
      <c r="F1807" s="17">
        <v>289</v>
      </c>
      <c r="G1807" s="17">
        <v>1</v>
      </c>
      <c r="H1807" s="15">
        <f t="shared" si="28"/>
        <v>289</v>
      </c>
      <c r="I1807" s="15" t="s">
        <v>204</v>
      </c>
    </row>
    <row r="1808" spans="2:9" ht="15">
      <c r="B1808" s="17" t="s">
        <v>83</v>
      </c>
      <c r="C1808" s="17" t="s">
        <v>71</v>
      </c>
      <c r="D1808" s="19" t="s">
        <v>84</v>
      </c>
      <c r="E1808" s="21">
        <v>44914</v>
      </c>
      <c r="F1808" s="17">
        <v>18576</v>
      </c>
      <c r="G1808" s="17">
        <v>144</v>
      </c>
      <c r="H1808" s="15">
        <f t="shared" si="28"/>
        <v>129</v>
      </c>
      <c r="I1808" s="15" t="s">
        <v>204</v>
      </c>
    </row>
    <row r="1809" spans="2:9" ht="15">
      <c r="B1809" s="17" t="s">
        <v>85</v>
      </c>
      <c r="C1809" s="17" t="s">
        <v>75</v>
      </c>
      <c r="D1809" s="19" t="s">
        <v>86</v>
      </c>
      <c r="E1809" s="21">
        <v>44914</v>
      </c>
      <c r="F1809" s="17">
        <v>2270</v>
      </c>
      <c r="G1809" s="17">
        <v>8</v>
      </c>
      <c r="H1809" s="15">
        <f t="shared" si="28"/>
        <v>283.75</v>
      </c>
      <c r="I1809" s="15" t="s">
        <v>204</v>
      </c>
    </row>
    <row r="1810" spans="2:9" ht="15">
      <c r="B1810" s="17" t="s">
        <v>87</v>
      </c>
      <c r="C1810" s="17" t="s">
        <v>71</v>
      </c>
      <c r="D1810" s="19" t="s">
        <v>84</v>
      </c>
      <c r="E1810" s="21">
        <v>44914</v>
      </c>
      <c r="F1810" s="17">
        <v>2189</v>
      </c>
      <c r="G1810" s="17">
        <v>11</v>
      </c>
      <c r="H1810" s="15">
        <f t="shared" si="28"/>
        <v>199</v>
      </c>
      <c r="I1810" s="15" t="s">
        <v>204</v>
      </c>
    </row>
    <row r="1811" spans="2:9" ht="15">
      <c r="B1811" s="17" t="s">
        <v>88</v>
      </c>
      <c r="C1811" s="17" t="s">
        <v>68</v>
      </c>
      <c r="D1811" s="19" t="s">
        <v>89</v>
      </c>
      <c r="E1811" s="21">
        <v>44914</v>
      </c>
      <c r="F1811" s="17">
        <v>0</v>
      </c>
      <c r="G1811" s="17">
        <v>0</v>
      </c>
      <c r="H1811" s="15">
        <f t="shared" si="28"/>
        <v>0</v>
      </c>
      <c r="I1811" s="15" t="s">
        <v>204</v>
      </c>
    </row>
    <row r="1812" spans="2:9" ht="15">
      <c r="B1812" s="17" t="s">
        <v>90</v>
      </c>
      <c r="C1812" s="17" t="s">
        <v>75</v>
      </c>
      <c r="D1812" s="19" t="s">
        <v>91</v>
      </c>
      <c r="E1812" s="21">
        <v>44914</v>
      </c>
      <c r="F1812" s="17">
        <v>23645</v>
      </c>
      <c r="G1812" s="17">
        <v>48</v>
      </c>
      <c r="H1812" s="15">
        <f t="shared" si="28"/>
        <v>492.60416666666669</v>
      </c>
      <c r="I1812" s="15" t="s">
        <v>204</v>
      </c>
    </row>
    <row r="1813" spans="2:9" ht="15">
      <c r="B1813" s="17" t="s">
        <v>92</v>
      </c>
      <c r="C1813" s="17" t="s">
        <v>75</v>
      </c>
      <c r="D1813" s="19" t="s">
        <v>86</v>
      </c>
      <c r="E1813" s="21">
        <v>44914</v>
      </c>
      <c r="F1813" s="17">
        <v>5876</v>
      </c>
      <c r="G1813" s="17">
        <v>7</v>
      </c>
      <c r="H1813" s="15">
        <f t="shared" si="28"/>
        <v>839.42857142857144</v>
      </c>
      <c r="I1813" s="15" t="s">
        <v>204</v>
      </c>
    </row>
    <row r="1814" spans="2:9" ht="15">
      <c r="B1814" s="17" t="s">
        <v>93</v>
      </c>
      <c r="C1814" s="17" t="s">
        <v>71</v>
      </c>
      <c r="D1814" s="19" t="s">
        <v>94</v>
      </c>
      <c r="E1814" s="21">
        <v>44914</v>
      </c>
      <c r="F1814" s="17">
        <v>15576</v>
      </c>
      <c r="G1814" s="17">
        <v>24</v>
      </c>
      <c r="H1814" s="15">
        <f t="shared" si="28"/>
        <v>649</v>
      </c>
      <c r="I1814" s="15" t="s">
        <v>204</v>
      </c>
    </row>
    <row r="1815" spans="2:9" ht="15">
      <c r="B1815" s="17" t="s">
        <v>95</v>
      </c>
      <c r="C1815" s="17" t="s">
        <v>71</v>
      </c>
      <c r="D1815" s="19" t="s">
        <v>94</v>
      </c>
      <c r="E1815" s="21">
        <v>44914</v>
      </c>
      <c r="F1815" s="17">
        <v>13372</v>
      </c>
      <c r="G1815" s="17">
        <v>32</v>
      </c>
      <c r="H1815" s="15">
        <f t="shared" si="28"/>
        <v>417.875</v>
      </c>
      <c r="I1815" s="15" t="s">
        <v>204</v>
      </c>
    </row>
    <row r="1816" spans="2:9" ht="15">
      <c r="B1816" s="17" t="s">
        <v>96</v>
      </c>
      <c r="C1816" s="17" t="s">
        <v>75</v>
      </c>
      <c r="D1816" s="19" t="s">
        <v>76</v>
      </c>
      <c r="E1816" s="21">
        <v>44914</v>
      </c>
      <c r="F1816" s="17">
        <v>179</v>
      </c>
      <c r="G1816" s="17">
        <v>1</v>
      </c>
      <c r="H1816" s="15">
        <f t="shared" si="28"/>
        <v>179</v>
      </c>
      <c r="I1816" s="15" t="s">
        <v>204</v>
      </c>
    </row>
    <row r="1817" spans="2:9" ht="15">
      <c r="B1817" s="17" t="s">
        <v>97</v>
      </c>
      <c r="C1817" s="17" t="s">
        <v>71</v>
      </c>
      <c r="D1817" s="19" t="s">
        <v>72</v>
      </c>
      <c r="E1817" s="21">
        <v>44914</v>
      </c>
      <c r="F1817" s="17">
        <v>26190</v>
      </c>
      <c r="G1817" s="17">
        <v>194</v>
      </c>
      <c r="H1817" s="15">
        <f t="shared" si="28"/>
        <v>135</v>
      </c>
      <c r="I1817" s="15" t="s">
        <v>204</v>
      </c>
    </row>
    <row r="1818" spans="2:9" ht="15">
      <c r="B1818" s="17" t="s">
        <v>98</v>
      </c>
      <c r="C1818" s="17" t="s">
        <v>68</v>
      </c>
      <c r="D1818" s="19" t="s">
        <v>99</v>
      </c>
      <c r="E1818" s="21">
        <v>44914</v>
      </c>
      <c r="F1818" s="17">
        <v>0</v>
      </c>
      <c r="G1818" s="17">
        <v>0</v>
      </c>
      <c r="H1818" s="15">
        <f t="shared" si="28"/>
        <v>0</v>
      </c>
      <c r="I1818" s="15" t="s">
        <v>204</v>
      </c>
    </row>
    <row r="1819" spans="2:9" ht="15">
      <c r="B1819" s="17" t="s">
        <v>100</v>
      </c>
      <c r="C1819" s="17" t="s">
        <v>68</v>
      </c>
      <c r="D1819" s="19" t="s">
        <v>99</v>
      </c>
      <c r="E1819" s="21">
        <v>44914</v>
      </c>
      <c r="F1819" s="17">
        <v>0</v>
      </c>
      <c r="G1819" s="17">
        <v>0</v>
      </c>
      <c r="H1819" s="15">
        <f t="shared" si="28"/>
        <v>0</v>
      </c>
      <c r="I1819" s="15" t="s">
        <v>204</v>
      </c>
    </row>
    <row r="1820" spans="2:9" ht="15">
      <c r="B1820" s="17" t="s">
        <v>101</v>
      </c>
      <c r="C1820" s="17" t="s">
        <v>68</v>
      </c>
      <c r="D1820" s="19" t="s">
        <v>99</v>
      </c>
      <c r="E1820" s="21">
        <v>44914</v>
      </c>
      <c r="F1820" s="17">
        <v>279</v>
      </c>
      <c r="G1820" s="17">
        <v>1</v>
      </c>
      <c r="H1820" s="15">
        <f t="shared" si="28"/>
        <v>279</v>
      </c>
      <c r="I1820" s="15" t="s">
        <v>204</v>
      </c>
    </row>
    <row r="1821" spans="2:9" ht="15">
      <c r="B1821" s="17" t="s">
        <v>102</v>
      </c>
      <c r="C1821" s="17" t="s">
        <v>75</v>
      </c>
      <c r="D1821" s="19" t="s">
        <v>76</v>
      </c>
      <c r="E1821" s="21">
        <v>44914</v>
      </c>
      <c r="F1821" s="17">
        <v>10166</v>
      </c>
      <c r="G1821" s="17">
        <v>12</v>
      </c>
      <c r="H1821" s="15">
        <f t="shared" si="28"/>
        <v>847.16666666666663</v>
      </c>
      <c r="I1821" s="15" t="s">
        <v>204</v>
      </c>
    </row>
    <row r="1822" spans="2:9" ht="15">
      <c r="B1822" s="17" t="s">
        <v>103</v>
      </c>
      <c r="C1822" s="17" t="s">
        <v>75</v>
      </c>
      <c r="D1822" s="19" t="s">
        <v>86</v>
      </c>
      <c r="E1822" s="21">
        <v>44914</v>
      </c>
      <c r="F1822" s="17">
        <v>13310</v>
      </c>
      <c r="G1822" s="17">
        <v>37</v>
      </c>
      <c r="H1822" s="15">
        <f t="shared" si="28"/>
        <v>359.72972972972974</v>
      </c>
      <c r="I1822" s="15" t="s">
        <v>204</v>
      </c>
    </row>
    <row r="1823" spans="2:9" ht="15">
      <c r="B1823" s="17" t="s">
        <v>104</v>
      </c>
      <c r="C1823" s="17" t="s">
        <v>68</v>
      </c>
      <c r="D1823" s="19" t="s">
        <v>99</v>
      </c>
      <c r="E1823" s="21">
        <v>44914</v>
      </c>
      <c r="F1823" s="17">
        <v>632</v>
      </c>
      <c r="G1823" s="17">
        <v>2</v>
      </c>
      <c r="H1823" s="15">
        <f t="shared" si="28"/>
        <v>316</v>
      </c>
      <c r="I1823" s="15" t="s">
        <v>204</v>
      </c>
    </row>
    <row r="1824" spans="2:9" ht="15">
      <c r="B1824" s="17" t="s">
        <v>105</v>
      </c>
      <c r="C1824" s="17" t="s">
        <v>81</v>
      </c>
      <c r="D1824" s="19" t="s">
        <v>82</v>
      </c>
      <c r="E1824" s="21">
        <v>44914</v>
      </c>
      <c r="F1824" s="17">
        <v>1216</v>
      </c>
      <c r="G1824" s="17">
        <v>4</v>
      </c>
      <c r="H1824" s="15">
        <f t="shared" si="28"/>
        <v>304</v>
      </c>
      <c r="I1824" s="15" t="s">
        <v>204</v>
      </c>
    </row>
    <row r="1825" spans="2:9" ht="15">
      <c r="B1825" s="17" t="s">
        <v>106</v>
      </c>
      <c r="C1825" s="17" t="s">
        <v>68</v>
      </c>
      <c r="D1825" s="19" t="s">
        <v>89</v>
      </c>
      <c r="E1825" s="21">
        <v>44914</v>
      </c>
      <c r="F1825" s="17">
        <v>244</v>
      </c>
      <c r="G1825" s="17">
        <v>1</v>
      </c>
      <c r="H1825" s="15">
        <f t="shared" si="28"/>
        <v>244</v>
      </c>
      <c r="I1825" s="15" t="s">
        <v>204</v>
      </c>
    </row>
    <row r="1826" spans="2:9" ht="15">
      <c r="B1826" s="17" t="s">
        <v>107</v>
      </c>
      <c r="C1826" s="17" t="s">
        <v>71</v>
      </c>
      <c r="D1826" s="19" t="s">
        <v>72</v>
      </c>
      <c r="E1826" s="21">
        <v>44914</v>
      </c>
      <c r="F1826" s="17">
        <v>5192</v>
      </c>
      <c r="G1826" s="17">
        <v>8</v>
      </c>
      <c r="H1826" s="15">
        <f t="shared" si="28"/>
        <v>649</v>
      </c>
      <c r="I1826" s="15" t="s">
        <v>204</v>
      </c>
    </row>
    <row r="1827" spans="2:9" ht="15">
      <c r="B1827" s="17" t="s">
        <v>108</v>
      </c>
      <c r="C1827" s="17" t="s">
        <v>68</v>
      </c>
      <c r="D1827" s="19" t="s">
        <v>89</v>
      </c>
      <c r="E1827" s="21">
        <v>44914</v>
      </c>
      <c r="F1827" s="17">
        <v>785</v>
      </c>
      <c r="G1827" s="17">
        <v>5</v>
      </c>
      <c r="H1827" s="15">
        <f t="shared" si="28"/>
        <v>157</v>
      </c>
      <c r="I1827" s="15" t="s">
        <v>204</v>
      </c>
    </row>
    <row r="1828" spans="2:9" ht="15">
      <c r="B1828" s="17" t="s">
        <v>109</v>
      </c>
      <c r="C1828" s="17" t="s">
        <v>71</v>
      </c>
      <c r="D1828" s="19" t="s">
        <v>72</v>
      </c>
      <c r="E1828" s="21">
        <v>44914</v>
      </c>
      <c r="F1828" s="17">
        <v>23645</v>
      </c>
      <c r="G1828" s="17">
        <v>48</v>
      </c>
      <c r="H1828" s="15">
        <f t="shared" si="28"/>
        <v>492.60416666666669</v>
      </c>
      <c r="I1828" s="15" t="s">
        <v>204</v>
      </c>
    </row>
    <row r="1829" spans="2:9" ht="15">
      <c r="B1829" s="17" t="s">
        <v>110</v>
      </c>
      <c r="C1829" s="17" t="s">
        <v>75</v>
      </c>
      <c r="D1829" s="19" t="s">
        <v>86</v>
      </c>
      <c r="E1829" s="21">
        <v>44914</v>
      </c>
      <c r="F1829" s="17">
        <v>5876</v>
      </c>
      <c r="G1829" s="17">
        <v>7</v>
      </c>
      <c r="H1829" s="15">
        <f t="shared" si="28"/>
        <v>839.42857142857144</v>
      </c>
      <c r="I1829" s="15" t="s">
        <v>204</v>
      </c>
    </row>
    <row r="1830" spans="2:9" ht="15">
      <c r="B1830" s="17" t="s">
        <v>111</v>
      </c>
      <c r="C1830" s="17" t="s">
        <v>75</v>
      </c>
      <c r="D1830" s="19" t="s">
        <v>76</v>
      </c>
      <c r="E1830" s="21">
        <v>44914</v>
      </c>
      <c r="F1830" s="17">
        <v>15576</v>
      </c>
      <c r="G1830" s="17">
        <v>24</v>
      </c>
      <c r="H1830" s="15">
        <f t="shared" si="28"/>
        <v>649</v>
      </c>
      <c r="I1830" s="15" t="s">
        <v>204</v>
      </c>
    </row>
    <row r="1831" spans="2:9" ht="15">
      <c r="B1831" s="17" t="s">
        <v>112</v>
      </c>
      <c r="C1831" s="17" t="s">
        <v>71</v>
      </c>
      <c r="D1831" s="19" t="s">
        <v>72</v>
      </c>
      <c r="E1831" s="21">
        <v>44914</v>
      </c>
      <c r="F1831" s="17">
        <v>13372</v>
      </c>
      <c r="G1831" s="17">
        <v>32</v>
      </c>
      <c r="H1831" s="15">
        <f t="shared" si="28"/>
        <v>417.875</v>
      </c>
      <c r="I1831" s="15" t="s">
        <v>204</v>
      </c>
    </row>
    <row r="1832" spans="2:9" ht="15">
      <c r="B1832" s="17" t="s">
        <v>113</v>
      </c>
      <c r="C1832" s="17" t="s">
        <v>71</v>
      </c>
      <c r="D1832" s="19" t="s">
        <v>84</v>
      </c>
      <c r="E1832" s="21">
        <v>44914</v>
      </c>
      <c r="F1832" s="17">
        <v>179</v>
      </c>
      <c r="G1832" s="17">
        <v>1</v>
      </c>
      <c r="H1832" s="15">
        <f t="shared" si="28"/>
        <v>179</v>
      </c>
      <c r="I1832" s="15" t="s">
        <v>204</v>
      </c>
    </row>
    <row r="1833" spans="2:9" ht="15">
      <c r="B1833" s="17" t="s">
        <v>114</v>
      </c>
      <c r="C1833" s="17" t="s">
        <v>71</v>
      </c>
      <c r="D1833" s="19" t="s">
        <v>72</v>
      </c>
      <c r="E1833" s="21">
        <v>44914</v>
      </c>
      <c r="F1833" s="17">
        <v>26190</v>
      </c>
      <c r="G1833" s="17">
        <v>194</v>
      </c>
      <c r="H1833" s="15">
        <f t="shared" si="28"/>
        <v>135</v>
      </c>
      <c r="I1833" s="15" t="s">
        <v>204</v>
      </c>
    </row>
    <row r="1834" spans="2:9" ht="15">
      <c r="B1834" s="17" t="s">
        <v>115</v>
      </c>
      <c r="C1834" s="17" t="s">
        <v>68</v>
      </c>
      <c r="D1834" s="19" t="s">
        <v>99</v>
      </c>
      <c r="E1834" s="21">
        <v>44914</v>
      </c>
      <c r="F1834" s="17">
        <v>0</v>
      </c>
      <c r="G1834" s="17">
        <v>0</v>
      </c>
      <c r="H1834" s="15">
        <f t="shared" si="28"/>
        <v>0</v>
      </c>
      <c r="I1834" s="15" t="s">
        <v>204</v>
      </c>
    </row>
    <row r="1835" spans="2:9" ht="15">
      <c r="B1835" s="17" t="s">
        <v>116</v>
      </c>
      <c r="C1835" s="17" t="s">
        <v>71</v>
      </c>
      <c r="D1835" s="19" t="s">
        <v>94</v>
      </c>
      <c r="E1835" s="21">
        <v>44914</v>
      </c>
      <c r="F1835" s="17">
        <v>0</v>
      </c>
      <c r="G1835" s="17">
        <v>0</v>
      </c>
      <c r="H1835" s="15">
        <f t="shared" si="28"/>
        <v>0</v>
      </c>
      <c r="I1835" s="15" t="s">
        <v>204</v>
      </c>
    </row>
    <row r="1836" spans="2:9" ht="15">
      <c r="B1836" s="17" t="s">
        <v>117</v>
      </c>
      <c r="C1836" s="17" t="s">
        <v>68</v>
      </c>
      <c r="D1836" s="19" t="s">
        <v>99</v>
      </c>
      <c r="E1836" s="21">
        <v>44914</v>
      </c>
      <c r="F1836" s="17">
        <v>279</v>
      </c>
      <c r="G1836" s="17">
        <v>1</v>
      </c>
      <c r="H1836" s="15">
        <f t="shared" si="28"/>
        <v>279</v>
      </c>
      <c r="I1836" s="15" t="s">
        <v>204</v>
      </c>
    </row>
    <row r="1837" spans="2:9" ht="15">
      <c r="B1837" s="17" t="s">
        <v>118</v>
      </c>
      <c r="C1837" s="17" t="s">
        <v>71</v>
      </c>
      <c r="D1837" s="19" t="s">
        <v>72</v>
      </c>
      <c r="E1837" s="21">
        <v>44914</v>
      </c>
      <c r="F1837" s="17">
        <v>10166</v>
      </c>
      <c r="G1837" s="17">
        <v>12</v>
      </c>
      <c r="H1837" s="15">
        <f t="shared" si="28"/>
        <v>847.16666666666663</v>
      </c>
      <c r="I1837" s="15" t="s">
        <v>204</v>
      </c>
    </row>
    <row r="1838" spans="2:9" ht="15">
      <c r="B1838" s="17" t="s">
        <v>119</v>
      </c>
      <c r="C1838" s="17" t="s">
        <v>71</v>
      </c>
      <c r="D1838" s="19" t="s">
        <v>84</v>
      </c>
      <c r="E1838" s="21">
        <v>44914</v>
      </c>
      <c r="F1838" s="17">
        <v>13310</v>
      </c>
      <c r="G1838" s="17">
        <v>37</v>
      </c>
      <c r="H1838" s="15">
        <f t="shared" si="28"/>
        <v>359.72972972972974</v>
      </c>
      <c r="I1838" s="15" t="s">
        <v>204</v>
      </c>
    </row>
    <row r="1839" spans="2:9" ht="15">
      <c r="B1839" s="17" t="s">
        <v>120</v>
      </c>
      <c r="C1839" s="17" t="s">
        <v>81</v>
      </c>
      <c r="D1839" s="19" t="s">
        <v>121</v>
      </c>
      <c r="E1839" s="21">
        <v>44914</v>
      </c>
      <c r="F1839" s="17">
        <v>632</v>
      </c>
      <c r="G1839" s="17">
        <v>2</v>
      </c>
      <c r="H1839" s="15">
        <f t="shared" si="28"/>
        <v>316</v>
      </c>
      <c r="I1839" s="15" t="s">
        <v>204</v>
      </c>
    </row>
    <row r="1840" spans="2:9" ht="15">
      <c r="B1840" s="17" t="s">
        <v>122</v>
      </c>
      <c r="C1840" s="17" t="s">
        <v>81</v>
      </c>
      <c r="D1840" s="19" t="s">
        <v>123</v>
      </c>
      <c r="E1840" s="21">
        <v>44914</v>
      </c>
      <c r="F1840" s="17">
        <v>1216</v>
      </c>
      <c r="G1840" s="17">
        <v>4</v>
      </c>
      <c r="H1840" s="15">
        <f t="shared" si="28"/>
        <v>304</v>
      </c>
      <c r="I1840" s="15" t="s">
        <v>204</v>
      </c>
    </row>
    <row r="1841" spans="2:9" ht="15">
      <c r="B1841" s="17" t="s">
        <v>124</v>
      </c>
      <c r="C1841" s="17" t="s">
        <v>81</v>
      </c>
      <c r="D1841" s="19" t="s">
        <v>121</v>
      </c>
      <c r="E1841" s="21">
        <v>44914</v>
      </c>
      <c r="F1841" s="17">
        <v>244</v>
      </c>
      <c r="G1841" s="17">
        <v>1</v>
      </c>
      <c r="H1841" s="15">
        <f t="shared" si="28"/>
        <v>244</v>
      </c>
      <c r="I1841" s="15" t="s">
        <v>204</v>
      </c>
    </row>
    <row r="1842" spans="2:9" ht="15">
      <c r="B1842" s="17" t="s">
        <v>125</v>
      </c>
      <c r="C1842" s="17" t="s">
        <v>75</v>
      </c>
      <c r="D1842" s="19" t="s">
        <v>91</v>
      </c>
      <c r="E1842" s="21">
        <v>44914</v>
      </c>
      <c r="F1842" s="17">
        <v>5192</v>
      </c>
      <c r="G1842" s="17">
        <v>8</v>
      </c>
      <c r="H1842" s="15">
        <f t="shared" si="28"/>
        <v>649</v>
      </c>
      <c r="I1842" s="15" t="s">
        <v>204</v>
      </c>
    </row>
    <row r="1843" spans="2:9" ht="15">
      <c r="B1843" s="17" t="s">
        <v>126</v>
      </c>
      <c r="C1843" s="17" t="s">
        <v>71</v>
      </c>
      <c r="D1843" s="19" t="s">
        <v>84</v>
      </c>
      <c r="E1843" s="21">
        <v>44914</v>
      </c>
      <c r="F1843" s="17">
        <v>785</v>
      </c>
      <c r="G1843" s="17">
        <v>5</v>
      </c>
      <c r="H1843" s="15">
        <f t="shared" si="28"/>
        <v>157</v>
      </c>
      <c r="I1843" s="15" t="s">
        <v>204</v>
      </c>
    </row>
    <row r="1844" spans="2:9" ht="15">
      <c r="B1844" s="17" t="s">
        <v>87</v>
      </c>
      <c r="C1844" s="17" t="s">
        <v>71</v>
      </c>
      <c r="D1844" s="19" t="s">
        <v>72</v>
      </c>
      <c r="E1844" s="21">
        <v>44914</v>
      </c>
      <c r="F1844" s="17">
        <v>23645</v>
      </c>
      <c r="G1844" s="17">
        <v>48</v>
      </c>
      <c r="H1844" s="15">
        <f t="shared" si="28"/>
        <v>492.60416666666669</v>
      </c>
      <c r="I1844" s="15" t="s">
        <v>204</v>
      </c>
    </row>
    <row r="1845" spans="2:9" ht="15">
      <c r="B1845" s="17" t="s">
        <v>127</v>
      </c>
      <c r="C1845" s="17" t="s">
        <v>68</v>
      </c>
      <c r="D1845" s="19" t="s">
        <v>99</v>
      </c>
      <c r="E1845" s="21">
        <v>44914</v>
      </c>
      <c r="F1845" s="17">
        <v>5876</v>
      </c>
      <c r="G1845" s="17">
        <v>7</v>
      </c>
      <c r="H1845" s="15">
        <f t="shared" si="28"/>
        <v>839.42857142857144</v>
      </c>
      <c r="I1845" s="15" t="s">
        <v>204</v>
      </c>
    </row>
    <row r="1846" spans="2:9" ht="15">
      <c r="B1846" s="17" t="s">
        <v>128</v>
      </c>
      <c r="C1846" s="17" t="s">
        <v>81</v>
      </c>
      <c r="D1846" s="19" t="s">
        <v>123</v>
      </c>
      <c r="E1846" s="21">
        <v>44914</v>
      </c>
      <c r="F1846" s="17">
        <v>15576</v>
      </c>
      <c r="G1846" s="17">
        <v>24</v>
      </c>
      <c r="H1846" s="15">
        <f t="shared" si="28"/>
        <v>649</v>
      </c>
      <c r="I1846" s="15" t="s">
        <v>204</v>
      </c>
    </row>
    <row r="1847" spans="2:9" ht="15">
      <c r="B1847" s="17" t="s">
        <v>129</v>
      </c>
      <c r="C1847" s="17" t="s">
        <v>75</v>
      </c>
      <c r="D1847" s="19" t="s">
        <v>91</v>
      </c>
      <c r="E1847" s="21">
        <v>44914</v>
      </c>
      <c r="F1847" s="17">
        <v>13372</v>
      </c>
      <c r="G1847" s="17">
        <v>32</v>
      </c>
      <c r="H1847" s="15">
        <f t="shared" si="28"/>
        <v>417.875</v>
      </c>
      <c r="I1847" s="15" t="s">
        <v>204</v>
      </c>
    </row>
    <row r="1848" spans="2:9" ht="15">
      <c r="B1848" s="17" t="s">
        <v>130</v>
      </c>
      <c r="C1848" s="17" t="s">
        <v>71</v>
      </c>
      <c r="D1848" s="19" t="s">
        <v>72</v>
      </c>
      <c r="E1848" s="21">
        <v>44914</v>
      </c>
      <c r="F1848" s="17">
        <v>179</v>
      </c>
      <c r="G1848" s="17">
        <v>1</v>
      </c>
      <c r="H1848" s="15">
        <f t="shared" si="28"/>
        <v>179</v>
      </c>
      <c r="I1848" s="15" t="s">
        <v>204</v>
      </c>
    </row>
    <row r="1849" spans="2:9" ht="15">
      <c r="B1849" s="17" t="s">
        <v>131</v>
      </c>
      <c r="C1849" s="17" t="s">
        <v>75</v>
      </c>
      <c r="D1849" s="19" t="s">
        <v>76</v>
      </c>
      <c r="E1849" s="21">
        <v>44914</v>
      </c>
      <c r="F1849" s="17">
        <v>26190</v>
      </c>
      <c r="G1849" s="17">
        <v>194</v>
      </c>
      <c r="H1849" s="15">
        <f t="shared" si="28"/>
        <v>135</v>
      </c>
      <c r="I1849" s="15" t="s">
        <v>204</v>
      </c>
    </row>
    <row r="1850" spans="2:9" ht="15">
      <c r="B1850" s="17" t="s">
        <v>132</v>
      </c>
      <c r="C1850" s="17" t="s">
        <v>68</v>
      </c>
      <c r="D1850" s="19" t="s">
        <v>89</v>
      </c>
      <c r="E1850" s="21">
        <v>44914</v>
      </c>
      <c r="F1850" s="17">
        <v>0</v>
      </c>
      <c r="G1850" s="17">
        <v>0</v>
      </c>
      <c r="H1850" s="15">
        <f t="shared" si="28"/>
        <v>0</v>
      </c>
      <c r="I1850" s="15" t="s">
        <v>204</v>
      </c>
    </row>
    <row r="1851" spans="2:9" ht="15">
      <c r="B1851" s="17" t="s">
        <v>133</v>
      </c>
      <c r="C1851" s="17" t="s">
        <v>71</v>
      </c>
      <c r="D1851" s="19" t="s">
        <v>72</v>
      </c>
      <c r="E1851" s="21">
        <v>44914</v>
      </c>
      <c r="F1851" s="17">
        <v>0</v>
      </c>
      <c r="G1851" s="17">
        <v>0</v>
      </c>
      <c r="H1851" s="15">
        <f t="shared" si="28"/>
        <v>0</v>
      </c>
      <c r="I1851" s="15" t="s">
        <v>204</v>
      </c>
    </row>
    <row r="1852" spans="2:9" ht="15">
      <c r="B1852" s="17" t="s">
        <v>134</v>
      </c>
      <c r="C1852" s="17" t="s">
        <v>75</v>
      </c>
      <c r="D1852" s="19" t="s">
        <v>76</v>
      </c>
      <c r="E1852" s="21">
        <v>44914</v>
      </c>
      <c r="F1852" s="17">
        <v>279</v>
      </c>
      <c r="G1852" s="17">
        <v>1</v>
      </c>
      <c r="H1852" s="15">
        <f t="shared" si="28"/>
        <v>279</v>
      </c>
      <c r="I1852" s="15" t="s">
        <v>204</v>
      </c>
    </row>
    <row r="1853" spans="2:9" ht="15">
      <c r="B1853" s="17" t="s">
        <v>135</v>
      </c>
      <c r="C1853" s="17" t="s">
        <v>68</v>
      </c>
      <c r="D1853" s="19" t="s">
        <v>69</v>
      </c>
      <c r="E1853" s="21">
        <v>44914</v>
      </c>
      <c r="F1853" s="17">
        <v>10166</v>
      </c>
      <c r="G1853" s="17">
        <v>12</v>
      </c>
      <c r="H1853" s="15">
        <f t="shared" si="28"/>
        <v>847.16666666666663</v>
      </c>
      <c r="I1853" s="15" t="s">
        <v>204</v>
      </c>
    </row>
    <row r="1854" spans="2:9" ht="15">
      <c r="B1854" s="17" t="s">
        <v>136</v>
      </c>
      <c r="C1854" s="17" t="s">
        <v>71</v>
      </c>
      <c r="D1854" s="19" t="s">
        <v>84</v>
      </c>
      <c r="E1854" s="21">
        <v>44914</v>
      </c>
      <c r="F1854" s="17">
        <v>13310</v>
      </c>
      <c r="G1854" s="17">
        <v>37</v>
      </c>
      <c r="H1854" s="15">
        <f t="shared" si="28"/>
        <v>359.72972972972974</v>
      </c>
      <c r="I1854" s="15" t="s">
        <v>204</v>
      </c>
    </row>
    <row r="1855" spans="2:9" ht="15">
      <c r="B1855" s="17" t="s">
        <v>137</v>
      </c>
      <c r="C1855" s="17" t="s">
        <v>81</v>
      </c>
      <c r="D1855" s="19" t="s">
        <v>121</v>
      </c>
      <c r="E1855" s="21">
        <v>44914</v>
      </c>
      <c r="F1855" s="17">
        <v>632</v>
      </c>
      <c r="G1855" s="17">
        <v>2</v>
      </c>
      <c r="H1855" s="15">
        <f t="shared" si="28"/>
        <v>316</v>
      </c>
      <c r="I1855" s="15" t="s">
        <v>204</v>
      </c>
    </row>
    <row r="1856" spans="2:9" ht="15">
      <c r="B1856" s="17" t="s">
        <v>138</v>
      </c>
      <c r="C1856" s="17" t="s">
        <v>68</v>
      </c>
      <c r="D1856" s="19" t="s">
        <v>89</v>
      </c>
      <c r="E1856" s="21">
        <v>44914</v>
      </c>
      <c r="F1856" s="17">
        <v>1216</v>
      </c>
      <c r="G1856" s="17">
        <v>4</v>
      </c>
      <c r="H1856" s="15">
        <f t="shared" si="28"/>
        <v>304</v>
      </c>
      <c r="I1856" s="15" t="s">
        <v>204</v>
      </c>
    </row>
    <row r="1857" spans="2:9" ht="15">
      <c r="B1857" s="17" t="s">
        <v>139</v>
      </c>
      <c r="C1857" s="17" t="s">
        <v>71</v>
      </c>
      <c r="D1857" s="19" t="s">
        <v>94</v>
      </c>
      <c r="E1857" s="21">
        <v>44914</v>
      </c>
      <c r="F1857" s="17">
        <v>244</v>
      </c>
      <c r="G1857" s="17">
        <v>1</v>
      </c>
      <c r="H1857" s="15">
        <f t="shared" si="28"/>
        <v>244</v>
      </c>
      <c r="I1857" s="15" t="s">
        <v>204</v>
      </c>
    </row>
    <row r="1858" spans="2:9" ht="15">
      <c r="B1858" s="17" t="s">
        <v>140</v>
      </c>
      <c r="C1858" s="17" t="s">
        <v>68</v>
      </c>
      <c r="D1858" s="19" t="s">
        <v>99</v>
      </c>
      <c r="E1858" s="21">
        <v>44914</v>
      </c>
      <c r="F1858" s="17">
        <v>5192</v>
      </c>
      <c r="G1858" s="17">
        <v>8</v>
      </c>
      <c r="H1858" s="15">
        <f t="shared" si="28"/>
        <v>649</v>
      </c>
      <c r="I1858" s="15" t="s">
        <v>204</v>
      </c>
    </row>
    <row r="1859" spans="2:9" ht="15">
      <c r="B1859" s="17" t="s">
        <v>141</v>
      </c>
      <c r="C1859" s="17" t="s">
        <v>75</v>
      </c>
      <c r="D1859" s="19" t="s">
        <v>91</v>
      </c>
      <c r="E1859" s="21">
        <v>44914</v>
      </c>
      <c r="F1859" s="17">
        <v>785</v>
      </c>
      <c r="G1859" s="17">
        <v>5</v>
      </c>
      <c r="H1859" s="15">
        <f t="shared" ref="H1859:H1922" si="29">IF(F1859&gt;0,F1859/G1859,0)</f>
        <v>157</v>
      </c>
      <c r="I1859" s="15" t="s">
        <v>204</v>
      </c>
    </row>
    <row r="1860" spans="2:9" ht="15">
      <c r="B1860" s="17" t="s">
        <v>142</v>
      </c>
      <c r="C1860" s="17" t="s">
        <v>68</v>
      </c>
      <c r="D1860" s="19" t="s">
        <v>89</v>
      </c>
      <c r="E1860" s="21">
        <v>44914</v>
      </c>
      <c r="F1860" s="17">
        <v>23645</v>
      </c>
      <c r="G1860" s="17">
        <v>48</v>
      </c>
      <c r="H1860" s="15">
        <f t="shared" si="29"/>
        <v>492.60416666666669</v>
      </c>
      <c r="I1860" s="15" t="s">
        <v>204</v>
      </c>
    </row>
    <row r="1861" spans="2:9" ht="15">
      <c r="B1861" s="17" t="s">
        <v>143</v>
      </c>
      <c r="C1861" s="17" t="s">
        <v>81</v>
      </c>
      <c r="D1861" s="19" t="s">
        <v>121</v>
      </c>
      <c r="E1861" s="21">
        <v>44914</v>
      </c>
      <c r="F1861" s="17">
        <v>5876</v>
      </c>
      <c r="G1861" s="17">
        <v>7</v>
      </c>
      <c r="H1861" s="15">
        <f t="shared" si="29"/>
        <v>839.42857142857144</v>
      </c>
      <c r="I1861" s="15" t="s">
        <v>204</v>
      </c>
    </row>
    <row r="1862" spans="2:9" ht="15">
      <c r="B1862" s="17" t="s">
        <v>144</v>
      </c>
      <c r="C1862" s="17" t="s">
        <v>71</v>
      </c>
      <c r="D1862" s="19" t="s">
        <v>72</v>
      </c>
      <c r="E1862" s="21">
        <v>44914</v>
      </c>
      <c r="F1862" s="17">
        <v>15576</v>
      </c>
      <c r="G1862" s="17">
        <v>24</v>
      </c>
      <c r="H1862" s="15">
        <f t="shared" si="29"/>
        <v>649</v>
      </c>
      <c r="I1862" s="15" t="s">
        <v>204</v>
      </c>
    </row>
    <row r="1863" spans="2:9" ht="15">
      <c r="B1863" s="17" t="s">
        <v>145</v>
      </c>
      <c r="C1863" s="17" t="s">
        <v>81</v>
      </c>
      <c r="D1863" s="19" t="s">
        <v>123</v>
      </c>
      <c r="E1863" s="21">
        <v>44914</v>
      </c>
      <c r="F1863" s="17">
        <v>13372</v>
      </c>
      <c r="G1863" s="17">
        <v>32</v>
      </c>
      <c r="H1863" s="15">
        <f t="shared" si="29"/>
        <v>417.875</v>
      </c>
      <c r="I1863" s="15" t="s">
        <v>204</v>
      </c>
    </row>
    <row r="1864" spans="2:9" ht="15">
      <c r="B1864" s="17" t="s">
        <v>146</v>
      </c>
      <c r="C1864" s="17" t="s">
        <v>68</v>
      </c>
      <c r="D1864" s="19" t="s">
        <v>69</v>
      </c>
      <c r="E1864" s="21">
        <v>44914</v>
      </c>
      <c r="F1864" s="17">
        <v>179</v>
      </c>
      <c r="G1864" s="17">
        <v>1</v>
      </c>
      <c r="H1864" s="15">
        <f t="shared" si="29"/>
        <v>179</v>
      </c>
      <c r="I1864" s="15" t="s">
        <v>204</v>
      </c>
    </row>
    <row r="1865" spans="2:9" ht="15">
      <c r="B1865" s="17" t="s">
        <v>147</v>
      </c>
      <c r="C1865" s="17" t="s">
        <v>68</v>
      </c>
      <c r="D1865" s="19" t="s">
        <v>99</v>
      </c>
      <c r="E1865" s="21">
        <v>44914</v>
      </c>
      <c r="F1865" s="17">
        <v>26190</v>
      </c>
      <c r="G1865" s="17">
        <v>194</v>
      </c>
      <c r="H1865" s="15">
        <f t="shared" si="29"/>
        <v>135</v>
      </c>
      <c r="I1865" s="15" t="s">
        <v>204</v>
      </c>
    </row>
    <row r="1866" spans="2:9" ht="15">
      <c r="B1866" s="17" t="s">
        <v>148</v>
      </c>
      <c r="C1866" s="17" t="s">
        <v>81</v>
      </c>
      <c r="D1866" s="19" t="s">
        <v>123</v>
      </c>
      <c r="E1866" s="21">
        <v>44914</v>
      </c>
      <c r="F1866" s="17">
        <v>0</v>
      </c>
      <c r="G1866" s="17">
        <v>0</v>
      </c>
      <c r="H1866" s="15">
        <f t="shared" si="29"/>
        <v>0</v>
      </c>
      <c r="I1866" s="15" t="s">
        <v>204</v>
      </c>
    </row>
    <row r="1867" spans="2:9" ht="15">
      <c r="B1867" s="17" t="s">
        <v>149</v>
      </c>
      <c r="C1867" s="17" t="s">
        <v>75</v>
      </c>
      <c r="D1867" s="19" t="s">
        <v>86</v>
      </c>
      <c r="E1867" s="21">
        <v>44914</v>
      </c>
      <c r="F1867" s="17">
        <v>0</v>
      </c>
      <c r="G1867" s="17">
        <v>0</v>
      </c>
      <c r="H1867" s="15">
        <f t="shared" si="29"/>
        <v>0</v>
      </c>
      <c r="I1867" s="15" t="s">
        <v>204</v>
      </c>
    </row>
    <row r="1868" spans="2:9" ht="15">
      <c r="B1868" s="17" t="s">
        <v>150</v>
      </c>
      <c r="C1868" s="17" t="s">
        <v>71</v>
      </c>
      <c r="D1868" s="19" t="s">
        <v>94</v>
      </c>
      <c r="E1868" s="21">
        <v>44914</v>
      </c>
      <c r="F1868" s="17">
        <v>279</v>
      </c>
      <c r="G1868" s="17">
        <v>1</v>
      </c>
      <c r="H1868" s="15">
        <f t="shared" si="29"/>
        <v>279</v>
      </c>
      <c r="I1868" s="15" t="s">
        <v>204</v>
      </c>
    </row>
    <row r="1869" spans="2:9" ht="15">
      <c r="B1869" s="17" t="s">
        <v>151</v>
      </c>
      <c r="C1869" s="17" t="s">
        <v>68</v>
      </c>
      <c r="D1869" s="19" t="s">
        <v>89</v>
      </c>
      <c r="E1869" s="21">
        <v>44914</v>
      </c>
      <c r="F1869" s="17">
        <v>10166</v>
      </c>
      <c r="G1869" s="17">
        <v>12</v>
      </c>
      <c r="H1869" s="15">
        <f t="shared" si="29"/>
        <v>847.16666666666663</v>
      </c>
      <c r="I1869" s="15" t="s">
        <v>204</v>
      </c>
    </row>
    <row r="1870" spans="2:9" ht="15">
      <c r="B1870" s="17" t="s">
        <v>152</v>
      </c>
      <c r="C1870" s="17" t="s">
        <v>81</v>
      </c>
      <c r="D1870" s="19" t="s">
        <v>82</v>
      </c>
      <c r="E1870" s="21">
        <v>44914</v>
      </c>
      <c r="F1870" s="17">
        <v>13310</v>
      </c>
      <c r="G1870" s="17">
        <v>37</v>
      </c>
      <c r="H1870" s="15">
        <f t="shared" si="29"/>
        <v>359.72972972972974</v>
      </c>
      <c r="I1870" s="15" t="s">
        <v>204</v>
      </c>
    </row>
    <row r="1871" spans="2:9" ht="15">
      <c r="B1871" s="17" t="s">
        <v>153</v>
      </c>
      <c r="C1871" s="17" t="s">
        <v>68</v>
      </c>
      <c r="D1871" s="19" t="s">
        <v>89</v>
      </c>
      <c r="E1871" s="21">
        <v>44914</v>
      </c>
      <c r="F1871" s="17">
        <v>632</v>
      </c>
      <c r="G1871" s="17">
        <v>2</v>
      </c>
      <c r="H1871" s="15">
        <f t="shared" si="29"/>
        <v>316</v>
      </c>
      <c r="I1871" s="15" t="s">
        <v>204</v>
      </c>
    </row>
    <row r="1872" spans="2:9" ht="15">
      <c r="B1872" s="17" t="s">
        <v>154</v>
      </c>
      <c r="C1872" s="17" t="s">
        <v>71</v>
      </c>
      <c r="D1872" s="19" t="s">
        <v>84</v>
      </c>
      <c r="E1872" s="21">
        <v>44914</v>
      </c>
      <c r="F1872" s="17">
        <v>1216</v>
      </c>
      <c r="G1872" s="17">
        <v>4</v>
      </c>
      <c r="H1872" s="15">
        <f t="shared" si="29"/>
        <v>304</v>
      </c>
      <c r="I1872" s="15" t="s">
        <v>204</v>
      </c>
    </row>
    <row r="1873" spans="2:9" ht="15">
      <c r="B1873" s="17" t="s">
        <v>155</v>
      </c>
      <c r="C1873" s="17" t="s">
        <v>75</v>
      </c>
      <c r="D1873" s="19" t="s">
        <v>86</v>
      </c>
      <c r="E1873" s="21">
        <v>44914</v>
      </c>
      <c r="F1873" s="17">
        <v>244</v>
      </c>
      <c r="G1873" s="17">
        <v>1</v>
      </c>
      <c r="H1873" s="15">
        <f t="shared" si="29"/>
        <v>244</v>
      </c>
      <c r="I1873" s="15" t="s">
        <v>204</v>
      </c>
    </row>
    <row r="1874" spans="2:9" ht="15">
      <c r="B1874" s="17" t="s">
        <v>156</v>
      </c>
      <c r="C1874" s="17" t="s">
        <v>81</v>
      </c>
      <c r="D1874" s="19" t="s">
        <v>82</v>
      </c>
      <c r="E1874" s="21">
        <v>44914</v>
      </c>
      <c r="F1874" s="17">
        <v>5192</v>
      </c>
      <c r="G1874" s="17">
        <v>8</v>
      </c>
      <c r="H1874" s="15">
        <f t="shared" si="29"/>
        <v>649</v>
      </c>
      <c r="I1874" s="15" t="s">
        <v>204</v>
      </c>
    </row>
    <row r="1875" spans="2:9" ht="15">
      <c r="B1875" s="17" t="s">
        <v>157</v>
      </c>
      <c r="C1875" s="17" t="s">
        <v>81</v>
      </c>
      <c r="D1875" s="19" t="s">
        <v>121</v>
      </c>
      <c r="E1875" s="21">
        <v>44914</v>
      </c>
      <c r="F1875" s="17">
        <v>785</v>
      </c>
      <c r="G1875" s="17">
        <v>5</v>
      </c>
      <c r="H1875" s="15">
        <f t="shared" si="29"/>
        <v>157</v>
      </c>
      <c r="I1875" s="15" t="s">
        <v>204</v>
      </c>
    </row>
    <row r="1876" spans="2:9" ht="15">
      <c r="B1876" s="17" t="s">
        <v>158</v>
      </c>
      <c r="C1876" s="17" t="s">
        <v>68</v>
      </c>
      <c r="D1876" s="19" t="s">
        <v>99</v>
      </c>
      <c r="E1876" s="21">
        <v>44914</v>
      </c>
      <c r="F1876" s="17">
        <v>2072</v>
      </c>
      <c r="G1876" s="17">
        <v>8</v>
      </c>
      <c r="H1876" s="15">
        <f t="shared" si="29"/>
        <v>259</v>
      </c>
      <c r="I1876" s="15" t="s">
        <v>204</v>
      </c>
    </row>
    <row r="1877" spans="2:9" ht="15">
      <c r="B1877" s="17" t="s">
        <v>159</v>
      </c>
      <c r="C1877" s="17" t="s">
        <v>75</v>
      </c>
      <c r="D1877" s="19" t="s">
        <v>91</v>
      </c>
      <c r="E1877" s="21">
        <v>44914</v>
      </c>
      <c r="F1877" s="17">
        <v>3375</v>
      </c>
      <c r="G1877" s="17">
        <v>4</v>
      </c>
      <c r="H1877" s="15">
        <f t="shared" si="29"/>
        <v>843.75</v>
      </c>
      <c r="I1877" s="15" t="s">
        <v>204</v>
      </c>
    </row>
    <row r="1878" spans="2:9" ht="15">
      <c r="B1878" s="17" t="s">
        <v>160</v>
      </c>
      <c r="C1878" s="17" t="s">
        <v>71</v>
      </c>
      <c r="D1878" s="19" t="s">
        <v>84</v>
      </c>
      <c r="E1878" s="21">
        <v>44914</v>
      </c>
      <c r="F1878" s="17">
        <v>2175</v>
      </c>
      <c r="G1878" s="17">
        <v>15</v>
      </c>
      <c r="H1878" s="15">
        <f t="shared" si="29"/>
        <v>145</v>
      </c>
      <c r="I1878" s="15" t="s">
        <v>204</v>
      </c>
    </row>
    <row r="1879" spans="2:9" ht="15">
      <c r="B1879" s="17" t="s">
        <v>161</v>
      </c>
      <c r="C1879" s="17" t="s">
        <v>75</v>
      </c>
      <c r="D1879" s="19" t="s">
        <v>86</v>
      </c>
      <c r="E1879" s="21">
        <v>44914</v>
      </c>
      <c r="F1879" s="17">
        <v>2785</v>
      </c>
      <c r="G1879" s="17">
        <v>6</v>
      </c>
      <c r="H1879" s="15">
        <f t="shared" si="29"/>
        <v>464.16666666666669</v>
      </c>
      <c r="I1879" s="15" t="s">
        <v>204</v>
      </c>
    </row>
    <row r="1880" spans="2:9" ht="15">
      <c r="B1880" s="17" t="s">
        <v>162</v>
      </c>
      <c r="C1880" s="17" t="s">
        <v>81</v>
      </c>
      <c r="D1880" s="19" t="s">
        <v>82</v>
      </c>
      <c r="E1880" s="21">
        <v>44914</v>
      </c>
      <c r="F1880" s="17">
        <v>1209</v>
      </c>
      <c r="G1880" s="17">
        <v>7</v>
      </c>
      <c r="H1880" s="15">
        <f t="shared" si="29"/>
        <v>172.71428571428572</v>
      </c>
      <c r="I1880" s="15" t="s">
        <v>204</v>
      </c>
    </row>
    <row r="1881" spans="2:9" ht="15">
      <c r="B1881" s="17" t="s">
        <v>163</v>
      </c>
      <c r="C1881" s="17" t="s">
        <v>71</v>
      </c>
      <c r="D1881" s="19" t="s">
        <v>94</v>
      </c>
      <c r="E1881" s="21">
        <v>44914</v>
      </c>
      <c r="F1881" s="17">
        <v>1596</v>
      </c>
      <c r="G1881" s="17">
        <v>4</v>
      </c>
      <c r="H1881" s="15">
        <f t="shared" si="29"/>
        <v>399</v>
      </c>
      <c r="I1881" s="15" t="s">
        <v>204</v>
      </c>
    </row>
    <row r="1882" spans="2:9" ht="15">
      <c r="B1882" s="17" t="s">
        <v>164</v>
      </c>
      <c r="C1882" s="17" t="s">
        <v>75</v>
      </c>
      <c r="D1882" s="19" t="s">
        <v>91</v>
      </c>
      <c r="E1882" s="21">
        <v>44914</v>
      </c>
      <c r="F1882" s="17">
        <v>846</v>
      </c>
      <c r="G1882" s="17">
        <v>1</v>
      </c>
      <c r="H1882" s="15">
        <f t="shared" si="29"/>
        <v>846</v>
      </c>
      <c r="I1882" s="15" t="s">
        <v>204</v>
      </c>
    </row>
    <row r="1883" spans="2:9" ht="15">
      <c r="B1883" s="17" t="s">
        <v>165</v>
      </c>
      <c r="C1883" s="17" t="s">
        <v>75</v>
      </c>
      <c r="D1883" s="19" t="s">
        <v>86</v>
      </c>
      <c r="E1883" s="21">
        <v>44914</v>
      </c>
      <c r="F1883" s="17">
        <v>1672</v>
      </c>
      <c r="G1883" s="17">
        <v>2</v>
      </c>
      <c r="H1883" s="15">
        <f t="shared" si="29"/>
        <v>836</v>
      </c>
      <c r="I1883" s="15" t="s">
        <v>204</v>
      </c>
    </row>
    <row r="1884" spans="2:9" ht="15">
      <c r="B1884" s="17" t="s">
        <v>166</v>
      </c>
      <c r="C1884" s="17" t="s">
        <v>81</v>
      </c>
      <c r="D1884" s="19" t="s">
        <v>121</v>
      </c>
      <c r="E1884" s="21">
        <v>44914</v>
      </c>
      <c r="F1884" s="17">
        <v>6687</v>
      </c>
      <c r="G1884" s="17">
        <v>35</v>
      </c>
      <c r="H1884" s="15">
        <f t="shared" si="29"/>
        <v>191.05714285714285</v>
      </c>
      <c r="I1884" s="15" t="s">
        <v>204</v>
      </c>
    </row>
    <row r="1885" spans="2:9" ht="15">
      <c r="B1885" s="17" t="s">
        <v>167</v>
      </c>
      <c r="C1885" s="17" t="s">
        <v>68</v>
      </c>
      <c r="D1885" s="19" t="s">
        <v>89</v>
      </c>
      <c r="E1885" s="21">
        <v>44914</v>
      </c>
      <c r="F1885" s="17">
        <v>3245</v>
      </c>
      <c r="G1885" s="17">
        <v>11</v>
      </c>
      <c r="H1885" s="15">
        <f t="shared" si="29"/>
        <v>295</v>
      </c>
      <c r="I1885" s="15" t="s">
        <v>204</v>
      </c>
    </row>
    <row r="1886" spans="2:9" ht="15">
      <c r="B1886" s="17" t="s">
        <v>168</v>
      </c>
      <c r="C1886" s="17" t="s">
        <v>68</v>
      </c>
      <c r="D1886" s="19" t="s">
        <v>99</v>
      </c>
      <c r="E1886" s="21">
        <v>44914</v>
      </c>
      <c r="F1886" s="17">
        <v>359</v>
      </c>
      <c r="G1886" s="17">
        <v>1</v>
      </c>
      <c r="H1886" s="15">
        <f t="shared" si="29"/>
        <v>359</v>
      </c>
      <c r="I1886" s="15" t="s">
        <v>204</v>
      </c>
    </row>
    <row r="1887" spans="2:9" ht="15">
      <c r="B1887" s="17" t="s">
        <v>169</v>
      </c>
      <c r="C1887" s="17" t="s">
        <v>81</v>
      </c>
      <c r="D1887" s="19" t="s">
        <v>82</v>
      </c>
      <c r="E1887" s="21">
        <v>44914</v>
      </c>
      <c r="F1887" s="17">
        <v>23645</v>
      </c>
      <c r="G1887" s="17">
        <v>48</v>
      </c>
      <c r="H1887" s="15">
        <f t="shared" si="29"/>
        <v>492.60416666666669</v>
      </c>
      <c r="I1887" s="15" t="s">
        <v>204</v>
      </c>
    </row>
    <row r="1888" spans="2:9" ht="15">
      <c r="B1888" s="17" t="s">
        <v>170</v>
      </c>
      <c r="C1888" s="17" t="s">
        <v>81</v>
      </c>
      <c r="D1888" s="19" t="s">
        <v>82</v>
      </c>
      <c r="E1888" s="21">
        <v>44914</v>
      </c>
      <c r="F1888" s="17">
        <v>5876</v>
      </c>
      <c r="G1888" s="17">
        <v>7</v>
      </c>
      <c r="H1888" s="15">
        <f t="shared" si="29"/>
        <v>839.42857142857144</v>
      </c>
      <c r="I1888" s="15" t="s">
        <v>204</v>
      </c>
    </row>
    <row r="1889" spans="2:9" ht="15">
      <c r="B1889" s="17" t="s">
        <v>171</v>
      </c>
      <c r="C1889" s="17" t="s">
        <v>68</v>
      </c>
      <c r="D1889" s="19" t="s">
        <v>69</v>
      </c>
      <c r="E1889" s="21">
        <v>44914</v>
      </c>
      <c r="F1889" s="17">
        <v>15576</v>
      </c>
      <c r="G1889" s="17">
        <v>24</v>
      </c>
      <c r="H1889" s="15">
        <f t="shared" si="29"/>
        <v>649</v>
      </c>
      <c r="I1889" s="15" t="s">
        <v>204</v>
      </c>
    </row>
    <row r="1890" spans="2:9" ht="15">
      <c r="B1890" s="17" t="s">
        <v>172</v>
      </c>
      <c r="C1890" s="17" t="s">
        <v>75</v>
      </c>
      <c r="D1890" s="19" t="s">
        <v>91</v>
      </c>
      <c r="E1890" s="21">
        <v>44914</v>
      </c>
      <c r="F1890" s="17">
        <v>13372</v>
      </c>
      <c r="G1890" s="17">
        <v>32</v>
      </c>
      <c r="H1890" s="15">
        <f t="shared" si="29"/>
        <v>417.875</v>
      </c>
      <c r="I1890" s="15" t="s">
        <v>204</v>
      </c>
    </row>
    <row r="1891" spans="2:9" ht="15">
      <c r="B1891" s="17" t="s">
        <v>173</v>
      </c>
      <c r="C1891" s="17" t="s">
        <v>68</v>
      </c>
      <c r="D1891" s="19" t="s">
        <v>69</v>
      </c>
      <c r="E1891" s="21">
        <v>44914</v>
      </c>
      <c r="F1891" s="17">
        <v>179</v>
      </c>
      <c r="G1891" s="17">
        <v>1</v>
      </c>
      <c r="H1891" s="15">
        <f t="shared" si="29"/>
        <v>179</v>
      </c>
      <c r="I1891" s="15" t="s">
        <v>204</v>
      </c>
    </row>
    <row r="1892" spans="2:9" ht="15">
      <c r="B1892" s="17" t="s">
        <v>174</v>
      </c>
      <c r="C1892" s="17" t="s">
        <v>71</v>
      </c>
      <c r="D1892" s="19" t="s">
        <v>94</v>
      </c>
      <c r="E1892" s="21">
        <v>44914</v>
      </c>
      <c r="F1892" s="17">
        <v>26190</v>
      </c>
      <c r="G1892" s="17">
        <v>194</v>
      </c>
      <c r="H1892" s="15">
        <f t="shared" si="29"/>
        <v>135</v>
      </c>
      <c r="I1892" s="15" t="s">
        <v>204</v>
      </c>
    </row>
    <row r="1893" spans="2:9" ht="15">
      <c r="B1893" s="17" t="s">
        <v>175</v>
      </c>
      <c r="C1893" s="17" t="s">
        <v>81</v>
      </c>
      <c r="D1893" s="19" t="s">
        <v>123</v>
      </c>
      <c r="E1893" s="21">
        <v>44914</v>
      </c>
      <c r="F1893" s="17">
        <v>0</v>
      </c>
      <c r="G1893" s="17">
        <v>0</v>
      </c>
      <c r="H1893" s="15">
        <f t="shared" si="29"/>
        <v>0</v>
      </c>
      <c r="I1893" s="15" t="s">
        <v>204</v>
      </c>
    </row>
    <row r="1894" spans="2:9" ht="15">
      <c r="B1894" s="17" t="s">
        <v>176</v>
      </c>
      <c r="C1894" s="17" t="s">
        <v>68</v>
      </c>
      <c r="D1894" s="19" t="s">
        <v>99</v>
      </c>
      <c r="E1894" s="21">
        <v>44914</v>
      </c>
      <c r="F1894" s="17">
        <v>0</v>
      </c>
      <c r="G1894" s="17">
        <v>0</v>
      </c>
      <c r="H1894" s="15">
        <f t="shared" si="29"/>
        <v>0</v>
      </c>
      <c r="I1894" s="15" t="s">
        <v>204</v>
      </c>
    </row>
    <row r="1895" spans="2:9" ht="15">
      <c r="B1895" s="17" t="s">
        <v>177</v>
      </c>
      <c r="C1895" s="17" t="s">
        <v>71</v>
      </c>
      <c r="D1895" s="19" t="s">
        <v>94</v>
      </c>
      <c r="E1895" s="21">
        <v>44914</v>
      </c>
      <c r="F1895" s="17">
        <v>279</v>
      </c>
      <c r="G1895" s="17">
        <v>1</v>
      </c>
      <c r="H1895" s="15">
        <f t="shared" si="29"/>
        <v>279</v>
      </c>
      <c r="I1895" s="15" t="s">
        <v>204</v>
      </c>
    </row>
    <row r="1896" spans="2:9" ht="15">
      <c r="B1896" s="17" t="s">
        <v>178</v>
      </c>
      <c r="C1896" s="17" t="s">
        <v>71</v>
      </c>
      <c r="D1896" s="19" t="s">
        <v>72</v>
      </c>
      <c r="E1896" s="21">
        <v>44914</v>
      </c>
      <c r="F1896" s="17">
        <v>10166</v>
      </c>
      <c r="G1896" s="17">
        <v>12</v>
      </c>
      <c r="H1896" s="15">
        <f t="shared" si="29"/>
        <v>847.16666666666663</v>
      </c>
      <c r="I1896" s="15" t="s">
        <v>204</v>
      </c>
    </row>
    <row r="1897" spans="2:9" ht="15">
      <c r="B1897" s="17" t="s">
        <v>179</v>
      </c>
      <c r="C1897" s="17" t="s">
        <v>68</v>
      </c>
      <c r="D1897" s="19" t="s">
        <v>69</v>
      </c>
      <c r="E1897" s="21">
        <v>44914</v>
      </c>
      <c r="F1897" s="17">
        <v>13310</v>
      </c>
      <c r="G1897" s="17">
        <v>37</v>
      </c>
      <c r="H1897" s="15">
        <f t="shared" si="29"/>
        <v>359.72972972972974</v>
      </c>
      <c r="I1897" s="15" t="s">
        <v>204</v>
      </c>
    </row>
    <row r="1898" spans="2:9" ht="15">
      <c r="B1898" s="17" t="s">
        <v>180</v>
      </c>
      <c r="C1898" s="17" t="s">
        <v>68</v>
      </c>
      <c r="D1898" s="19" t="s">
        <v>89</v>
      </c>
      <c r="E1898" s="21">
        <v>44914</v>
      </c>
      <c r="F1898" s="17">
        <v>632</v>
      </c>
      <c r="G1898" s="17">
        <v>2</v>
      </c>
      <c r="H1898" s="15">
        <f t="shared" si="29"/>
        <v>316</v>
      </c>
      <c r="I1898" s="15" t="s">
        <v>204</v>
      </c>
    </row>
    <row r="1899" spans="2:9" ht="15">
      <c r="B1899" s="17" t="s">
        <v>181</v>
      </c>
      <c r="C1899" s="17" t="s">
        <v>68</v>
      </c>
      <c r="D1899" s="19" t="s">
        <v>69</v>
      </c>
      <c r="E1899" s="21">
        <v>44914</v>
      </c>
      <c r="F1899" s="17">
        <v>1216</v>
      </c>
      <c r="G1899" s="17">
        <v>4</v>
      </c>
      <c r="H1899" s="15">
        <f t="shared" si="29"/>
        <v>304</v>
      </c>
      <c r="I1899" s="15" t="s">
        <v>204</v>
      </c>
    </row>
    <row r="1900" spans="2:9" ht="15">
      <c r="B1900" s="17" t="s">
        <v>182</v>
      </c>
      <c r="C1900" s="17" t="s">
        <v>75</v>
      </c>
      <c r="D1900" s="19" t="s">
        <v>91</v>
      </c>
      <c r="E1900" s="21">
        <v>44914</v>
      </c>
      <c r="F1900" s="17">
        <v>244</v>
      </c>
      <c r="G1900" s="17">
        <v>1</v>
      </c>
      <c r="H1900" s="15">
        <f t="shared" si="29"/>
        <v>244</v>
      </c>
      <c r="I1900" s="15" t="s">
        <v>204</v>
      </c>
    </row>
    <row r="1901" spans="2:9" ht="15">
      <c r="B1901" s="17" t="s">
        <v>183</v>
      </c>
      <c r="C1901" s="17" t="s">
        <v>71</v>
      </c>
      <c r="D1901" s="19" t="s">
        <v>72</v>
      </c>
      <c r="E1901" s="21">
        <v>44914</v>
      </c>
      <c r="F1901" s="17">
        <v>5192</v>
      </c>
      <c r="G1901" s="17">
        <v>8</v>
      </c>
      <c r="H1901" s="15">
        <f t="shared" si="29"/>
        <v>649</v>
      </c>
      <c r="I1901" s="15" t="s">
        <v>204</v>
      </c>
    </row>
    <row r="1902" spans="2:9" ht="15">
      <c r="B1902" s="17" t="s">
        <v>67</v>
      </c>
      <c r="C1902" s="17" t="s">
        <v>68</v>
      </c>
      <c r="D1902" s="19" t="s">
        <v>69</v>
      </c>
      <c r="E1902" s="21">
        <v>44915</v>
      </c>
      <c r="F1902" s="17">
        <v>568</v>
      </c>
      <c r="G1902" s="17">
        <v>2</v>
      </c>
      <c r="H1902" s="15">
        <f t="shared" si="29"/>
        <v>284</v>
      </c>
      <c r="I1902" s="15" t="s">
        <v>204</v>
      </c>
    </row>
    <row r="1903" spans="2:9" ht="15">
      <c r="B1903" s="17" t="s">
        <v>70</v>
      </c>
      <c r="C1903" s="17" t="s">
        <v>71</v>
      </c>
      <c r="D1903" s="19" t="s">
        <v>72</v>
      </c>
      <c r="E1903" s="21">
        <v>44915</v>
      </c>
      <c r="F1903" s="17">
        <v>27923</v>
      </c>
      <c r="G1903" s="17">
        <v>50</v>
      </c>
      <c r="H1903" s="15">
        <f t="shared" si="29"/>
        <v>558.46</v>
      </c>
      <c r="I1903" s="15" t="s">
        <v>204</v>
      </c>
    </row>
    <row r="1904" spans="2:9" ht="15">
      <c r="B1904" s="17" t="s">
        <v>73</v>
      </c>
      <c r="C1904" s="17" t="s">
        <v>71</v>
      </c>
      <c r="D1904" s="19" t="s">
        <v>72</v>
      </c>
      <c r="E1904" s="21">
        <v>44915</v>
      </c>
      <c r="F1904" s="17">
        <v>1806</v>
      </c>
      <c r="G1904" s="17">
        <v>14</v>
      </c>
      <c r="H1904" s="15">
        <f t="shared" si="29"/>
        <v>129</v>
      </c>
      <c r="I1904" s="15" t="s">
        <v>204</v>
      </c>
    </row>
    <row r="1905" spans="2:9" ht="15">
      <c r="B1905" s="17" t="s">
        <v>74</v>
      </c>
      <c r="C1905" s="17" t="s">
        <v>75</v>
      </c>
      <c r="D1905" s="19" t="s">
        <v>76</v>
      </c>
      <c r="E1905" s="21">
        <v>44915</v>
      </c>
      <c r="F1905" s="17">
        <v>18809</v>
      </c>
      <c r="G1905" s="17">
        <v>11</v>
      </c>
      <c r="H1905" s="15">
        <f t="shared" si="29"/>
        <v>1709.909090909091</v>
      </c>
      <c r="I1905" s="15" t="s">
        <v>204</v>
      </c>
    </row>
    <row r="1906" spans="2:9" ht="15">
      <c r="B1906" s="17" t="s">
        <v>77</v>
      </c>
      <c r="C1906" s="17" t="s">
        <v>78</v>
      </c>
      <c r="D1906" s="19" t="s">
        <v>79</v>
      </c>
      <c r="E1906" s="21">
        <v>44915</v>
      </c>
      <c r="F1906" s="17">
        <v>0</v>
      </c>
      <c r="G1906" s="17">
        <v>0</v>
      </c>
      <c r="H1906" s="15">
        <f t="shared" si="29"/>
        <v>0</v>
      </c>
      <c r="I1906" s="15" t="s">
        <v>204</v>
      </c>
    </row>
    <row r="1907" spans="2:9" ht="15">
      <c r="B1907" s="17" t="s">
        <v>80</v>
      </c>
      <c r="C1907" s="17" t="s">
        <v>81</v>
      </c>
      <c r="D1907" s="19" t="s">
        <v>82</v>
      </c>
      <c r="E1907" s="21">
        <v>44915</v>
      </c>
      <c r="F1907" s="17">
        <v>0</v>
      </c>
      <c r="G1907" s="17">
        <v>0</v>
      </c>
      <c r="H1907" s="15">
        <f t="shared" si="29"/>
        <v>0</v>
      </c>
      <c r="I1907" s="15" t="s">
        <v>204</v>
      </c>
    </row>
    <row r="1908" spans="2:9" ht="15">
      <c r="B1908" s="17" t="s">
        <v>83</v>
      </c>
      <c r="C1908" s="17" t="s">
        <v>71</v>
      </c>
      <c r="D1908" s="19" t="s">
        <v>84</v>
      </c>
      <c r="E1908" s="21">
        <v>44915</v>
      </c>
      <c r="F1908" s="17">
        <v>21154</v>
      </c>
      <c r="G1908" s="17">
        <v>164</v>
      </c>
      <c r="H1908" s="15">
        <f t="shared" si="29"/>
        <v>128.98780487804879</v>
      </c>
      <c r="I1908" s="15" t="s">
        <v>204</v>
      </c>
    </row>
    <row r="1909" spans="2:9" ht="15">
      <c r="B1909" s="17" t="s">
        <v>85</v>
      </c>
      <c r="C1909" s="17" t="s">
        <v>75</v>
      </c>
      <c r="D1909" s="19" t="s">
        <v>86</v>
      </c>
      <c r="E1909" s="21">
        <v>44915</v>
      </c>
      <c r="F1909" s="17">
        <v>2270</v>
      </c>
      <c r="G1909" s="17">
        <v>8</v>
      </c>
      <c r="H1909" s="15">
        <f t="shared" si="29"/>
        <v>283.75</v>
      </c>
      <c r="I1909" s="15" t="s">
        <v>204</v>
      </c>
    </row>
    <row r="1910" spans="2:9" ht="15">
      <c r="B1910" s="17" t="s">
        <v>87</v>
      </c>
      <c r="C1910" s="17" t="s">
        <v>71</v>
      </c>
      <c r="D1910" s="19" t="s">
        <v>84</v>
      </c>
      <c r="E1910" s="21">
        <v>44915</v>
      </c>
      <c r="F1910" s="17">
        <v>2786</v>
      </c>
      <c r="G1910" s="17">
        <v>14</v>
      </c>
      <c r="H1910" s="15">
        <f t="shared" si="29"/>
        <v>199</v>
      </c>
      <c r="I1910" s="15" t="s">
        <v>204</v>
      </c>
    </row>
    <row r="1911" spans="2:9" ht="15">
      <c r="B1911" s="17" t="s">
        <v>88</v>
      </c>
      <c r="C1911" s="17" t="s">
        <v>68</v>
      </c>
      <c r="D1911" s="19" t="s">
        <v>89</v>
      </c>
      <c r="E1911" s="21">
        <v>44915</v>
      </c>
      <c r="F1911" s="17">
        <v>0</v>
      </c>
      <c r="G1911" s="17">
        <v>0</v>
      </c>
      <c r="H1911" s="15">
        <f t="shared" si="29"/>
        <v>0</v>
      </c>
      <c r="I1911" s="15" t="s">
        <v>204</v>
      </c>
    </row>
    <row r="1912" spans="2:9" ht="15">
      <c r="B1912" s="17" t="s">
        <v>90</v>
      </c>
      <c r="C1912" s="17" t="s">
        <v>75</v>
      </c>
      <c r="D1912" s="19" t="s">
        <v>91</v>
      </c>
      <c r="E1912" s="21">
        <v>44915</v>
      </c>
      <c r="F1912" s="17">
        <v>23153</v>
      </c>
      <c r="G1912" s="17">
        <v>47</v>
      </c>
      <c r="H1912" s="15">
        <f t="shared" si="29"/>
        <v>492.61702127659572</v>
      </c>
      <c r="I1912" s="15" t="s">
        <v>204</v>
      </c>
    </row>
    <row r="1913" spans="2:9" ht="15">
      <c r="B1913" s="17" t="s">
        <v>92</v>
      </c>
      <c r="C1913" s="17" t="s">
        <v>75</v>
      </c>
      <c r="D1913" s="19" t="s">
        <v>86</v>
      </c>
      <c r="E1913" s="21">
        <v>44915</v>
      </c>
      <c r="F1913" s="17">
        <v>5853</v>
      </c>
      <c r="G1913" s="17">
        <v>7</v>
      </c>
      <c r="H1913" s="15">
        <f t="shared" si="29"/>
        <v>836.14285714285711</v>
      </c>
      <c r="I1913" s="15" t="s">
        <v>204</v>
      </c>
    </row>
    <row r="1914" spans="2:9" ht="15">
      <c r="B1914" s="17" t="s">
        <v>93</v>
      </c>
      <c r="C1914" s="17" t="s">
        <v>71</v>
      </c>
      <c r="D1914" s="19" t="s">
        <v>94</v>
      </c>
      <c r="E1914" s="21">
        <v>44915</v>
      </c>
      <c r="F1914" s="17">
        <v>18172</v>
      </c>
      <c r="G1914" s="17">
        <v>28</v>
      </c>
      <c r="H1914" s="15">
        <f t="shared" si="29"/>
        <v>649</v>
      </c>
      <c r="I1914" s="15" t="s">
        <v>204</v>
      </c>
    </row>
    <row r="1915" spans="2:9" ht="15">
      <c r="B1915" s="17" t="s">
        <v>95</v>
      </c>
      <c r="C1915" s="17" t="s">
        <v>71</v>
      </c>
      <c r="D1915" s="19" t="s">
        <v>94</v>
      </c>
      <c r="E1915" s="21">
        <v>44915</v>
      </c>
      <c r="F1915" s="17">
        <v>11700</v>
      </c>
      <c r="G1915" s="17">
        <v>28</v>
      </c>
      <c r="H1915" s="15">
        <f t="shared" si="29"/>
        <v>417.85714285714283</v>
      </c>
      <c r="I1915" s="15" t="s">
        <v>204</v>
      </c>
    </row>
    <row r="1916" spans="2:9" ht="15">
      <c r="B1916" s="17" t="s">
        <v>96</v>
      </c>
      <c r="C1916" s="17" t="s">
        <v>75</v>
      </c>
      <c r="D1916" s="19" t="s">
        <v>76</v>
      </c>
      <c r="E1916" s="21">
        <v>44915</v>
      </c>
      <c r="F1916" s="17">
        <v>172</v>
      </c>
      <c r="G1916" s="17">
        <v>1</v>
      </c>
      <c r="H1916" s="15">
        <f t="shared" si="29"/>
        <v>172</v>
      </c>
      <c r="I1916" s="15" t="s">
        <v>204</v>
      </c>
    </row>
    <row r="1917" spans="2:9" ht="15">
      <c r="B1917" s="17" t="s">
        <v>97</v>
      </c>
      <c r="C1917" s="17" t="s">
        <v>71</v>
      </c>
      <c r="D1917" s="19" t="s">
        <v>72</v>
      </c>
      <c r="E1917" s="21">
        <v>44915</v>
      </c>
      <c r="F1917" s="17">
        <v>27270</v>
      </c>
      <c r="G1917" s="17">
        <v>202</v>
      </c>
      <c r="H1917" s="15">
        <f t="shared" si="29"/>
        <v>135</v>
      </c>
      <c r="I1917" s="15" t="s">
        <v>204</v>
      </c>
    </row>
    <row r="1918" spans="2:9" ht="15">
      <c r="B1918" s="17" t="s">
        <v>98</v>
      </c>
      <c r="C1918" s="17" t="s">
        <v>68</v>
      </c>
      <c r="D1918" s="19" t="s">
        <v>99</v>
      </c>
      <c r="E1918" s="21">
        <v>44915</v>
      </c>
      <c r="F1918" s="17">
        <v>0</v>
      </c>
      <c r="G1918" s="17">
        <v>0</v>
      </c>
      <c r="H1918" s="15">
        <f t="shared" si="29"/>
        <v>0</v>
      </c>
      <c r="I1918" s="15" t="s">
        <v>204</v>
      </c>
    </row>
    <row r="1919" spans="2:9" ht="15">
      <c r="B1919" s="17" t="s">
        <v>100</v>
      </c>
      <c r="C1919" s="17" t="s">
        <v>68</v>
      </c>
      <c r="D1919" s="19" t="s">
        <v>99</v>
      </c>
      <c r="E1919" s="21">
        <v>44915</v>
      </c>
      <c r="F1919" s="17">
        <v>0</v>
      </c>
      <c r="G1919" s="17">
        <v>0</v>
      </c>
      <c r="H1919" s="15">
        <f t="shared" si="29"/>
        <v>0</v>
      </c>
      <c r="I1919" s="15" t="s">
        <v>204</v>
      </c>
    </row>
    <row r="1920" spans="2:9" ht="15">
      <c r="B1920" s="17" t="s">
        <v>101</v>
      </c>
      <c r="C1920" s="17" t="s">
        <v>68</v>
      </c>
      <c r="D1920" s="19" t="s">
        <v>99</v>
      </c>
      <c r="E1920" s="21">
        <v>44915</v>
      </c>
      <c r="F1920" s="17">
        <v>279</v>
      </c>
      <c r="G1920" s="17">
        <v>1</v>
      </c>
      <c r="H1920" s="15">
        <f t="shared" si="29"/>
        <v>279</v>
      </c>
      <c r="I1920" s="15" t="s">
        <v>204</v>
      </c>
    </row>
    <row r="1921" spans="2:9" ht="15">
      <c r="B1921" s="17" t="s">
        <v>102</v>
      </c>
      <c r="C1921" s="17" t="s">
        <v>75</v>
      </c>
      <c r="D1921" s="19" t="s">
        <v>76</v>
      </c>
      <c r="E1921" s="21">
        <v>44915</v>
      </c>
      <c r="F1921" s="17">
        <v>10996</v>
      </c>
      <c r="G1921" s="17">
        <v>13</v>
      </c>
      <c r="H1921" s="15">
        <f t="shared" si="29"/>
        <v>845.84615384615381</v>
      </c>
      <c r="I1921" s="15" t="s">
        <v>204</v>
      </c>
    </row>
    <row r="1922" spans="2:9" ht="15">
      <c r="B1922" s="17" t="s">
        <v>103</v>
      </c>
      <c r="C1922" s="17" t="s">
        <v>75</v>
      </c>
      <c r="D1922" s="19" t="s">
        <v>86</v>
      </c>
      <c r="E1922" s="21">
        <v>44915</v>
      </c>
      <c r="F1922" s="17">
        <v>10792</v>
      </c>
      <c r="G1922" s="17">
        <v>30</v>
      </c>
      <c r="H1922" s="15">
        <f t="shared" si="29"/>
        <v>359.73333333333335</v>
      </c>
      <c r="I1922" s="15" t="s">
        <v>204</v>
      </c>
    </row>
    <row r="1923" spans="2:9" ht="15">
      <c r="B1923" s="17" t="s">
        <v>104</v>
      </c>
      <c r="C1923" s="17" t="s">
        <v>68</v>
      </c>
      <c r="D1923" s="19" t="s">
        <v>99</v>
      </c>
      <c r="E1923" s="21">
        <v>44915</v>
      </c>
      <c r="F1923" s="17">
        <v>0</v>
      </c>
      <c r="G1923" s="17">
        <v>0</v>
      </c>
      <c r="H1923" s="15">
        <f t="shared" ref="H1923:H1986" si="30">IF(F1923&gt;0,F1923/G1923,0)</f>
        <v>0</v>
      </c>
      <c r="I1923" s="15" t="s">
        <v>204</v>
      </c>
    </row>
    <row r="1924" spans="2:9" ht="15">
      <c r="B1924" s="17" t="s">
        <v>105</v>
      </c>
      <c r="C1924" s="17" t="s">
        <v>81</v>
      </c>
      <c r="D1924" s="19" t="s">
        <v>82</v>
      </c>
      <c r="E1924" s="21">
        <v>44915</v>
      </c>
      <c r="F1924" s="17">
        <v>0</v>
      </c>
      <c r="G1924" s="17">
        <v>0</v>
      </c>
      <c r="H1924" s="15">
        <f t="shared" si="30"/>
        <v>0</v>
      </c>
      <c r="I1924" s="15" t="s">
        <v>204</v>
      </c>
    </row>
    <row r="1925" spans="2:9" ht="15">
      <c r="B1925" s="17" t="s">
        <v>106</v>
      </c>
      <c r="C1925" s="17" t="s">
        <v>68</v>
      </c>
      <c r="D1925" s="19" t="s">
        <v>89</v>
      </c>
      <c r="E1925" s="21">
        <v>44915</v>
      </c>
      <c r="F1925" s="17">
        <v>244</v>
      </c>
      <c r="G1925" s="17">
        <v>1</v>
      </c>
      <c r="H1925" s="15">
        <f t="shared" si="30"/>
        <v>244</v>
      </c>
      <c r="I1925" s="15" t="s">
        <v>204</v>
      </c>
    </row>
    <row r="1926" spans="2:9" ht="15">
      <c r="B1926" s="17" t="s">
        <v>107</v>
      </c>
      <c r="C1926" s="17" t="s">
        <v>71</v>
      </c>
      <c r="D1926" s="19" t="s">
        <v>72</v>
      </c>
      <c r="E1926" s="21">
        <v>44915</v>
      </c>
      <c r="F1926" s="17">
        <v>5192</v>
      </c>
      <c r="G1926" s="17">
        <v>8</v>
      </c>
      <c r="H1926" s="15">
        <f t="shared" si="30"/>
        <v>649</v>
      </c>
      <c r="I1926" s="15" t="s">
        <v>204</v>
      </c>
    </row>
    <row r="1927" spans="2:9" ht="15">
      <c r="B1927" s="17" t="s">
        <v>108</v>
      </c>
      <c r="C1927" s="17" t="s">
        <v>68</v>
      </c>
      <c r="D1927" s="19" t="s">
        <v>89</v>
      </c>
      <c r="E1927" s="21">
        <v>44915</v>
      </c>
      <c r="F1927" s="17">
        <v>338</v>
      </c>
      <c r="G1927" s="17">
        <v>2</v>
      </c>
      <c r="H1927" s="15">
        <f t="shared" si="30"/>
        <v>169</v>
      </c>
      <c r="I1927" s="15" t="s">
        <v>204</v>
      </c>
    </row>
    <row r="1928" spans="2:9" ht="15">
      <c r="B1928" s="17" t="s">
        <v>109</v>
      </c>
      <c r="C1928" s="17" t="s">
        <v>71</v>
      </c>
      <c r="D1928" s="19" t="s">
        <v>72</v>
      </c>
      <c r="E1928" s="21">
        <v>44915</v>
      </c>
      <c r="F1928" s="17">
        <v>23153</v>
      </c>
      <c r="G1928" s="17">
        <v>47</v>
      </c>
      <c r="H1928" s="15">
        <f t="shared" si="30"/>
        <v>492.61702127659572</v>
      </c>
      <c r="I1928" s="15" t="s">
        <v>204</v>
      </c>
    </row>
    <row r="1929" spans="2:9" ht="15">
      <c r="B1929" s="17" t="s">
        <v>110</v>
      </c>
      <c r="C1929" s="17" t="s">
        <v>75</v>
      </c>
      <c r="D1929" s="19" t="s">
        <v>86</v>
      </c>
      <c r="E1929" s="21">
        <v>44915</v>
      </c>
      <c r="F1929" s="17">
        <v>5853</v>
      </c>
      <c r="G1929" s="17">
        <v>7</v>
      </c>
      <c r="H1929" s="15">
        <f t="shared" si="30"/>
        <v>836.14285714285711</v>
      </c>
      <c r="I1929" s="15" t="s">
        <v>204</v>
      </c>
    </row>
    <row r="1930" spans="2:9" ht="15">
      <c r="B1930" s="17" t="s">
        <v>111</v>
      </c>
      <c r="C1930" s="17" t="s">
        <v>75</v>
      </c>
      <c r="D1930" s="19" t="s">
        <v>76</v>
      </c>
      <c r="E1930" s="21">
        <v>44915</v>
      </c>
      <c r="F1930" s="17">
        <v>18172</v>
      </c>
      <c r="G1930" s="17">
        <v>28</v>
      </c>
      <c r="H1930" s="15">
        <f t="shared" si="30"/>
        <v>649</v>
      </c>
      <c r="I1930" s="15" t="s">
        <v>204</v>
      </c>
    </row>
    <row r="1931" spans="2:9" ht="15">
      <c r="B1931" s="17" t="s">
        <v>112</v>
      </c>
      <c r="C1931" s="17" t="s">
        <v>71</v>
      </c>
      <c r="D1931" s="19" t="s">
        <v>72</v>
      </c>
      <c r="E1931" s="21">
        <v>44915</v>
      </c>
      <c r="F1931" s="17">
        <v>11700</v>
      </c>
      <c r="G1931" s="17">
        <v>28</v>
      </c>
      <c r="H1931" s="15">
        <f t="shared" si="30"/>
        <v>417.85714285714283</v>
      </c>
      <c r="I1931" s="15" t="s">
        <v>204</v>
      </c>
    </row>
    <row r="1932" spans="2:9" ht="15">
      <c r="B1932" s="17" t="s">
        <v>113</v>
      </c>
      <c r="C1932" s="17" t="s">
        <v>71</v>
      </c>
      <c r="D1932" s="19" t="s">
        <v>84</v>
      </c>
      <c r="E1932" s="21">
        <v>44915</v>
      </c>
      <c r="F1932" s="17">
        <v>172</v>
      </c>
      <c r="G1932" s="17">
        <v>1</v>
      </c>
      <c r="H1932" s="15">
        <f t="shared" si="30"/>
        <v>172</v>
      </c>
      <c r="I1932" s="15" t="s">
        <v>204</v>
      </c>
    </row>
    <row r="1933" spans="2:9" ht="15">
      <c r="B1933" s="17" t="s">
        <v>114</v>
      </c>
      <c r="C1933" s="17" t="s">
        <v>71</v>
      </c>
      <c r="D1933" s="19" t="s">
        <v>72</v>
      </c>
      <c r="E1933" s="21">
        <v>44915</v>
      </c>
      <c r="F1933" s="17">
        <v>27270</v>
      </c>
      <c r="G1933" s="17">
        <v>202</v>
      </c>
      <c r="H1933" s="15">
        <f t="shared" si="30"/>
        <v>135</v>
      </c>
      <c r="I1933" s="15" t="s">
        <v>204</v>
      </c>
    </row>
    <row r="1934" spans="2:9" ht="15">
      <c r="B1934" s="17" t="s">
        <v>115</v>
      </c>
      <c r="C1934" s="17" t="s">
        <v>68</v>
      </c>
      <c r="D1934" s="19" t="s">
        <v>99</v>
      </c>
      <c r="E1934" s="21">
        <v>44915</v>
      </c>
      <c r="F1934" s="17">
        <v>0</v>
      </c>
      <c r="G1934" s="17">
        <v>0</v>
      </c>
      <c r="H1934" s="15">
        <f t="shared" si="30"/>
        <v>0</v>
      </c>
      <c r="I1934" s="15" t="s">
        <v>204</v>
      </c>
    </row>
    <row r="1935" spans="2:9" ht="15">
      <c r="B1935" s="17" t="s">
        <v>116</v>
      </c>
      <c r="C1935" s="17" t="s">
        <v>71</v>
      </c>
      <c r="D1935" s="19" t="s">
        <v>94</v>
      </c>
      <c r="E1935" s="21">
        <v>44915</v>
      </c>
      <c r="F1935" s="17">
        <v>0</v>
      </c>
      <c r="G1935" s="17">
        <v>0</v>
      </c>
      <c r="H1935" s="15">
        <f t="shared" si="30"/>
        <v>0</v>
      </c>
      <c r="I1935" s="15" t="s">
        <v>204</v>
      </c>
    </row>
    <row r="1936" spans="2:9" ht="15">
      <c r="B1936" s="17" t="s">
        <v>117</v>
      </c>
      <c r="C1936" s="17" t="s">
        <v>68</v>
      </c>
      <c r="D1936" s="19" t="s">
        <v>99</v>
      </c>
      <c r="E1936" s="21">
        <v>44915</v>
      </c>
      <c r="F1936" s="17">
        <v>279</v>
      </c>
      <c r="G1936" s="17">
        <v>1</v>
      </c>
      <c r="H1936" s="15">
        <f t="shared" si="30"/>
        <v>279</v>
      </c>
      <c r="I1936" s="15" t="s">
        <v>204</v>
      </c>
    </row>
    <row r="1937" spans="2:9" ht="15">
      <c r="B1937" s="17" t="s">
        <v>118</v>
      </c>
      <c r="C1937" s="17" t="s">
        <v>71</v>
      </c>
      <c r="D1937" s="19" t="s">
        <v>72</v>
      </c>
      <c r="E1937" s="21">
        <v>44915</v>
      </c>
      <c r="F1937" s="17">
        <v>10996</v>
      </c>
      <c r="G1937" s="17">
        <v>13</v>
      </c>
      <c r="H1937" s="15">
        <f t="shared" si="30"/>
        <v>845.84615384615381</v>
      </c>
      <c r="I1937" s="15" t="s">
        <v>204</v>
      </c>
    </row>
    <row r="1938" spans="2:9" ht="15">
      <c r="B1938" s="17" t="s">
        <v>119</v>
      </c>
      <c r="C1938" s="17" t="s">
        <v>71</v>
      </c>
      <c r="D1938" s="19" t="s">
        <v>84</v>
      </c>
      <c r="E1938" s="21">
        <v>44915</v>
      </c>
      <c r="F1938" s="17">
        <v>10792</v>
      </c>
      <c r="G1938" s="17">
        <v>30</v>
      </c>
      <c r="H1938" s="15">
        <f t="shared" si="30"/>
        <v>359.73333333333335</v>
      </c>
      <c r="I1938" s="15" t="s">
        <v>204</v>
      </c>
    </row>
    <row r="1939" spans="2:9" ht="15">
      <c r="B1939" s="17" t="s">
        <v>120</v>
      </c>
      <c r="C1939" s="17" t="s">
        <v>81</v>
      </c>
      <c r="D1939" s="19" t="s">
        <v>121</v>
      </c>
      <c r="E1939" s="21">
        <v>44915</v>
      </c>
      <c r="F1939" s="17">
        <v>0</v>
      </c>
      <c r="G1939" s="17">
        <v>0</v>
      </c>
      <c r="H1939" s="15">
        <f t="shared" si="30"/>
        <v>0</v>
      </c>
      <c r="I1939" s="15" t="s">
        <v>204</v>
      </c>
    </row>
    <row r="1940" spans="2:9" ht="15">
      <c r="B1940" s="17" t="s">
        <v>122</v>
      </c>
      <c r="C1940" s="17" t="s">
        <v>81</v>
      </c>
      <c r="D1940" s="19" t="s">
        <v>123</v>
      </c>
      <c r="E1940" s="21">
        <v>44915</v>
      </c>
      <c r="F1940" s="17">
        <v>0</v>
      </c>
      <c r="G1940" s="17">
        <v>0</v>
      </c>
      <c r="H1940" s="15">
        <f t="shared" si="30"/>
        <v>0</v>
      </c>
      <c r="I1940" s="15" t="s">
        <v>204</v>
      </c>
    </row>
    <row r="1941" spans="2:9" ht="15">
      <c r="B1941" s="17" t="s">
        <v>124</v>
      </c>
      <c r="C1941" s="17" t="s">
        <v>81</v>
      </c>
      <c r="D1941" s="19" t="s">
        <v>121</v>
      </c>
      <c r="E1941" s="21">
        <v>44915</v>
      </c>
      <c r="F1941" s="17">
        <v>244</v>
      </c>
      <c r="G1941" s="17">
        <v>1</v>
      </c>
      <c r="H1941" s="15">
        <f t="shared" si="30"/>
        <v>244</v>
      </c>
      <c r="I1941" s="15" t="s">
        <v>204</v>
      </c>
    </row>
    <row r="1942" spans="2:9" ht="15">
      <c r="B1942" s="17" t="s">
        <v>125</v>
      </c>
      <c r="C1942" s="17" t="s">
        <v>75</v>
      </c>
      <c r="D1942" s="19" t="s">
        <v>91</v>
      </c>
      <c r="E1942" s="21">
        <v>44915</v>
      </c>
      <c r="F1942" s="17">
        <v>5192</v>
      </c>
      <c r="G1942" s="17">
        <v>8</v>
      </c>
      <c r="H1942" s="15">
        <f t="shared" si="30"/>
        <v>649</v>
      </c>
      <c r="I1942" s="15" t="s">
        <v>204</v>
      </c>
    </row>
    <row r="1943" spans="2:9" ht="15">
      <c r="B1943" s="17" t="s">
        <v>126</v>
      </c>
      <c r="C1943" s="17" t="s">
        <v>71</v>
      </c>
      <c r="D1943" s="19" t="s">
        <v>84</v>
      </c>
      <c r="E1943" s="21">
        <v>44915</v>
      </c>
      <c r="F1943" s="17">
        <v>338</v>
      </c>
      <c r="G1943" s="17">
        <v>2</v>
      </c>
      <c r="H1943" s="15">
        <f t="shared" si="30"/>
        <v>169</v>
      </c>
      <c r="I1943" s="15" t="s">
        <v>204</v>
      </c>
    </row>
    <row r="1944" spans="2:9" ht="15">
      <c r="B1944" s="17" t="s">
        <v>87</v>
      </c>
      <c r="C1944" s="17" t="s">
        <v>71</v>
      </c>
      <c r="D1944" s="19" t="s">
        <v>72</v>
      </c>
      <c r="E1944" s="21">
        <v>44915</v>
      </c>
      <c r="F1944" s="17">
        <v>23153</v>
      </c>
      <c r="G1944" s="17">
        <v>47</v>
      </c>
      <c r="H1944" s="15">
        <f t="shared" si="30"/>
        <v>492.61702127659572</v>
      </c>
      <c r="I1944" s="15" t="s">
        <v>204</v>
      </c>
    </row>
    <row r="1945" spans="2:9" ht="15">
      <c r="B1945" s="17" t="s">
        <v>127</v>
      </c>
      <c r="C1945" s="17" t="s">
        <v>68</v>
      </c>
      <c r="D1945" s="19" t="s">
        <v>99</v>
      </c>
      <c r="E1945" s="21">
        <v>44915</v>
      </c>
      <c r="F1945" s="17">
        <v>5853</v>
      </c>
      <c r="G1945" s="17">
        <v>7</v>
      </c>
      <c r="H1945" s="15">
        <f t="shared" si="30"/>
        <v>836.14285714285711</v>
      </c>
      <c r="I1945" s="15" t="s">
        <v>204</v>
      </c>
    </row>
    <row r="1946" spans="2:9" ht="15">
      <c r="B1946" s="17" t="s">
        <v>128</v>
      </c>
      <c r="C1946" s="17" t="s">
        <v>81</v>
      </c>
      <c r="D1946" s="19" t="s">
        <v>123</v>
      </c>
      <c r="E1946" s="21">
        <v>44915</v>
      </c>
      <c r="F1946" s="17">
        <v>18172</v>
      </c>
      <c r="G1946" s="17">
        <v>28</v>
      </c>
      <c r="H1946" s="15">
        <f t="shared" si="30"/>
        <v>649</v>
      </c>
      <c r="I1946" s="15" t="s">
        <v>204</v>
      </c>
    </row>
    <row r="1947" spans="2:9" ht="15">
      <c r="B1947" s="17" t="s">
        <v>129</v>
      </c>
      <c r="C1947" s="17" t="s">
        <v>75</v>
      </c>
      <c r="D1947" s="19" t="s">
        <v>91</v>
      </c>
      <c r="E1947" s="21">
        <v>44915</v>
      </c>
      <c r="F1947" s="17">
        <v>11700</v>
      </c>
      <c r="G1947" s="17">
        <v>28</v>
      </c>
      <c r="H1947" s="15">
        <f t="shared" si="30"/>
        <v>417.85714285714283</v>
      </c>
      <c r="I1947" s="15" t="s">
        <v>204</v>
      </c>
    </row>
    <row r="1948" spans="2:9" ht="15">
      <c r="B1948" s="17" t="s">
        <v>130</v>
      </c>
      <c r="C1948" s="17" t="s">
        <v>71</v>
      </c>
      <c r="D1948" s="19" t="s">
        <v>72</v>
      </c>
      <c r="E1948" s="21">
        <v>44915</v>
      </c>
      <c r="F1948" s="17">
        <v>172</v>
      </c>
      <c r="G1948" s="17">
        <v>1</v>
      </c>
      <c r="H1948" s="15">
        <f t="shared" si="30"/>
        <v>172</v>
      </c>
      <c r="I1948" s="15" t="s">
        <v>204</v>
      </c>
    </row>
    <row r="1949" spans="2:9" ht="15">
      <c r="B1949" s="17" t="s">
        <v>131</v>
      </c>
      <c r="C1949" s="17" t="s">
        <v>75</v>
      </c>
      <c r="D1949" s="19" t="s">
        <v>76</v>
      </c>
      <c r="E1949" s="21">
        <v>44915</v>
      </c>
      <c r="F1949" s="17">
        <v>27270</v>
      </c>
      <c r="G1949" s="17">
        <v>202</v>
      </c>
      <c r="H1949" s="15">
        <f t="shared" si="30"/>
        <v>135</v>
      </c>
      <c r="I1949" s="15" t="s">
        <v>204</v>
      </c>
    </row>
    <row r="1950" spans="2:9" ht="15">
      <c r="B1950" s="17" t="s">
        <v>132</v>
      </c>
      <c r="C1950" s="17" t="s">
        <v>68</v>
      </c>
      <c r="D1950" s="19" t="s">
        <v>89</v>
      </c>
      <c r="E1950" s="21">
        <v>44915</v>
      </c>
      <c r="F1950" s="17">
        <v>0</v>
      </c>
      <c r="G1950" s="17">
        <v>0</v>
      </c>
      <c r="H1950" s="15">
        <f t="shared" si="30"/>
        <v>0</v>
      </c>
      <c r="I1950" s="15" t="s">
        <v>204</v>
      </c>
    </row>
    <row r="1951" spans="2:9" ht="15">
      <c r="B1951" s="17" t="s">
        <v>133</v>
      </c>
      <c r="C1951" s="17" t="s">
        <v>71</v>
      </c>
      <c r="D1951" s="19" t="s">
        <v>72</v>
      </c>
      <c r="E1951" s="21">
        <v>44915</v>
      </c>
      <c r="F1951" s="17">
        <v>0</v>
      </c>
      <c r="G1951" s="17">
        <v>0</v>
      </c>
      <c r="H1951" s="15">
        <f t="shared" si="30"/>
        <v>0</v>
      </c>
      <c r="I1951" s="15" t="s">
        <v>204</v>
      </c>
    </row>
    <row r="1952" spans="2:9" ht="15">
      <c r="B1952" s="17" t="s">
        <v>134</v>
      </c>
      <c r="C1952" s="17" t="s">
        <v>75</v>
      </c>
      <c r="D1952" s="19" t="s">
        <v>76</v>
      </c>
      <c r="E1952" s="21">
        <v>44915</v>
      </c>
      <c r="F1952" s="17">
        <v>279</v>
      </c>
      <c r="G1952" s="17">
        <v>1</v>
      </c>
      <c r="H1952" s="15">
        <f t="shared" si="30"/>
        <v>279</v>
      </c>
      <c r="I1952" s="15" t="s">
        <v>204</v>
      </c>
    </row>
    <row r="1953" spans="2:9" ht="15">
      <c r="B1953" s="17" t="s">
        <v>135</v>
      </c>
      <c r="C1953" s="17" t="s">
        <v>68</v>
      </c>
      <c r="D1953" s="19" t="s">
        <v>69</v>
      </c>
      <c r="E1953" s="21">
        <v>44915</v>
      </c>
      <c r="F1953" s="17">
        <v>10996</v>
      </c>
      <c r="G1953" s="17">
        <v>13</v>
      </c>
      <c r="H1953" s="15">
        <f t="shared" si="30"/>
        <v>845.84615384615381</v>
      </c>
      <c r="I1953" s="15" t="s">
        <v>204</v>
      </c>
    </row>
    <row r="1954" spans="2:9" ht="15">
      <c r="B1954" s="17" t="s">
        <v>136</v>
      </c>
      <c r="C1954" s="17" t="s">
        <v>71</v>
      </c>
      <c r="D1954" s="19" t="s">
        <v>84</v>
      </c>
      <c r="E1954" s="21">
        <v>44915</v>
      </c>
      <c r="F1954" s="17">
        <v>10792</v>
      </c>
      <c r="G1954" s="17">
        <v>30</v>
      </c>
      <c r="H1954" s="15">
        <f t="shared" si="30"/>
        <v>359.73333333333335</v>
      </c>
      <c r="I1954" s="15" t="s">
        <v>204</v>
      </c>
    </row>
    <row r="1955" spans="2:9" ht="15">
      <c r="B1955" s="17" t="s">
        <v>137</v>
      </c>
      <c r="C1955" s="17" t="s">
        <v>81</v>
      </c>
      <c r="D1955" s="19" t="s">
        <v>121</v>
      </c>
      <c r="E1955" s="21">
        <v>44915</v>
      </c>
      <c r="F1955" s="17">
        <v>0</v>
      </c>
      <c r="G1955" s="17">
        <v>0</v>
      </c>
      <c r="H1955" s="15">
        <f t="shared" si="30"/>
        <v>0</v>
      </c>
      <c r="I1955" s="15" t="s">
        <v>204</v>
      </c>
    </row>
    <row r="1956" spans="2:9" ht="15">
      <c r="B1956" s="17" t="s">
        <v>138</v>
      </c>
      <c r="C1956" s="17" t="s">
        <v>68</v>
      </c>
      <c r="D1956" s="19" t="s">
        <v>89</v>
      </c>
      <c r="E1956" s="21">
        <v>44915</v>
      </c>
      <c r="F1956" s="17">
        <v>0</v>
      </c>
      <c r="G1956" s="17">
        <v>0</v>
      </c>
      <c r="H1956" s="15">
        <f t="shared" si="30"/>
        <v>0</v>
      </c>
      <c r="I1956" s="15" t="s">
        <v>204</v>
      </c>
    </row>
    <row r="1957" spans="2:9" ht="15">
      <c r="B1957" s="17" t="s">
        <v>139</v>
      </c>
      <c r="C1957" s="17" t="s">
        <v>71</v>
      </c>
      <c r="D1957" s="19" t="s">
        <v>94</v>
      </c>
      <c r="E1957" s="21">
        <v>44915</v>
      </c>
      <c r="F1957" s="17">
        <v>244</v>
      </c>
      <c r="G1957" s="17">
        <v>1</v>
      </c>
      <c r="H1957" s="15">
        <f t="shared" si="30"/>
        <v>244</v>
      </c>
      <c r="I1957" s="15" t="s">
        <v>204</v>
      </c>
    </row>
    <row r="1958" spans="2:9" ht="15">
      <c r="B1958" s="17" t="s">
        <v>140</v>
      </c>
      <c r="C1958" s="17" t="s">
        <v>68</v>
      </c>
      <c r="D1958" s="19" t="s">
        <v>99</v>
      </c>
      <c r="E1958" s="21">
        <v>44915</v>
      </c>
      <c r="F1958" s="17">
        <v>5192</v>
      </c>
      <c r="G1958" s="17">
        <v>8</v>
      </c>
      <c r="H1958" s="15">
        <f t="shared" si="30"/>
        <v>649</v>
      </c>
      <c r="I1958" s="15" t="s">
        <v>204</v>
      </c>
    </row>
    <row r="1959" spans="2:9" ht="15">
      <c r="B1959" s="17" t="s">
        <v>141</v>
      </c>
      <c r="C1959" s="17" t="s">
        <v>75</v>
      </c>
      <c r="D1959" s="19" t="s">
        <v>91</v>
      </c>
      <c r="E1959" s="21">
        <v>44915</v>
      </c>
      <c r="F1959" s="17">
        <v>338</v>
      </c>
      <c r="G1959" s="17">
        <v>2</v>
      </c>
      <c r="H1959" s="15">
        <f t="shared" si="30"/>
        <v>169</v>
      </c>
      <c r="I1959" s="15" t="s">
        <v>204</v>
      </c>
    </row>
    <row r="1960" spans="2:9" ht="15">
      <c r="B1960" s="17" t="s">
        <v>142</v>
      </c>
      <c r="C1960" s="17" t="s">
        <v>68</v>
      </c>
      <c r="D1960" s="19" t="s">
        <v>89</v>
      </c>
      <c r="E1960" s="21">
        <v>44915</v>
      </c>
      <c r="F1960" s="17">
        <v>23153</v>
      </c>
      <c r="G1960" s="17">
        <v>47</v>
      </c>
      <c r="H1960" s="15">
        <f t="shared" si="30"/>
        <v>492.61702127659572</v>
      </c>
      <c r="I1960" s="15" t="s">
        <v>204</v>
      </c>
    </row>
    <row r="1961" spans="2:9" ht="15">
      <c r="B1961" s="17" t="s">
        <v>143</v>
      </c>
      <c r="C1961" s="17" t="s">
        <v>81</v>
      </c>
      <c r="D1961" s="19" t="s">
        <v>121</v>
      </c>
      <c r="E1961" s="21">
        <v>44915</v>
      </c>
      <c r="F1961" s="17">
        <v>5853</v>
      </c>
      <c r="G1961" s="17">
        <v>7</v>
      </c>
      <c r="H1961" s="15">
        <f t="shared" si="30"/>
        <v>836.14285714285711</v>
      </c>
      <c r="I1961" s="15" t="s">
        <v>204</v>
      </c>
    </row>
    <row r="1962" spans="2:9" ht="15">
      <c r="B1962" s="17" t="s">
        <v>144</v>
      </c>
      <c r="C1962" s="17" t="s">
        <v>71</v>
      </c>
      <c r="D1962" s="19" t="s">
        <v>72</v>
      </c>
      <c r="E1962" s="21">
        <v>44915</v>
      </c>
      <c r="F1962" s="17">
        <v>18172</v>
      </c>
      <c r="G1962" s="17">
        <v>28</v>
      </c>
      <c r="H1962" s="15">
        <f t="shared" si="30"/>
        <v>649</v>
      </c>
      <c r="I1962" s="15" t="s">
        <v>204</v>
      </c>
    </row>
    <row r="1963" spans="2:9" ht="15">
      <c r="B1963" s="17" t="s">
        <v>145</v>
      </c>
      <c r="C1963" s="17" t="s">
        <v>81</v>
      </c>
      <c r="D1963" s="19" t="s">
        <v>123</v>
      </c>
      <c r="E1963" s="21">
        <v>44915</v>
      </c>
      <c r="F1963" s="17">
        <v>11700</v>
      </c>
      <c r="G1963" s="17">
        <v>28</v>
      </c>
      <c r="H1963" s="15">
        <f t="shared" si="30"/>
        <v>417.85714285714283</v>
      </c>
      <c r="I1963" s="15" t="s">
        <v>204</v>
      </c>
    </row>
    <row r="1964" spans="2:9" ht="15">
      <c r="B1964" s="17" t="s">
        <v>146</v>
      </c>
      <c r="C1964" s="17" t="s">
        <v>68</v>
      </c>
      <c r="D1964" s="19" t="s">
        <v>69</v>
      </c>
      <c r="E1964" s="21">
        <v>44915</v>
      </c>
      <c r="F1964" s="17">
        <v>172</v>
      </c>
      <c r="G1964" s="17">
        <v>1</v>
      </c>
      <c r="H1964" s="15">
        <f t="shared" si="30"/>
        <v>172</v>
      </c>
      <c r="I1964" s="15" t="s">
        <v>204</v>
      </c>
    </row>
    <row r="1965" spans="2:9" ht="15">
      <c r="B1965" s="17" t="s">
        <v>147</v>
      </c>
      <c r="C1965" s="17" t="s">
        <v>68</v>
      </c>
      <c r="D1965" s="19" t="s">
        <v>99</v>
      </c>
      <c r="E1965" s="21">
        <v>44915</v>
      </c>
      <c r="F1965" s="17">
        <v>27270</v>
      </c>
      <c r="G1965" s="17">
        <v>202</v>
      </c>
      <c r="H1965" s="15">
        <f t="shared" si="30"/>
        <v>135</v>
      </c>
      <c r="I1965" s="15" t="s">
        <v>204</v>
      </c>
    </row>
    <row r="1966" spans="2:9" ht="15">
      <c r="B1966" s="17" t="s">
        <v>148</v>
      </c>
      <c r="C1966" s="17" t="s">
        <v>81</v>
      </c>
      <c r="D1966" s="19" t="s">
        <v>123</v>
      </c>
      <c r="E1966" s="21">
        <v>44915</v>
      </c>
      <c r="F1966" s="17">
        <v>0</v>
      </c>
      <c r="G1966" s="17">
        <v>0</v>
      </c>
      <c r="H1966" s="15">
        <f t="shared" si="30"/>
        <v>0</v>
      </c>
      <c r="I1966" s="15" t="s">
        <v>204</v>
      </c>
    </row>
    <row r="1967" spans="2:9" ht="15">
      <c r="B1967" s="17" t="s">
        <v>149</v>
      </c>
      <c r="C1967" s="17" t="s">
        <v>75</v>
      </c>
      <c r="D1967" s="19" t="s">
        <v>86</v>
      </c>
      <c r="E1967" s="21">
        <v>44915</v>
      </c>
      <c r="F1967" s="17">
        <v>0</v>
      </c>
      <c r="G1967" s="17">
        <v>0</v>
      </c>
      <c r="H1967" s="15">
        <f t="shared" si="30"/>
        <v>0</v>
      </c>
      <c r="I1967" s="15" t="s">
        <v>204</v>
      </c>
    </row>
    <row r="1968" spans="2:9" ht="15">
      <c r="B1968" s="17" t="s">
        <v>150</v>
      </c>
      <c r="C1968" s="17" t="s">
        <v>71</v>
      </c>
      <c r="D1968" s="19" t="s">
        <v>94</v>
      </c>
      <c r="E1968" s="21">
        <v>44915</v>
      </c>
      <c r="F1968" s="17">
        <v>279</v>
      </c>
      <c r="G1968" s="17">
        <v>1</v>
      </c>
      <c r="H1968" s="15">
        <f t="shared" si="30"/>
        <v>279</v>
      </c>
      <c r="I1968" s="15" t="s">
        <v>204</v>
      </c>
    </row>
    <row r="1969" spans="2:9" ht="15">
      <c r="B1969" s="17" t="s">
        <v>151</v>
      </c>
      <c r="C1969" s="17" t="s">
        <v>68</v>
      </c>
      <c r="D1969" s="19" t="s">
        <v>89</v>
      </c>
      <c r="E1969" s="21">
        <v>44915</v>
      </c>
      <c r="F1969" s="17">
        <v>10996</v>
      </c>
      <c r="G1969" s="17">
        <v>13</v>
      </c>
      <c r="H1969" s="15">
        <f t="shared" si="30"/>
        <v>845.84615384615381</v>
      </c>
      <c r="I1969" s="15" t="s">
        <v>204</v>
      </c>
    </row>
    <row r="1970" spans="2:9" ht="15">
      <c r="B1970" s="17" t="s">
        <v>152</v>
      </c>
      <c r="C1970" s="17" t="s">
        <v>81</v>
      </c>
      <c r="D1970" s="19" t="s">
        <v>82</v>
      </c>
      <c r="E1970" s="21">
        <v>44915</v>
      </c>
      <c r="F1970" s="17">
        <v>10792</v>
      </c>
      <c r="G1970" s="17">
        <v>30</v>
      </c>
      <c r="H1970" s="15">
        <f t="shared" si="30"/>
        <v>359.73333333333335</v>
      </c>
      <c r="I1970" s="15" t="s">
        <v>204</v>
      </c>
    </row>
    <row r="1971" spans="2:9" ht="15">
      <c r="B1971" s="17" t="s">
        <v>153</v>
      </c>
      <c r="C1971" s="17" t="s">
        <v>68</v>
      </c>
      <c r="D1971" s="19" t="s">
        <v>89</v>
      </c>
      <c r="E1971" s="21">
        <v>44915</v>
      </c>
      <c r="F1971" s="17">
        <v>0</v>
      </c>
      <c r="G1971" s="17">
        <v>0</v>
      </c>
      <c r="H1971" s="15">
        <f t="shared" si="30"/>
        <v>0</v>
      </c>
      <c r="I1971" s="15" t="s">
        <v>204</v>
      </c>
    </row>
    <row r="1972" spans="2:9" ht="15">
      <c r="B1972" s="17" t="s">
        <v>154</v>
      </c>
      <c r="C1972" s="17" t="s">
        <v>71</v>
      </c>
      <c r="D1972" s="19" t="s">
        <v>84</v>
      </c>
      <c r="E1972" s="21">
        <v>44915</v>
      </c>
      <c r="F1972" s="17">
        <v>0</v>
      </c>
      <c r="G1972" s="17">
        <v>0</v>
      </c>
      <c r="H1972" s="15">
        <f t="shared" si="30"/>
        <v>0</v>
      </c>
      <c r="I1972" s="15" t="s">
        <v>204</v>
      </c>
    </row>
    <row r="1973" spans="2:9" ht="15">
      <c r="B1973" s="17" t="s">
        <v>155</v>
      </c>
      <c r="C1973" s="17" t="s">
        <v>75</v>
      </c>
      <c r="D1973" s="19" t="s">
        <v>86</v>
      </c>
      <c r="E1973" s="21">
        <v>44915</v>
      </c>
      <c r="F1973" s="17">
        <v>244</v>
      </c>
      <c r="G1973" s="17">
        <v>1</v>
      </c>
      <c r="H1973" s="15">
        <f t="shared" si="30"/>
        <v>244</v>
      </c>
      <c r="I1973" s="15" t="s">
        <v>204</v>
      </c>
    </row>
    <row r="1974" spans="2:9" ht="15">
      <c r="B1974" s="17" t="s">
        <v>156</v>
      </c>
      <c r="C1974" s="17" t="s">
        <v>81</v>
      </c>
      <c r="D1974" s="19" t="s">
        <v>82</v>
      </c>
      <c r="E1974" s="21">
        <v>44915</v>
      </c>
      <c r="F1974" s="17">
        <v>5192</v>
      </c>
      <c r="G1974" s="17">
        <v>8</v>
      </c>
      <c r="H1974" s="15">
        <f t="shared" si="30"/>
        <v>649</v>
      </c>
      <c r="I1974" s="15" t="s">
        <v>204</v>
      </c>
    </row>
    <row r="1975" spans="2:9" ht="15">
      <c r="B1975" s="17" t="s">
        <v>157</v>
      </c>
      <c r="C1975" s="17" t="s">
        <v>81</v>
      </c>
      <c r="D1975" s="19" t="s">
        <v>121</v>
      </c>
      <c r="E1975" s="21">
        <v>44915</v>
      </c>
      <c r="F1975" s="17">
        <v>338</v>
      </c>
      <c r="G1975" s="17">
        <v>2</v>
      </c>
      <c r="H1975" s="15">
        <f t="shared" si="30"/>
        <v>169</v>
      </c>
      <c r="I1975" s="15" t="s">
        <v>204</v>
      </c>
    </row>
    <row r="1976" spans="2:9" ht="15">
      <c r="B1976" s="17" t="s">
        <v>158</v>
      </c>
      <c r="C1976" s="17" t="s">
        <v>68</v>
      </c>
      <c r="D1976" s="19" t="s">
        <v>99</v>
      </c>
      <c r="E1976" s="21">
        <v>44915</v>
      </c>
      <c r="F1976" s="17">
        <v>1036</v>
      </c>
      <c r="G1976" s="17">
        <v>4</v>
      </c>
      <c r="H1976" s="15">
        <f t="shared" si="30"/>
        <v>259</v>
      </c>
      <c r="I1976" s="15" t="s">
        <v>204</v>
      </c>
    </row>
    <row r="1977" spans="2:9" ht="15">
      <c r="B1977" s="17" t="s">
        <v>159</v>
      </c>
      <c r="C1977" s="17" t="s">
        <v>75</v>
      </c>
      <c r="D1977" s="19" t="s">
        <v>91</v>
      </c>
      <c r="E1977" s="21">
        <v>44915</v>
      </c>
      <c r="F1977" s="17">
        <v>1672</v>
      </c>
      <c r="G1977" s="17">
        <v>2</v>
      </c>
      <c r="H1977" s="15">
        <f t="shared" si="30"/>
        <v>836</v>
      </c>
      <c r="I1977" s="15" t="s">
        <v>204</v>
      </c>
    </row>
    <row r="1978" spans="2:9" ht="15">
      <c r="B1978" s="17" t="s">
        <v>160</v>
      </c>
      <c r="C1978" s="17" t="s">
        <v>71</v>
      </c>
      <c r="D1978" s="19" t="s">
        <v>84</v>
      </c>
      <c r="E1978" s="21">
        <v>44915</v>
      </c>
      <c r="F1978" s="17">
        <v>1885</v>
      </c>
      <c r="G1978" s="17">
        <v>13</v>
      </c>
      <c r="H1978" s="15">
        <f t="shared" si="30"/>
        <v>145</v>
      </c>
      <c r="I1978" s="15" t="s">
        <v>204</v>
      </c>
    </row>
    <row r="1979" spans="2:9" ht="15">
      <c r="B1979" s="17" t="s">
        <v>161</v>
      </c>
      <c r="C1979" s="17" t="s">
        <v>75</v>
      </c>
      <c r="D1979" s="19" t="s">
        <v>86</v>
      </c>
      <c r="E1979" s="21">
        <v>44915</v>
      </c>
      <c r="F1979" s="17">
        <v>1392</v>
      </c>
      <c r="G1979" s="17">
        <v>3</v>
      </c>
      <c r="H1979" s="15">
        <f t="shared" si="30"/>
        <v>464</v>
      </c>
      <c r="I1979" s="15" t="s">
        <v>204</v>
      </c>
    </row>
    <row r="1980" spans="2:9" ht="15">
      <c r="B1980" s="17" t="s">
        <v>162</v>
      </c>
      <c r="C1980" s="17" t="s">
        <v>81</v>
      </c>
      <c r="D1980" s="19" t="s">
        <v>82</v>
      </c>
      <c r="E1980" s="21">
        <v>44915</v>
      </c>
      <c r="F1980" s="17">
        <v>2004</v>
      </c>
      <c r="G1980" s="17">
        <v>12</v>
      </c>
      <c r="H1980" s="15">
        <f t="shared" si="30"/>
        <v>167</v>
      </c>
      <c r="I1980" s="15" t="s">
        <v>204</v>
      </c>
    </row>
    <row r="1981" spans="2:9" ht="15">
      <c r="B1981" s="17" t="s">
        <v>163</v>
      </c>
      <c r="C1981" s="17" t="s">
        <v>71</v>
      </c>
      <c r="D1981" s="19" t="s">
        <v>94</v>
      </c>
      <c r="E1981" s="21">
        <v>44915</v>
      </c>
      <c r="F1981" s="17">
        <v>2793</v>
      </c>
      <c r="G1981" s="17">
        <v>7</v>
      </c>
      <c r="H1981" s="15">
        <f t="shared" si="30"/>
        <v>399</v>
      </c>
      <c r="I1981" s="15" t="s">
        <v>204</v>
      </c>
    </row>
    <row r="1982" spans="2:9" ht="15">
      <c r="B1982" s="17" t="s">
        <v>164</v>
      </c>
      <c r="C1982" s="17" t="s">
        <v>75</v>
      </c>
      <c r="D1982" s="19" t="s">
        <v>91</v>
      </c>
      <c r="E1982" s="21">
        <v>44915</v>
      </c>
      <c r="F1982" s="17">
        <v>1672</v>
      </c>
      <c r="G1982" s="17">
        <v>2</v>
      </c>
      <c r="H1982" s="15">
        <f t="shared" si="30"/>
        <v>836</v>
      </c>
      <c r="I1982" s="15" t="s">
        <v>204</v>
      </c>
    </row>
    <row r="1983" spans="2:9" ht="15">
      <c r="B1983" s="17" t="s">
        <v>165</v>
      </c>
      <c r="C1983" s="17" t="s">
        <v>75</v>
      </c>
      <c r="D1983" s="19" t="s">
        <v>86</v>
      </c>
      <c r="E1983" s="21">
        <v>44915</v>
      </c>
      <c r="F1983" s="17">
        <v>836</v>
      </c>
      <c r="G1983" s="17">
        <v>1</v>
      </c>
      <c r="H1983" s="15">
        <f t="shared" si="30"/>
        <v>836</v>
      </c>
      <c r="I1983" s="15" t="s">
        <v>204</v>
      </c>
    </row>
    <row r="1984" spans="2:9" ht="15">
      <c r="B1984" s="17" t="s">
        <v>166</v>
      </c>
      <c r="C1984" s="17" t="s">
        <v>81</v>
      </c>
      <c r="D1984" s="19" t="s">
        <v>121</v>
      </c>
      <c r="E1984" s="21">
        <v>44915</v>
      </c>
      <c r="F1984" s="17">
        <v>7831</v>
      </c>
      <c r="G1984" s="17">
        <v>39</v>
      </c>
      <c r="H1984" s="15">
        <f t="shared" si="30"/>
        <v>200.7948717948718</v>
      </c>
      <c r="I1984" s="15" t="s">
        <v>204</v>
      </c>
    </row>
    <row r="1985" spans="2:9" ht="15">
      <c r="B1985" s="17" t="s">
        <v>167</v>
      </c>
      <c r="C1985" s="17" t="s">
        <v>68</v>
      </c>
      <c r="D1985" s="19" t="s">
        <v>89</v>
      </c>
      <c r="E1985" s="21">
        <v>44915</v>
      </c>
      <c r="F1985" s="17">
        <v>2440</v>
      </c>
      <c r="G1985" s="17">
        <v>8</v>
      </c>
      <c r="H1985" s="15">
        <f t="shared" si="30"/>
        <v>305</v>
      </c>
      <c r="I1985" s="15" t="s">
        <v>204</v>
      </c>
    </row>
    <row r="1986" spans="2:9" ht="15">
      <c r="B1986" s="17" t="s">
        <v>168</v>
      </c>
      <c r="C1986" s="17" t="s">
        <v>68</v>
      </c>
      <c r="D1986" s="19" t="s">
        <v>99</v>
      </c>
      <c r="E1986" s="21">
        <v>44915</v>
      </c>
      <c r="F1986" s="17">
        <v>0</v>
      </c>
      <c r="G1986" s="17">
        <v>0</v>
      </c>
      <c r="H1986" s="15">
        <f t="shared" si="30"/>
        <v>0</v>
      </c>
      <c r="I1986" s="15" t="s">
        <v>204</v>
      </c>
    </row>
    <row r="1987" spans="2:9" ht="15">
      <c r="B1987" s="17" t="s">
        <v>169</v>
      </c>
      <c r="C1987" s="17" t="s">
        <v>81</v>
      </c>
      <c r="D1987" s="19" t="s">
        <v>82</v>
      </c>
      <c r="E1987" s="21">
        <v>44915</v>
      </c>
      <c r="F1987" s="17">
        <v>23153</v>
      </c>
      <c r="G1987" s="17">
        <v>47</v>
      </c>
      <c r="H1987" s="15">
        <f t="shared" ref="H1987:H2050" si="31">IF(F1987&gt;0,F1987/G1987,0)</f>
        <v>492.61702127659572</v>
      </c>
      <c r="I1987" s="15" t="s">
        <v>204</v>
      </c>
    </row>
    <row r="1988" spans="2:9" ht="15">
      <c r="B1988" s="17" t="s">
        <v>170</v>
      </c>
      <c r="C1988" s="17" t="s">
        <v>81</v>
      </c>
      <c r="D1988" s="19" t="s">
        <v>82</v>
      </c>
      <c r="E1988" s="21">
        <v>44915</v>
      </c>
      <c r="F1988" s="17">
        <v>5853</v>
      </c>
      <c r="G1988" s="17">
        <v>7</v>
      </c>
      <c r="H1988" s="15">
        <f t="shared" si="31"/>
        <v>836.14285714285711</v>
      </c>
      <c r="I1988" s="15" t="s">
        <v>204</v>
      </c>
    </row>
    <row r="1989" spans="2:9" ht="15">
      <c r="B1989" s="17" t="s">
        <v>171</v>
      </c>
      <c r="C1989" s="17" t="s">
        <v>68</v>
      </c>
      <c r="D1989" s="19" t="s">
        <v>69</v>
      </c>
      <c r="E1989" s="21">
        <v>44915</v>
      </c>
      <c r="F1989" s="17">
        <v>18172</v>
      </c>
      <c r="G1989" s="17">
        <v>28</v>
      </c>
      <c r="H1989" s="15">
        <f t="shared" si="31"/>
        <v>649</v>
      </c>
      <c r="I1989" s="15" t="s">
        <v>204</v>
      </c>
    </row>
    <row r="1990" spans="2:9" ht="15">
      <c r="B1990" s="17" t="s">
        <v>172</v>
      </c>
      <c r="C1990" s="17" t="s">
        <v>75</v>
      </c>
      <c r="D1990" s="19" t="s">
        <v>91</v>
      </c>
      <c r="E1990" s="21">
        <v>44915</v>
      </c>
      <c r="F1990" s="17">
        <v>11700</v>
      </c>
      <c r="G1990" s="17">
        <v>28</v>
      </c>
      <c r="H1990" s="15">
        <f t="shared" si="31"/>
        <v>417.85714285714283</v>
      </c>
      <c r="I1990" s="15" t="s">
        <v>204</v>
      </c>
    </row>
    <row r="1991" spans="2:9" ht="15">
      <c r="B1991" s="17" t="s">
        <v>173</v>
      </c>
      <c r="C1991" s="17" t="s">
        <v>68</v>
      </c>
      <c r="D1991" s="19" t="s">
        <v>69</v>
      </c>
      <c r="E1991" s="21">
        <v>44915</v>
      </c>
      <c r="F1991" s="17">
        <v>172</v>
      </c>
      <c r="G1991" s="17">
        <v>1</v>
      </c>
      <c r="H1991" s="15">
        <f t="shared" si="31"/>
        <v>172</v>
      </c>
      <c r="I1991" s="15" t="s">
        <v>204</v>
      </c>
    </row>
    <row r="1992" spans="2:9" ht="15">
      <c r="B1992" s="17" t="s">
        <v>174</v>
      </c>
      <c r="C1992" s="17" t="s">
        <v>71</v>
      </c>
      <c r="D1992" s="19" t="s">
        <v>94</v>
      </c>
      <c r="E1992" s="21">
        <v>44915</v>
      </c>
      <c r="F1992" s="17">
        <v>27270</v>
      </c>
      <c r="G1992" s="17">
        <v>202</v>
      </c>
      <c r="H1992" s="15">
        <f t="shared" si="31"/>
        <v>135</v>
      </c>
      <c r="I1992" s="15" t="s">
        <v>204</v>
      </c>
    </row>
    <row r="1993" spans="2:9" ht="15">
      <c r="B1993" s="17" t="s">
        <v>175</v>
      </c>
      <c r="C1993" s="17" t="s">
        <v>81</v>
      </c>
      <c r="D1993" s="19" t="s">
        <v>123</v>
      </c>
      <c r="E1993" s="21">
        <v>44915</v>
      </c>
      <c r="F1993" s="17">
        <v>0</v>
      </c>
      <c r="G1993" s="17">
        <v>0</v>
      </c>
      <c r="H1993" s="15">
        <f t="shared" si="31"/>
        <v>0</v>
      </c>
      <c r="I1993" s="15" t="s">
        <v>204</v>
      </c>
    </row>
    <row r="1994" spans="2:9" ht="15">
      <c r="B1994" s="17" t="s">
        <v>176</v>
      </c>
      <c r="C1994" s="17" t="s">
        <v>68</v>
      </c>
      <c r="D1994" s="19" t="s">
        <v>99</v>
      </c>
      <c r="E1994" s="21">
        <v>44915</v>
      </c>
      <c r="F1994" s="17">
        <v>0</v>
      </c>
      <c r="G1994" s="17">
        <v>0</v>
      </c>
      <c r="H1994" s="15">
        <f t="shared" si="31"/>
        <v>0</v>
      </c>
      <c r="I1994" s="15" t="s">
        <v>204</v>
      </c>
    </row>
    <row r="1995" spans="2:9" ht="15">
      <c r="B1995" s="17" t="s">
        <v>177</v>
      </c>
      <c r="C1995" s="17" t="s">
        <v>71</v>
      </c>
      <c r="D1995" s="19" t="s">
        <v>94</v>
      </c>
      <c r="E1995" s="21">
        <v>44915</v>
      </c>
      <c r="F1995" s="17">
        <v>279</v>
      </c>
      <c r="G1995" s="17">
        <v>1</v>
      </c>
      <c r="H1995" s="15">
        <f t="shared" si="31"/>
        <v>279</v>
      </c>
      <c r="I1995" s="15" t="s">
        <v>204</v>
      </c>
    </row>
    <row r="1996" spans="2:9" ht="15">
      <c r="B1996" s="17" t="s">
        <v>178</v>
      </c>
      <c r="C1996" s="17" t="s">
        <v>71</v>
      </c>
      <c r="D1996" s="19" t="s">
        <v>72</v>
      </c>
      <c r="E1996" s="21">
        <v>44915</v>
      </c>
      <c r="F1996" s="17">
        <v>10996</v>
      </c>
      <c r="G1996" s="17">
        <v>13</v>
      </c>
      <c r="H1996" s="15">
        <f t="shared" si="31"/>
        <v>845.84615384615381</v>
      </c>
      <c r="I1996" s="15" t="s">
        <v>204</v>
      </c>
    </row>
    <row r="1997" spans="2:9" ht="15">
      <c r="B1997" s="17" t="s">
        <v>179</v>
      </c>
      <c r="C1997" s="17" t="s">
        <v>68</v>
      </c>
      <c r="D1997" s="19" t="s">
        <v>69</v>
      </c>
      <c r="E1997" s="21">
        <v>44915</v>
      </c>
      <c r="F1997" s="17">
        <v>10792</v>
      </c>
      <c r="G1997" s="17">
        <v>30</v>
      </c>
      <c r="H1997" s="15">
        <f t="shared" si="31"/>
        <v>359.73333333333335</v>
      </c>
      <c r="I1997" s="15" t="s">
        <v>204</v>
      </c>
    </row>
    <row r="1998" spans="2:9" ht="15">
      <c r="B1998" s="17" t="s">
        <v>180</v>
      </c>
      <c r="C1998" s="17" t="s">
        <v>68</v>
      </c>
      <c r="D1998" s="19" t="s">
        <v>89</v>
      </c>
      <c r="E1998" s="21">
        <v>44915</v>
      </c>
      <c r="F1998" s="17">
        <v>0</v>
      </c>
      <c r="G1998" s="17">
        <v>0</v>
      </c>
      <c r="H1998" s="15">
        <f t="shared" si="31"/>
        <v>0</v>
      </c>
      <c r="I1998" s="15" t="s">
        <v>204</v>
      </c>
    </row>
    <row r="1999" spans="2:9" ht="15">
      <c r="B1999" s="17" t="s">
        <v>181</v>
      </c>
      <c r="C1999" s="17" t="s">
        <v>68</v>
      </c>
      <c r="D1999" s="19" t="s">
        <v>69</v>
      </c>
      <c r="E1999" s="21">
        <v>44915</v>
      </c>
      <c r="F1999" s="17">
        <v>0</v>
      </c>
      <c r="G1999" s="17">
        <v>0</v>
      </c>
      <c r="H1999" s="15">
        <f t="shared" si="31"/>
        <v>0</v>
      </c>
      <c r="I1999" s="15" t="s">
        <v>204</v>
      </c>
    </row>
    <row r="2000" spans="2:9" ht="15">
      <c r="B2000" s="17" t="s">
        <v>182</v>
      </c>
      <c r="C2000" s="17" t="s">
        <v>75</v>
      </c>
      <c r="D2000" s="19" t="s">
        <v>91</v>
      </c>
      <c r="E2000" s="21">
        <v>44915</v>
      </c>
      <c r="F2000" s="17">
        <v>244</v>
      </c>
      <c r="G2000" s="17">
        <v>1</v>
      </c>
      <c r="H2000" s="15">
        <f t="shared" si="31"/>
        <v>244</v>
      </c>
      <c r="I2000" s="15" t="s">
        <v>204</v>
      </c>
    </row>
    <row r="2001" spans="2:9" ht="15">
      <c r="B2001" s="17" t="s">
        <v>183</v>
      </c>
      <c r="C2001" s="17" t="s">
        <v>71</v>
      </c>
      <c r="D2001" s="19" t="s">
        <v>72</v>
      </c>
      <c r="E2001" s="21">
        <v>44915</v>
      </c>
      <c r="F2001" s="17">
        <v>5192</v>
      </c>
      <c r="G2001" s="17">
        <v>8</v>
      </c>
      <c r="H2001" s="15">
        <f t="shared" si="31"/>
        <v>649</v>
      </c>
      <c r="I2001" s="15" t="s">
        <v>204</v>
      </c>
    </row>
    <row r="2002" spans="2:9" ht="15">
      <c r="B2002" s="17" t="s">
        <v>67</v>
      </c>
      <c r="C2002" s="17" t="s">
        <v>68</v>
      </c>
      <c r="D2002" s="19" t="s">
        <v>69</v>
      </c>
      <c r="E2002" s="21">
        <v>44916</v>
      </c>
      <c r="F2002" s="17">
        <v>466</v>
      </c>
      <c r="G2002" s="17">
        <v>2</v>
      </c>
      <c r="H2002" s="15">
        <f t="shared" si="31"/>
        <v>233</v>
      </c>
      <c r="I2002" s="15" t="s">
        <v>204</v>
      </c>
    </row>
    <row r="2003" spans="2:9" ht="15">
      <c r="B2003" s="17" t="s">
        <v>70</v>
      </c>
      <c r="C2003" s="17" t="s">
        <v>71</v>
      </c>
      <c r="D2003" s="19" t="s">
        <v>72</v>
      </c>
      <c r="E2003" s="21">
        <v>44916</v>
      </c>
      <c r="F2003" s="17">
        <v>15089</v>
      </c>
      <c r="G2003" s="17">
        <v>27</v>
      </c>
      <c r="H2003" s="15">
        <f t="shared" si="31"/>
        <v>558.85185185185185</v>
      </c>
      <c r="I2003" s="15" t="s">
        <v>204</v>
      </c>
    </row>
    <row r="2004" spans="2:9" ht="15">
      <c r="B2004" s="17" t="s">
        <v>73</v>
      </c>
      <c r="C2004" s="17" t="s">
        <v>71</v>
      </c>
      <c r="D2004" s="19" t="s">
        <v>72</v>
      </c>
      <c r="E2004" s="21">
        <v>44916</v>
      </c>
      <c r="F2004" s="17">
        <v>645</v>
      </c>
      <c r="G2004" s="17">
        <v>5</v>
      </c>
      <c r="H2004" s="15">
        <f t="shared" si="31"/>
        <v>129</v>
      </c>
      <c r="I2004" s="15" t="s">
        <v>204</v>
      </c>
    </row>
    <row r="2005" spans="2:9" ht="15">
      <c r="B2005" s="17" t="s">
        <v>74</v>
      </c>
      <c r="C2005" s="17" t="s">
        <v>75</v>
      </c>
      <c r="D2005" s="19" t="s">
        <v>76</v>
      </c>
      <c r="E2005" s="21">
        <v>44916</v>
      </c>
      <c r="F2005" s="17">
        <v>13592</v>
      </c>
      <c r="G2005" s="17">
        <v>8</v>
      </c>
      <c r="H2005" s="15">
        <f t="shared" si="31"/>
        <v>1699</v>
      </c>
      <c r="I2005" s="15" t="s">
        <v>204</v>
      </c>
    </row>
    <row r="2006" spans="2:9" ht="15">
      <c r="B2006" s="17" t="s">
        <v>77</v>
      </c>
      <c r="C2006" s="17" t="s">
        <v>78</v>
      </c>
      <c r="D2006" s="19" t="s">
        <v>79</v>
      </c>
      <c r="E2006" s="21">
        <v>44916</v>
      </c>
      <c r="F2006" s="17">
        <v>0</v>
      </c>
      <c r="G2006" s="17">
        <v>0</v>
      </c>
      <c r="H2006" s="15">
        <f t="shared" si="31"/>
        <v>0</v>
      </c>
      <c r="I2006" s="15" t="s">
        <v>204</v>
      </c>
    </row>
    <row r="2007" spans="2:9" ht="15">
      <c r="B2007" s="17" t="s">
        <v>80</v>
      </c>
      <c r="C2007" s="17" t="s">
        <v>81</v>
      </c>
      <c r="D2007" s="19" t="s">
        <v>82</v>
      </c>
      <c r="E2007" s="21">
        <v>44916</v>
      </c>
      <c r="F2007" s="17">
        <v>0</v>
      </c>
      <c r="G2007" s="17">
        <v>0</v>
      </c>
      <c r="H2007" s="15">
        <f t="shared" si="31"/>
        <v>0</v>
      </c>
      <c r="I2007" s="15" t="s">
        <v>204</v>
      </c>
    </row>
    <row r="2008" spans="2:9" ht="15">
      <c r="B2008" s="17" t="s">
        <v>83</v>
      </c>
      <c r="C2008" s="17" t="s">
        <v>71</v>
      </c>
      <c r="D2008" s="19" t="s">
        <v>84</v>
      </c>
      <c r="E2008" s="21">
        <v>44916</v>
      </c>
      <c r="F2008" s="17">
        <v>21164</v>
      </c>
      <c r="G2008" s="17">
        <v>164</v>
      </c>
      <c r="H2008" s="15">
        <f t="shared" si="31"/>
        <v>129.04878048780489</v>
      </c>
      <c r="I2008" s="15" t="s">
        <v>204</v>
      </c>
    </row>
    <row r="2009" spans="2:9" ht="15">
      <c r="B2009" s="17" t="s">
        <v>85</v>
      </c>
      <c r="C2009" s="17" t="s">
        <v>75</v>
      </c>
      <c r="D2009" s="19" t="s">
        <v>86</v>
      </c>
      <c r="E2009" s="21">
        <v>44916</v>
      </c>
      <c r="F2009" s="17">
        <v>1987</v>
      </c>
      <c r="G2009" s="17">
        <v>7</v>
      </c>
      <c r="H2009" s="15">
        <f t="shared" si="31"/>
        <v>283.85714285714283</v>
      </c>
      <c r="I2009" s="15" t="s">
        <v>204</v>
      </c>
    </row>
    <row r="2010" spans="2:9" ht="15">
      <c r="B2010" s="17" t="s">
        <v>87</v>
      </c>
      <c r="C2010" s="17" t="s">
        <v>71</v>
      </c>
      <c r="D2010" s="19" t="s">
        <v>84</v>
      </c>
      <c r="E2010" s="21">
        <v>44916</v>
      </c>
      <c r="F2010" s="17">
        <v>2388</v>
      </c>
      <c r="G2010" s="17">
        <v>12</v>
      </c>
      <c r="H2010" s="15">
        <f t="shared" si="31"/>
        <v>199</v>
      </c>
      <c r="I2010" s="15" t="s">
        <v>204</v>
      </c>
    </row>
    <row r="2011" spans="2:9" ht="15">
      <c r="B2011" s="17" t="s">
        <v>88</v>
      </c>
      <c r="C2011" s="17" t="s">
        <v>68</v>
      </c>
      <c r="D2011" s="19" t="s">
        <v>89</v>
      </c>
      <c r="E2011" s="21">
        <v>44916</v>
      </c>
      <c r="F2011" s="17">
        <v>0</v>
      </c>
      <c r="G2011" s="17">
        <v>0</v>
      </c>
      <c r="H2011" s="15">
        <f t="shared" si="31"/>
        <v>0</v>
      </c>
      <c r="I2011" s="15" t="s">
        <v>204</v>
      </c>
    </row>
    <row r="2012" spans="2:9" ht="15">
      <c r="B2012" s="17" t="s">
        <v>90</v>
      </c>
      <c r="C2012" s="17" t="s">
        <v>75</v>
      </c>
      <c r="D2012" s="19" t="s">
        <v>91</v>
      </c>
      <c r="E2012" s="21">
        <v>44916</v>
      </c>
      <c r="F2012" s="17">
        <v>27094</v>
      </c>
      <c r="G2012" s="17">
        <v>55</v>
      </c>
      <c r="H2012" s="15">
        <f t="shared" si="31"/>
        <v>492.61818181818182</v>
      </c>
      <c r="I2012" s="15" t="s">
        <v>204</v>
      </c>
    </row>
    <row r="2013" spans="2:9" ht="15">
      <c r="B2013" s="17" t="s">
        <v>92</v>
      </c>
      <c r="C2013" s="17" t="s">
        <v>75</v>
      </c>
      <c r="D2013" s="19" t="s">
        <v>86</v>
      </c>
      <c r="E2013" s="21">
        <v>44916</v>
      </c>
      <c r="F2013" s="17">
        <v>7526</v>
      </c>
      <c r="G2013" s="17">
        <v>9</v>
      </c>
      <c r="H2013" s="15">
        <f t="shared" si="31"/>
        <v>836.22222222222217</v>
      </c>
      <c r="I2013" s="15" t="s">
        <v>204</v>
      </c>
    </row>
    <row r="2014" spans="2:9" ht="15">
      <c r="B2014" s="17" t="s">
        <v>93</v>
      </c>
      <c r="C2014" s="17" t="s">
        <v>71</v>
      </c>
      <c r="D2014" s="19" t="s">
        <v>94</v>
      </c>
      <c r="E2014" s="21">
        <v>44916</v>
      </c>
      <c r="F2014" s="17">
        <v>11033</v>
      </c>
      <c r="G2014" s="17">
        <v>17</v>
      </c>
      <c r="H2014" s="15">
        <f t="shared" si="31"/>
        <v>649</v>
      </c>
      <c r="I2014" s="15" t="s">
        <v>204</v>
      </c>
    </row>
    <row r="2015" spans="2:9" ht="15">
      <c r="B2015" s="17" t="s">
        <v>95</v>
      </c>
      <c r="C2015" s="17" t="s">
        <v>71</v>
      </c>
      <c r="D2015" s="19" t="s">
        <v>94</v>
      </c>
      <c r="E2015" s="21">
        <v>44916</v>
      </c>
      <c r="F2015" s="17">
        <v>15461</v>
      </c>
      <c r="G2015" s="17">
        <v>37</v>
      </c>
      <c r="H2015" s="15">
        <f t="shared" si="31"/>
        <v>417.86486486486484</v>
      </c>
      <c r="I2015" s="15" t="s">
        <v>204</v>
      </c>
    </row>
    <row r="2016" spans="2:9" ht="15">
      <c r="B2016" s="17" t="s">
        <v>96</v>
      </c>
      <c r="C2016" s="17" t="s">
        <v>75</v>
      </c>
      <c r="D2016" s="19" t="s">
        <v>76</v>
      </c>
      <c r="E2016" s="21">
        <v>44916</v>
      </c>
      <c r="F2016" s="17">
        <v>0</v>
      </c>
      <c r="G2016" s="17">
        <v>0</v>
      </c>
      <c r="H2016" s="15">
        <f t="shared" si="31"/>
        <v>0</v>
      </c>
      <c r="I2016" s="15" t="s">
        <v>204</v>
      </c>
    </row>
    <row r="2017" spans="2:9" ht="15">
      <c r="B2017" s="17" t="s">
        <v>97</v>
      </c>
      <c r="C2017" s="17" t="s">
        <v>71</v>
      </c>
      <c r="D2017" s="19" t="s">
        <v>72</v>
      </c>
      <c r="E2017" s="21">
        <v>44916</v>
      </c>
      <c r="F2017" s="17">
        <v>23909</v>
      </c>
      <c r="G2017" s="17">
        <v>177</v>
      </c>
      <c r="H2017" s="15">
        <f t="shared" si="31"/>
        <v>135.07909604519773</v>
      </c>
      <c r="I2017" s="15" t="s">
        <v>204</v>
      </c>
    </row>
    <row r="2018" spans="2:9" ht="15">
      <c r="B2018" s="17" t="s">
        <v>98</v>
      </c>
      <c r="C2018" s="17" t="s">
        <v>68</v>
      </c>
      <c r="D2018" s="19" t="s">
        <v>99</v>
      </c>
      <c r="E2018" s="21">
        <v>44916</v>
      </c>
      <c r="F2018" s="17">
        <v>0</v>
      </c>
      <c r="G2018" s="17">
        <v>0</v>
      </c>
      <c r="H2018" s="15">
        <f t="shared" si="31"/>
        <v>0</v>
      </c>
      <c r="I2018" s="15" t="s">
        <v>204</v>
      </c>
    </row>
    <row r="2019" spans="2:9" ht="15">
      <c r="B2019" s="17" t="s">
        <v>100</v>
      </c>
      <c r="C2019" s="17" t="s">
        <v>68</v>
      </c>
      <c r="D2019" s="19" t="s">
        <v>99</v>
      </c>
      <c r="E2019" s="21">
        <v>44916</v>
      </c>
      <c r="F2019" s="17">
        <v>0</v>
      </c>
      <c r="G2019" s="17">
        <v>0</v>
      </c>
      <c r="H2019" s="15">
        <f t="shared" si="31"/>
        <v>0</v>
      </c>
      <c r="I2019" s="15" t="s">
        <v>204</v>
      </c>
    </row>
    <row r="2020" spans="2:9" ht="15">
      <c r="B2020" s="17" t="s">
        <v>101</v>
      </c>
      <c r="C2020" s="17" t="s">
        <v>68</v>
      </c>
      <c r="D2020" s="19" t="s">
        <v>99</v>
      </c>
      <c r="E2020" s="21">
        <v>44916</v>
      </c>
      <c r="F2020" s="17">
        <v>1668</v>
      </c>
      <c r="G2020" s="17">
        <v>8</v>
      </c>
      <c r="H2020" s="15">
        <f t="shared" si="31"/>
        <v>208.5</v>
      </c>
      <c r="I2020" s="15" t="s">
        <v>204</v>
      </c>
    </row>
    <row r="2021" spans="2:9" ht="15">
      <c r="B2021" s="17" t="s">
        <v>102</v>
      </c>
      <c r="C2021" s="17" t="s">
        <v>75</v>
      </c>
      <c r="D2021" s="19" t="s">
        <v>76</v>
      </c>
      <c r="E2021" s="21">
        <v>44916</v>
      </c>
      <c r="F2021" s="17">
        <v>12606</v>
      </c>
      <c r="G2021" s="17">
        <v>15</v>
      </c>
      <c r="H2021" s="15">
        <f t="shared" si="31"/>
        <v>840.4</v>
      </c>
      <c r="I2021" s="15" t="s">
        <v>204</v>
      </c>
    </row>
    <row r="2022" spans="2:9" ht="15">
      <c r="B2022" s="17" t="s">
        <v>103</v>
      </c>
      <c r="C2022" s="17" t="s">
        <v>75</v>
      </c>
      <c r="D2022" s="19" t="s">
        <v>86</v>
      </c>
      <c r="E2022" s="21">
        <v>44916</v>
      </c>
      <c r="F2022" s="17">
        <v>11871</v>
      </c>
      <c r="G2022" s="17">
        <v>33</v>
      </c>
      <c r="H2022" s="15">
        <f t="shared" si="31"/>
        <v>359.72727272727275</v>
      </c>
      <c r="I2022" s="15" t="s">
        <v>204</v>
      </c>
    </row>
    <row r="2023" spans="2:9" ht="15">
      <c r="B2023" s="17" t="s">
        <v>104</v>
      </c>
      <c r="C2023" s="17" t="s">
        <v>68</v>
      </c>
      <c r="D2023" s="19" t="s">
        <v>99</v>
      </c>
      <c r="E2023" s="21">
        <v>44916</v>
      </c>
      <c r="F2023" s="17">
        <v>672</v>
      </c>
      <c r="G2023" s="17">
        <v>2</v>
      </c>
      <c r="H2023" s="15">
        <f t="shared" si="31"/>
        <v>336</v>
      </c>
      <c r="I2023" s="15" t="s">
        <v>204</v>
      </c>
    </row>
    <row r="2024" spans="2:9" ht="15">
      <c r="B2024" s="17" t="s">
        <v>105</v>
      </c>
      <c r="C2024" s="17" t="s">
        <v>81</v>
      </c>
      <c r="D2024" s="19" t="s">
        <v>82</v>
      </c>
      <c r="E2024" s="21">
        <v>44916</v>
      </c>
      <c r="F2024" s="17">
        <v>309</v>
      </c>
      <c r="G2024" s="17">
        <v>1</v>
      </c>
      <c r="H2024" s="15">
        <f t="shared" si="31"/>
        <v>309</v>
      </c>
      <c r="I2024" s="15" t="s">
        <v>204</v>
      </c>
    </row>
    <row r="2025" spans="2:9" ht="15">
      <c r="B2025" s="17" t="s">
        <v>106</v>
      </c>
      <c r="C2025" s="17" t="s">
        <v>68</v>
      </c>
      <c r="D2025" s="19" t="s">
        <v>89</v>
      </c>
      <c r="E2025" s="21">
        <v>44916</v>
      </c>
      <c r="F2025" s="17">
        <v>732</v>
      </c>
      <c r="G2025" s="17">
        <v>3</v>
      </c>
      <c r="H2025" s="15">
        <f t="shared" si="31"/>
        <v>244</v>
      </c>
      <c r="I2025" s="15" t="s">
        <v>204</v>
      </c>
    </row>
    <row r="2026" spans="2:9" ht="15">
      <c r="B2026" s="17" t="s">
        <v>107</v>
      </c>
      <c r="C2026" s="17" t="s">
        <v>71</v>
      </c>
      <c r="D2026" s="19" t="s">
        <v>72</v>
      </c>
      <c r="E2026" s="21">
        <v>44916</v>
      </c>
      <c r="F2026" s="17">
        <v>3894</v>
      </c>
      <c r="G2026" s="17">
        <v>6</v>
      </c>
      <c r="H2026" s="15">
        <f t="shared" si="31"/>
        <v>649</v>
      </c>
      <c r="I2026" s="15" t="s">
        <v>204</v>
      </c>
    </row>
    <row r="2027" spans="2:9" ht="15">
      <c r="B2027" s="17" t="s">
        <v>108</v>
      </c>
      <c r="C2027" s="17" t="s">
        <v>68</v>
      </c>
      <c r="D2027" s="19" t="s">
        <v>89</v>
      </c>
      <c r="E2027" s="21">
        <v>44916</v>
      </c>
      <c r="F2027" s="17">
        <v>1075</v>
      </c>
      <c r="G2027" s="17">
        <v>5</v>
      </c>
      <c r="H2027" s="15">
        <f t="shared" si="31"/>
        <v>215</v>
      </c>
      <c r="I2027" s="15" t="s">
        <v>204</v>
      </c>
    </row>
    <row r="2028" spans="2:9" ht="15">
      <c r="B2028" s="17" t="s">
        <v>109</v>
      </c>
      <c r="C2028" s="17" t="s">
        <v>71</v>
      </c>
      <c r="D2028" s="19" t="s">
        <v>72</v>
      </c>
      <c r="E2028" s="21">
        <v>44916</v>
      </c>
      <c r="F2028" s="17">
        <v>27094</v>
      </c>
      <c r="G2028" s="17">
        <v>55</v>
      </c>
      <c r="H2028" s="15">
        <f t="shared" si="31"/>
        <v>492.61818181818182</v>
      </c>
      <c r="I2028" s="15" t="s">
        <v>204</v>
      </c>
    </row>
    <row r="2029" spans="2:9" ht="15">
      <c r="B2029" s="17" t="s">
        <v>110</v>
      </c>
      <c r="C2029" s="17" t="s">
        <v>75</v>
      </c>
      <c r="D2029" s="19" t="s">
        <v>86</v>
      </c>
      <c r="E2029" s="21">
        <v>44916</v>
      </c>
      <c r="F2029" s="17">
        <v>7526</v>
      </c>
      <c r="G2029" s="17">
        <v>9</v>
      </c>
      <c r="H2029" s="15">
        <f t="shared" si="31"/>
        <v>836.22222222222217</v>
      </c>
      <c r="I2029" s="15" t="s">
        <v>204</v>
      </c>
    </row>
    <row r="2030" spans="2:9" ht="15">
      <c r="B2030" s="17" t="s">
        <v>111</v>
      </c>
      <c r="C2030" s="17" t="s">
        <v>75</v>
      </c>
      <c r="D2030" s="19" t="s">
        <v>76</v>
      </c>
      <c r="E2030" s="21">
        <v>44916</v>
      </c>
      <c r="F2030" s="17">
        <v>11033</v>
      </c>
      <c r="G2030" s="17">
        <v>17</v>
      </c>
      <c r="H2030" s="15">
        <f t="shared" si="31"/>
        <v>649</v>
      </c>
      <c r="I2030" s="15" t="s">
        <v>204</v>
      </c>
    </row>
    <row r="2031" spans="2:9" ht="15">
      <c r="B2031" s="17" t="s">
        <v>112</v>
      </c>
      <c r="C2031" s="17" t="s">
        <v>71</v>
      </c>
      <c r="D2031" s="19" t="s">
        <v>72</v>
      </c>
      <c r="E2031" s="21">
        <v>44916</v>
      </c>
      <c r="F2031" s="17">
        <v>15461</v>
      </c>
      <c r="G2031" s="17">
        <v>37</v>
      </c>
      <c r="H2031" s="15">
        <f t="shared" si="31"/>
        <v>417.86486486486484</v>
      </c>
      <c r="I2031" s="15" t="s">
        <v>204</v>
      </c>
    </row>
    <row r="2032" spans="2:9" ht="15">
      <c r="B2032" s="17" t="s">
        <v>113</v>
      </c>
      <c r="C2032" s="17" t="s">
        <v>71</v>
      </c>
      <c r="D2032" s="19" t="s">
        <v>84</v>
      </c>
      <c r="E2032" s="21">
        <v>44916</v>
      </c>
      <c r="F2032" s="17">
        <v>0</v>
      </c>
      <c r="G2032" s="17">
        <v>0</v>
      </c>
      <c r="H2032" s="15">
        <f t="shared" si="31"/>
        <v>0</v>
      </c>
      <c r="I2032" s="15" t="s">
        <v>204</v>
      </c>
    </row>
    <row r="2033" spans="2:9" ht="15">
      <c r="B2033" s="17" t="s">
        <v>114</v>
      </c>
      <c r="C2033" s="17" t="s">
        <v>71</v>
      </c>
      <c r="D2033" s="19" t="s">
        <v>72</v>
      </c>
      <c r="E2033" s="21">
        <v>44916</v>
      </c>
      <c r="F2033" s="17">
        <v>23909</v>
      </c>
      <c r="G2033" s="17">
        <v>177</v>
      </c>
      <c r="H2033" s="15">
        <f t="shared" si="31"/>
        <v>135.07909604519773</v>
      </c>
      <c r="I2033" s="15" t="s">
        <v>204</v>
      </c>
    </row>
    <row r="2034" spans="2:9" ht="15">
      <c r="B2034" s="17" t="s">
        <v>115</v>
      </c>
      <c r="C2034" s="17" t="s">
        <v>68</v>
      </c>
      <c r="D2034" s="19" t="s">
        <v>99</v>
      </c>
      <c r="E2034" s="21">
        <v>44916</v>
      </c>
      <c r="F2034" s="17">
        <v>0</v>
      </c>
      <c r="G2034" s="17">
        <v>0</v>
      </c>
      <c r="H2034" s="15">
        <f t="shared" si="31"/>
        <v>0</v>
      </c>
      <c r="I2034" s="15" t="s">
        <v>204</v>
      </c>
    </row>
    <row r="2035" spans="2:9" ht="15">
      <c r="B2035" s="17" t="s">
        <v>116</v>
      </c>
      <c r="C2035" s="17" t="s">
        <v>71</v>
      </c>
      <c r="D2035" s="19" t="s">
        <v>94</v>
      </c>
      <c r="E2035" s="21">
        <v>44916</v>
      </c>
      <c r="F2035" s="17">
        <v>0</v>
      </c>
      <c r="G2035" s="17">
        <v>0</v>
      </c>
      <c r="H2035" s="15">
        <f t="shared" si="31"/>
        <v>0</v>
      </c>
      <c r="I2035" s="15" t="s">
        <v>204</v>
      </c>
    </row>
    <row r="2036" spans="2:9" ht="15">
      <c r="B2036" s="17" t="s">
        <v>117</v>
      </c>
      <c r="C2036" s="17" t="s">
        <v>68</v>
      </c>
      <c r="D2036" s="19" t="s">
        <v>99</v>
      </c>
      <c r="E2036" s="21">
        <v>44916</v>
      </c>
      <c r="F2036" s="17">
        <v>1668</v>
      </c>
      <c r="G2036" s="17">
        <v>8</v>
      </c>
      <c r="H2036" s="15">
        <f t="shared" si="31"/>
        <v>208.5</v>
      </c>
      <c r="I2036" s="15" t="s">
        <v>204</v>
      </c>
    </row>
    <row r="2037" spans="2:9" ht="15">
      <c r="B2037" s="17" t="s">
        <v>118</v>
      </c>
      <c r="C2037" s="17" t="s">
        <v>71</v>
      </c>
      <c r="D2037" s="19" t="s">
        <v>72</v>
      </c>
      <c r="E2037" s="21">
        <v>44916</v>
      </c>
      <c r="F2037" s="17">
        <v>12606</v>
      </c>
      <c r="G2037" s="17">
        <v>15</v>
      </c>
      <c r="H2037" s="15">
        <f t="shared" si="31"/>
        <v>840.4</v>
      </c>
      <c r="I2037" s="15" t="s">
        <v>204</v>
      </c>
    </row>
    <row r="2038" spans="2:9" ht="15">
      <c r="B2038" s="17" t="s">
        <v>119</v>
      </c>
      <c r="C2038" s="17" t="s">
        <v>71</v>
      </c>
      <c r="D2038" s="19" t="s">
        <v>84</v>
      </c>
      <c r="E2038" s="21">
        <v>44916</v>
      </c>
      <c r="F2038" s="17">
        <v>11871</v>
      </c>
      <c r="G2038" s="17">
        <v>33</v>
      </c>
      <c r="H2038" s="15">
        <f t="shared" si="31"/>
        <v>359.72727272727275</v>
      </c>
      <c r="I2038" s="15" t="s">
        <v>204</v>
      </c>
    </row>
    <row r="2039" spans="2:9" ht="15">
      <c r="B2039" s="17" t="s">
        <v>120</v>
      </c>
      <c r="C2039" s="17" t="s">
        <v>81</v>
      </c>
      <c r="D2039" s="19" t="s">
        <v>121</v>
      </c>
      <c r="E2039" s="21">
        <v>44916</v>
      </c>
      <c r="F2039" s="17">
        <v>672</v>
      </c>
      <c r="G2039" s="17">
        <v>2</v>
      </c>
      <c r="H2039" s="15">
        <f t="shared" si="31"/>
        <v>336</v>
      </c>
      <c r="I2039" s="15" t="s">
        <v>204</v>
      </c>
    </row>
    <row r="2040" spans="2:9" ht="15">
      <c r="B2040" s="17" t="s">
        <v>122</v>
      </c>
      <c r="C2040" s="17" t="s">
        <v>81</v>
      </c>
      <c r="D2040" s="19" t="s">
        <v>123</v>
      </c>
      <c r="E2040" s="21">
        <v>44916</v>
      </c>
      <c r="F2040" s="17">
        <v>309</v>
      </c>
      <c r="G2040" s="17">
        <v>1</v>
      </c>
      <c r="H2040" s="15">
        <f t="shared" si="31"/>
        <v>309</v>
      </c>
      <c r="I2040" s="15" t="s">
        <v>204</v>
      </c>
    </row>
    <row r="2041" spans="2:9" ht="15">
      <c r="B2041" s="17" t="s">
        <v>124</v>
      </c>
      <c r="C2041" s="17" t="s">
        <v>81</v>
      </c>
      <c r="D2041" s="19" t="s">
        <v>121</v>
      </c>
      <c r="E2041" s="21">
        <v>44916</v>
      </c>
      <c r="F2041" s="17">
        <v>732</v>
      </c>
      <c r="G2041" s="17">
        <v>3</v>
      </c>
      <c r="H2041" s="15">
        <f t="shared" si="31"/>
        <v>244</v>
      </c>
      <c r="I2041" s="15" t="s">
        <v>204</v>
      </c>
    </row>
    <row r="2042" spans="2:9" ht="15">
      <c r="B2042" s="17" t="s">
        <v>125</v>
      </c>
      <c r="C2042" s="17" t="s">
        <v>75</v>
      </c>
      <c r="D2042" s="19" t="s">
        <v>91</v>
      </c>
      <c r="E2042" s="21">
        <v>44916</v>
      </c>
      <c r="F2042" s="17">
        <v>3894</v>
      </c>
      <c r="G2042" s="17">
        <v>6</v>
      </c>
      <c r="H2042" s="15">
        <f t="shared" si="31"/>
        <v>649</v>
      </c>
      <c r="I2042" s="15" t="s">
        <v>204</v>
      </c>
    </row>
    <row r="2043" spans="2:9" ht="15">
      <c r="B2043" s="17" t="s">
        <v>126</v>
      </c>
      <c r="C2043" s="17" t="s">
        <v>71</v>
      </c>
      <c r="D2043" s="19" t="s">
        <v>84</v>
      </c>
      <c r="E2043" s="21">
        <v>44916</v>
      </c>
      <c r="F2043" s="17">
        <v>1075</v>
      </c>
      <c r="G2043" s="17">
        <v>5</v>
      </c>
      <c r="H2043" s="15">
        <f t="shared" si="31"/>
        <v>215</v>
      </c>
      <c r="I2043" s="15" t="s">
        <v>204</v>
      </c>
    </row>
    <row r="2044" spans="2:9" ht="15">
      <c r="B2044" s="17" t="s">
        <v>87</v>
      </c>
      <c r="C2044" s="17" t="s">
        <v>71</v>
      </c>
      <c r="D2044" s="19" t="s">
        <v>72</v>
      </c>
      <c r="E2044" s="21">
        <v>44916</v>
      </c>
      <c r="F2044" s="17">
        <v>27094</v>
      </c>
      <c r="G2044" s="17">
        <v>55</v>
      </c>
      <c r="H2044" s="15">
        <f t="shared" si="31"/>
        <v>492.61818181818182</v>
      </c>
      <c r="I2044" s="15" t="s">
        <v>204</v>
      </c>
    </row>
    <row r="2045" spans="2:9" ht="15">
      <c r="B2045" s="17" t="s">
        <v>127</v>
      </c>
      <c r="C2045" s="17" t="s">
        <v>68</v>
      </c>
      <c r="D2045" s="19" t="s">
        <v>99</v>
      </c>
      <c r="E2045" s="21">
        <v>44916</v>
      </c>
      <c r="F2045" s="17">
        <v>7526</v>
      </c>
      <c r="G2045" s="17">
        <v>9</v>
      </c>
      <c r="H2045" s="15">
        <f t="shared" si="31"/>
        <v>836.22222222222217</v>
      </c>
      <c r="I2045" s="15" t="s">
        <v>204</v>
      </c>
    </row>
    <row r="2046" spans="2:9" ht="15">
      <c r="B2046" s="17" t="s">
        <v>128</v>
      </c>
      <c r="C2046" s="17" t="s">
        <v>81</v>
      </c>
      <c r="D2046" s="19" t="s">
        <v>123</v>
      </c>
      <c r="E2046" s="21">
        <v>44916</v>
      </c>
      <c r="F2046" s="17">
        <v>11033</v>
      </c>
      <c r="G2046" s="17">
        <v>17</v>
      </c>
      <c r="H2046" s="15">
        <f t="shared" si="31"/>
        <v>649</v>
      </c>
      <c r="I2046" s="15" t="s">
        <v>204</v>
      </c>
    </row>
    <row r="2047" spans="2:9" ht="15">
      <c r="B2047" s="17" t="s">
        <v>129</v>
      </c>
      <c r="C2047" s="17" t="s">
        <v>75</v>
      </c>
      <c r="D2047" s="19" t="s">
        <v>91</v>
      </c>
      <c r="E2047" s="21">
        <v>44916</v>
      </c>
      <c r="F2047" s="17">
        <v>15461</v>
      </c>
      <c r="G2047" s="17">
        <v>37</v>
      </c>
      <c r="H2047" s="15">
        <f t="shared" si="31"/>
        <v>417.86486486486484</v>
      </c>
      <c r="I2047" s="15" t="s">
        <v>204</v>
      </c>
    </row>
    <row r="2048" spans="2:9" ht="15">
      <c r="B2048" s="17" t="s">
        <v>130</v>
      </c>
      <c r="C2048" s="17" t="s">
        <v>71</v>
      </c>
      <c r="D2048" s="19" t="s">
        <v>72</v>
      </c>
      <c r="E2048" s="21">
        <v>44916</v>
      </c>
      <c r="F2048" s="17">
        <v>0</v>
      </c>
      <c r="G2048" s="17">
        <v>0</v>
      </c>
      <c r="H2048" s="15">
        <f t="shared" si="31"/>
        <v>0</v>
      </c>
      <c r="I2048" s="15" t="s">
        <v>204</v>
      </c>
    </row>
    <row r="2049" spans="2:9" ht="15">
      <c r="B2049" s="17" t="s">
        <v>131</v>
      </c>
      <c r="C2049" s="17" t="s">
        <v>75</v>
      </c>
      <c r="D2049" s="19" t="s">
        <v>76</v>
      </c>
      <c r="E2049" s="21">
        <v>44916</v>
      </c>
      <c r="F2049" s="17">
        <v>23909</v>
      </c>
      <c r="G2049" s="17">
        <v>177</v>
      </c>
      <c r="H2049" s="15">
        <f t="shared" si="31"/>
        <v>135.07909604519773</v>
      </c>
      <c r="I2049" s="15" t="s">
        <v>204</v>
      </c>
    </row>
    <row r="2050" spans="2:9" ht="15">
      <c r="B2050" s="17" t="s">
        <v>132</v>
      </c>
      <c r="C2050" s="17" t="s">
        <v>68</v>
      </c>
      <c r="D2050" s="19" t="s">
        <v>89</v>
      </c>
      <c r="E2050" s="21">
        <v>44916</v>
      </c>
      <c r="F2050" s="17">
        <v>0</v>
      </c>
      <c r="G2050" s="17">
        <v>0</v>
      </c>
      <c r="H2050" s="15">
        <f t="shared" si="31"/>
        <v>0</v>
      </c>
      <c r="I2050" s="15" t="s">
        <v>204</v>
      </c>
    </row>
    <row r="2051" spans="2:9" ht="15">
      <c r="B2051" s="17" t="s">
        <v>133</v>
      </c>
      <c r="C2051" s="17" t="s">
        <v>71</v>
      </c>
      <c r="D2051" s="19" t="s">
        <v>72</v>
      </c>
      <c r="E2051" s="21">
        <v>44916</v>
      </c>
      <c r="F2051" s="17">
        <v>0</v>
      </c>
      <c r="G2051" s="17">
        <v>0</v>
      </c>
      <c r="H2051" s="15">
        <f t="shared" ref="H2051:H2114" si="32">IF(F2051&gt;0,F2051/G2051,0)</f>
        <v>0</v>
      </c>
      <c r="I2051" s="15" t="s">
        <v>204</v>
      </c>
    </row>
    <row r="2052" spans="2:9" ht="15">
      <c r="B2052" s="17" t="s">
        <v>134</v>
      </c>
      <c r="C2052" s="17" t="s">
        <v>75</v>
      </c>
      <c r="D2052" s="19" t="s">
        <v>76</v>
      </c>
      <c r="E2052" s="21">
        <v>44916</v>
      </c>
      <c r="F2052" s="17">
        <v>1668</v>
      </c>
      <c r="G2052" s="17">
        <v>8</v>
      </c>
      <c r="H2052" s="15">
        <f t="shared" si="32"/>
        <v>208.5</v>
      </c>
      <c r="I2052" s="15" t="s">
        <v>204</v>
      </c>
    </row>
    <row r="2053" spans="2:9" ht="15">
      <c r="B2053" s="17" t="s">
        <v>135</v>
      </c>
      <c r="C2053" s="17" t="s">
        <v>68</v>
      </c>
      <c r="D2053" s="19" t="s">
        <v>69</v>
      </c>
      <c r="E2053" s="21">
        <v>44916</v>
      </c>
      <c r="F2053" s="17">
        <v>12606</v>
      </c>
      <c r="G2053" s="17">
        <v>15</v>
      </c>
      <c r="H2053" s="15">
        <f t="shared" si="32"/>
        <v>840.4</v>
      </c>
      <c r="I2053" s="15" t="s">
        <v>204</v>
      </c>
    </row>
    <row r="2054" spans="2:9" ht="15">
      <c r="B2054" s="17" t="s">
        <v>136</v>
      </c>
      <c r="C2054" s="17" t="s">
        <v>71</v>
      </c>
      <c r="D2054" s="19" t="s">
        <v>84</v>
      </c>
      <c r="E2054" s="21">
        <v>44916</v>
      </c>
      <c r="F2054" s="17">
        <v>11871</v>
      </c>
      <c r="G2054" s="17">
        <v>33</v>
      </c>
      <c r="H2054" s="15">
        <f t="shared" si="32"/>
        <v>359.72727272727275</v>
      </c>
      <c r="I2054" s="15" t="s">
        <v>204</v>
      </c>
    </row>
    <row r="2055" spans="2:9" ht="15">
      <c r="B2055" s="17" t="s">
        <v>137</v>
      </c>
      <c r="C2055" s="17" t="s">
        <v>81</v>
      </c>
      <c r="D2055" s="19" t="s">
        <v>121</v>
      </c>
      <c r="E2055" s="21">
        <v>44916</v>
      </c>
      <c r="F2055" s="17">
        <v>672</v>
      </c>
      <c r="G2055" s="17">
        <v>2</v>
      </c>
      <c r="H2055" s="15">
        <f t="shared" si="32"/>
        <v>336</v>
      </c>
      <c r="I2055" s="15" t="s">
        <v>204</v>
      </c>
    </row>
    <row r="2056" spans="2:9" ht="15">
      <c r="B2056" s="17" t="s">
        <v>138</v>
      </c>
      <c r="C2056" s="17" t="s">
        <v>68</v>
      </c>
      <c r="D2056" s="19" t="s">
        <v>89</v>
      </c>
      <c r="E2056" s="21">
        <v>44916</v>
      </c>
      <c r="F2056" s="17">
        <v>309</v>
      </c>
      <c r="G2056" s="17">
        <v>1</v>
      </c>
      <c r="H2056" s="15">
        <f t="shared" si="32"/>
        <v>309</v>
      </c>
      <c r="I2056" s="15" t="s">
        <v>204</v>
      </c>
    </row>
    <row r="2057" spans="2:9" ht="15">
      <c r="B2057" s="17" t="s">
        <v>139</v>
      </c>
      <c r="C2057" s="17" t="s">
        <v>71</v>
      </c>
      <c r="D2057" s="19" t="s">
        <v>94</v>
      </c>
      <c r="E2057" s="21">
        <v>44916</v>
      </c>
      <c r="F2057" s="17">
        <v>732</v>
      </c>
      <c r="G2057" s="17">
        <v>3</v>
      </c>
      <c r="H2057" s="15">
        <f t="shared" si="32"/>
        <v>244</v>
      </c>
      <c r="I2057" s="15" t="s">
        <v>204</v>
      </c>
    </row>
    <row r="2058" spans="2:9" ht="15">
      <c r="B2058" s="17" t="s">
        <v>140</v>
      </c>
      <c r="C2058" s="17" t="s">
        <v>68</v>
      </c>
      <c r="D2058" s="19" t="s">
        <v>99</v>
      </c>
      <c r="E2058" s="21">
        <v>44916</v>
      </c>
      <c r="F2058" s="17">
        <v>3894</v>
      </c>
      <c r="G2058" s="17">
        <v>6</v>
      </c>
      <c r="H2058" s="15">
        <f t="shared" si="32"/>
        <v>649</v>
      </c>
      <c r="I2058" s="15" t="s">
        <v>204</v>
      </c>
    </row>
    <row r="2059" spans="2:9" ht="15">
      <c r="B2059" s="17" t="s">
        <v>141</v>
      </c>
      <c r="C2059" s="17" t="s">
        <v>75</v>
      </c>
      <c r="D2059" s="19" t="s">
        <v>91</v>
      </c>
      <c r="E2059" s="21">
        <v>44916</v>
      </c>
      <c r="F2059" s="17">
        <v>1075</v>
      </c>
      <c r="G2059" s="17">
        <v>5</v>
      </c>
      <c r="H2059" s="15">
        <f t="shared" si="32"/>
        <v>215</v>
      </c>
      <c r="I2059" s="15" t="s">
        <v>204</v>
      </c>
    </row>
    <row r="2060" spans="2:9" ht="15">
      <c r="B2060" s="17" t="s">
        <v>142</v>
      </c>
      <c r="C2060" s="17" t="s">
        <v>68</v>
      </c>
      <c r="D2060" s="19" t="s">
        <v>89</v>
      </c>
      <c r="E2060" s="21">
        <v>44916</v>
      </c>
      <c r="F2060" s="17">
        <v>27094</v>
      </c>
      <c r="G2060" s="17">
        <v>55</v>
      </c>
      <c r="H2060" s="15">
        <f t="shared" si="32"/>
        <v>492.61818181818182</v>
      </c>
      <c r="I2060" s="15" t="s">
        <v>204</v>
      </c>
    </row>
    <row r="2061" spans="2:9" ht="15">
      <c r="B2061" s="17" t="s">
        <v>143</v>
      </c>
      <c r="C2061" s="17" t="s">
        <v>81</v>
      </c>
      <c r="D2061" s="19" t="s">
        <v>121</v>
      </c>
      <c r="E2061" s="21">
        <v>44916</v>
      </c>
      <c r="F2061" s="17">
        <v>7526</v>
      </c>
      <c r="G2061" s="17">
        <v>9</v>
      </c>
      <c r="H2061" s="15">
        <f t="shared" si="32"/>
        <v>836.22222222222217</v>
      </c>
      <c r="I2061" s="15" t="s">
        <v>204</v>
      </c>
    </row>
    <row r="2062" spans="2:9" ht="15">
      <c r="B2062" s="17" t="s">
        <v>144</v>
      </c>
      <c r="C2062" s="17" t="s">
        <v>71</v>
      </c>
      <c r="D2062" s="19" t="s">
        <v>72</v>
      </c>
      <c r="E2062" s="21">
        <v>44916</v>
      </c>
      <c r="F2062" s="17">
        <v>11033</v>
      </c>
      <c r="G2062" s="17">
        <v>17</v>
      </c>
      <c r="H2062" s="15">
        <f t="shared" si="32"/>
        <v>649</v>
      </c>
      <c r="I2062" s="15" t="s">
        <v>204</v>
      </c>
    </row>
    <row r="2063" spans="2:9" ht="15">
      <c r="B2063" s="17" t="s">
        <v>145</v>
      </c>
      <c r="C2063" s="17" t="s">
        <v>81</v>
      </c>
      <c r="D2063" s="19" t="s">
        <v>123</v>
      </c>
      <c r="E2063" s="21">
        <v>44916</v>
      </c>
      <c r="F2063" s="17">
        <v>15461</v>
      </c>
      <c r="G2063" s="17">
        <v>37</v>
      </c>
      <c r="H2063" s="15">
        <f t="shared" si="32"/>
        <v>417.86486486486484</v>
      </c>
      <c r="I2063" s="15" t="s">
        <v>204</v>
      </c>
    </row>
    <row r="2064" spans="2:9" ht="15">
      <c r="B2064" s="17" t="s">
        <v>146</v>
      </c>
      <c r="C2064" s="17" t="s">
        <v>68</v>
      </c>
      <c r="D2064" s="19" t="s">
        <v>69</v>
      </c>
      <c r="E2064" s="21">
        <v>44916</v>
      </c>
      <c r="F2064" s="17">
        <v>0</v>
      </c>
      <c r="G2064" s="17">
        <v>0</v>
      </c>
      <c r="H2064" s="15">
        <f t="shared" si="32"/>
        <v>0</v>
      </c>
      <c r="I2064" s="15" t="s">
        <v>204</v>
      </c>
    </row>
    <row r="2065" spans="2:9" ht="15">
      <c r="B2065" s="17" t="s">
        <v>147</v>
      </c>
      <c r="C2065" s="17" t="s">
        <v>68</v>
      </c>
      <c r="D2065" s="19" t="s">
        <v>99</v>
      </c>
      <c r="E2065" s="21">
        <v>44916</v>
      </c>
      <c r="F2065" s="17">
        <v>23909</v>
      </c>
      <c r="G2065" s="17">
        <v>177</v>
      </c>
      <c r="H2065" s="15">
        <f t="shared" si="32"/>
        <v>135.07909604519773</v>
      </c>
      <c r="I2065" s="15" t="s">
        <v>204</v>
      </c>
    </row>
    <row r="2066" spans="2:9" ht="15">
      <c r="B2066" s="17" t="s">
        <v>148</v>
      </c>
      <c r="C2066" s="17" t="s">
        <v>81</v>
      </c>
      <c r="D2066" s="19" t="s">
        <v>123</v>
      </c>
      <c r="E2066" s="21">
        <v>44916</v>
      </c>
      <c r="F2066" s="17">
        <v>0</v>
      </c>
      <c r="G2066" s="17">
        <v>0</v>
      </c>
      <c r="H2066" s="15">
        <f t="shared" si="32"/>
        <v>0</v>
      </c>
      <c r="I2066" s="15" t="s">
        <v>204</v>
      </c>
    </row>
    <row r="2067" spans="2:9" ht="15">
      <c r="B2067" s="17" t="s">
        <v>149</v>
      </c>
      <c r="C2067" s="17" t="s">
        <v>75</v>
      </c>
      <c r="D2067" s="19" t="s">
        <v>86</v>
      </c>
      <c r="E2067" s="21">
        <v>44916</v>
      </c>
      <c r="F2067" s="17">
        <v>0</v>
      </c>
      <c r="G2067" s="17">
        <v>0</v>
      </c>
      <c r="H2067" s="15">
        <f t="shared" si="32"/>
        <v>0</v>
      </c>
      <c r="I2067" s="15" t="s">
        <v>204</v>
      </c>
    </row>
    <row r="2068" spans="2:9" ht="15">
      <c r="B2068" s="17" t="s">
        <v>150</v>
      </c>
      <c r="C2068" s="17" t="s">
        <v>71</v>
      </c>
      <c r="D2068" s="19" t="s">
        <v>94</v>
      </c>
      <c r="E2068" s="21">
        <v>44916</v>
      </c>
      <c r="F2068" s="17">
        <v>1668</v>
      </c>
      <c r="G2068" s="17">
        <v>8</v>
      </c>
      <c r="H2068" s="15">
        <f t="shared" si="32"/>
        <v>208.5</v>
      </c>
      <c r="I2068" s="15" t="s">
        <v>204</v>
      </c>
    </row>
    <row r="2069" spans="2:9" ht="15">
      <c r="B2069" s="17" t="s">
        <v>151</v>
      </c>
      <c r="C2069" s="17" t="s">
        <v>68</v>
      </c>
      <c r="D2069" s="19" t="s">
        <v>89</v>
      </c>
      <c r="E2069" s="21">
        <v>44916</v>
      </c>
      <c r="F2069" s="17">
        <v>12606</v>
      </c>
      <c r="G2069" s="17">
        <v>15</v>
      </c>
      <c r="H2069" s="15">
        <f t="shared" si="32"/>
        <v>840.4</v>
      </c>
      <c r="I2069" s="15" t="s">
        <v>204</v>
      </c>
    </row>
    <row r="2070" spans="2:9" ht="15">
      <c r="B2070" s="17" t="s">
        <v>152</v>
      </c>
      <c r="C2070" s="17" t="s">
        <v>81</v>
      </c>
      <c r="D2070" s="19" t="s">
        <v>82</v>
      </c>
      <c r="E2070" s="21">
        <v>44916</v>
      </c>
      <c r="F2070" s="17">
        <v>11871</v>
      </c>
      <c r="G2070" s="17">
        <v>33</v>
      </c>
      <c r="H2070" s="15">
        <f t="shared" si="32"/>
        <v>359.72727272727275</v>
      </c>
      <c r="I2070" s="15" t="s">
        <v>204</v>
      </c>
    </row>
    <row r="2071" spans="2:9" ht="15">
      <c r="B2071" s="17" t="s">
        <v>153</v>
      </c>
      <c r="C2071" s="17" t="s">
        <v>68</v>
      </c>
      <c r="D2071" s="19" t="s">
        <v>89</v>
      </c>
      <c r="E2071" s="21">
        <v>44916</v>
      </c>
      <c r="F2071" s="17">
        <v>672</v>
      </c>
      <c r="G2071" s="17">
        <v>2</v>
      </c>
      <c r="H2071" s="15">
        <f t="shared" si="32"/>
        <v>336</v>
      </c>
      <c r="I2071" s="15" t="s">
        <v>204</v>
      </c>
    </row>
    <row r="2072" spans="2:9" ht="15">
      <c r="B2072" s="17" t="s">
        <v>154</v>
      </c>
      <c r="C2072" s="17" t="s">
        <v>71</v>
      </c>
      <c r="D2072" s="19" t="s">
        <v>84</v>
      </c>
      <c r="E2072" s="21">
        <v>44916</v>
      </c>
      <c r="F2072" s="17">
        <v>309</v>
      </c>
      <c r="G2072" s="17">
        <v>1</v>
      </c>
      <c r="H2072" s="15">
        <f t="shared" si="32"/>
        <v>309</v>
      </c>
      <c r="I2072" s="15" t="s">
        <v>204</v>
      </c>
    </row>
    <row r="2073" spans="2:9" ht="15">
      <c r="B2073" s="17" t="s">
        <v>155</v>
      </c>
      <c r="C2073" s="17" t="s">
        <v>75</v>
      </c>
      <c r="D2073" s="19" t="s">
        <v>86</v>
      </c>
      <c r="E2073" s="21">
        <v>44916</v>
      </c>
      <c r="F2073" s="17">
        <v>732</v>
      </c>
      <c r="G2073" s="17">
        <v>3</v>
      </c>
      <c r="H2073" s="15">
        <f t="shared" si="32"/>
        <v>244</v>
      </c>
      <c r="I2073" s="15" t="s">
        <v>204</v>
      </c>
    </row>
    <row r="2074" spans="2:9" ht="15">
      <c r="B2074" s="17" t="s">
        <v>156</v>
      </c>
      <c r="C2074" s="17" t="s">
        <v>81</v>
      </c>
      <c r="D2074" s="19" t="s">
        <v>82</v>
      </c>
      <c r="E2074" s="21">
        <v>44916</v>
      </c>
      <c r="F2074" s="17">
        <v>3894</v>
      </c>
      <c r="G2074" s="17">
        <v>6</v>
      </c>
      <c r="H2074" s="15">
        <f t="shared" si="32"/>
        <v>649</v>
      </c>
      <c r="I2074" s="15" t="s">
        <v>204</v>
      </c>
    </row>
    <row r="2075" spans="2:9" ht="15">
      <c r="B2075" s="17" t="s">
        <v>157</v>
      </c>
      <c r="C2075" s="17" t="s">
        <v>81</v>
      </c>
      <c r="D2075" s="19" t="s">
        <v>121</v>
      </c>
      <c r="E2075" s="21">
        <v>44916</v>
      </c>
      <c r="F2075" s="17">
        <v>1075</v>
      </c>
      <c r="G2075" s="17">
        <v>5</v>
      </c>
      <c r="H2075" s="15">
        <f t="shared" si="32"/>
        <v>215</v>
      </c>
      <c r="I2075" s="15" t="s">
        <v>204</v>
      </c>
    </row>
    <row r="2076" spans="2:9" ht="15">
      <c r="B2076" s="17" t="s">
        <v>158</v>
      </c>
      <c r="C2076" s="17" t="s">
        <v>68</v>
      </c>
      <c r="D2076" s="19" t="s">
        <v>99</v>
      </c>
      <c r="E2076" s="21">
        <v>44916</v>
      </c>
      <c r="F2076" s="17">
        <v>1343</v>
      </c>
      <c r="G2076" s="17">
        <v>3</v>
      </c>
      <c r="H2076" s="15">
        <f t="shared" si="32"/>
        <v>447.66666666666669</v>
      </c>
      <c r="I2076" s="15" t="s">
        <v>204</v>
      </c>
    </row>
    <row r="2077" spans="2:9" ht="15">
      <c r="B2077" s="17" t="s">
        <v>159</v>
      </c>
      <c r="C2077" s="17" t="s">
        <v>75</v>
      </c>
      <c r="D2077" s="19" t="s">
        <v>91</v>
      </c>
      <c r="E2077" s="21">
        <v>44916</v>
      </c>
      <c r="F2077" s="17">
        <v>8362</v>
      </c>
      <c r="G2077" s="17">
        <v>10</v>
      </c>
      <c r="H2077" s="15">
        <f t="shared" si="32"/>
        <v>836.2</v>
      </c>
      <c r="I2077" s="15" t="s">
        <v>204</v>
      </c>
    </row>
    <row r="2078" spans="2:9" ht="15">
      <c r="B2078" s="17" t="s">
        <v>160</v>
      </c>
      <c r="C2078" s="17" t="s">
        <v>71</v>
      </c>
      <c r="D2078" s="19" t="s">
        <v>84</v>
      </c>
      <c r="E2078" s="21">
        <v>44916</v>
      </c>
      <c r="F2078" s="17">
        <v>1450</v>
      </c>
      <c r="G2078" s="17">
        <v>10</v>
      </c>
      <c r="H2078" s="15">
        <f t="shared" si="32"/>
        <v>145</v>
      </c>
      <c r="I2078" s="15" t="s">
        <v>204</v>
      </c>
    </row>
    <row r="2079" spans="2:9" ht="15">
      <c r="B2079" s="17" t="s">
        <v>161</v>
      </c>
      <c r="C2079" s="17" t="s">
        <v>75</v>
      </c>
      <c r="D2079" s="19" t="s">
        <v>86</v>
      </c>
      <c r="E2079" s="21">
        <v>44916</v>
      </c>
      <c r="F2079" s="17">
        <v>464</v>
      </c>
      <c r="G2079" s="17">
        <v>1</v>
      </c>
      <c r="H2079" s="15">
        <f t="shared" si="32"/>
        <v>464</v>
      </c>
      <c r="I2079" s="15" t="s">
        <v>204</v>
      </c>
    </row>
    <row r="2080" spans="2:9" ht="15">
      <c r="B2080" s="17" t="s">
        <v>162</v>
      </c>
      <c r="C2080" s="17" t="s">
        <v>81</v>
      </c>
      <c r="D2080" s="19" t="s">
        <v>82</v>
      </c>
      <c r="E2080" s="21">
        <v>44916</v>
      </c>
      <c r="F2080" s="17">
        <v>1543</v>
      </c>
      <c r="G2080" s="17">
        <v>9</v>
      </c>
      <c r="H2080" s="15">
        <f t="shared" si="32"/>
        <v>171.44444444444446</v>
      </c>
      <c r="I2080" s="15" t="s">
        <v>204</v>
      </c>
    </row>
    <row r="2081" spans="2:9" ht="15">
      <c r="B2081" s="17" t="s">
        <v>163</v>
      </c>
      <c r="C2081" s="17" t="s">
        <v>71</v>
      </c>
      <c r="D2081" s="19" t="s">
        <v>94</v>
      </c>
      <c r="E2081" s="21">
        <v>44916</v>
      </c>
      <c r="F2081" s="17">
        <v>1995</v>
      </c>
      <c r="G2081" s="17">
        <v>5</v>
      </c>
      <c r="H2081" s="15">
        <f t="shared" si="32"/>
        <v>399</v>
      </c>
      <c r="I2081" s="15" t="s">
        <v>204</v>
      </c>
    </row>
    <row r="2082" spans="2:9" ht="15">
      <c r="B2082" s="17" t="s">
        <v>164</v>
      </c>
      <c r="C2082" s="17" t="s">
        <v>75</v>
      </c>
      <c r="D2082" s="19" t="s">
        <v>91</v>
      </c>
      <c r="E2082" s="21">
        <v>44916</v>
      </c>
      <c r="F2082" s="17">
        <v>0</v>
      </c>
      <c r="G2082" s="17">
        <v>0</v>
      </c>
      <c r="H2082" s="15">
        <f t="shared" si="32"/>
        <v>0</v>
      </c>
      <c r="I2082" s="15" t="s">
        <v>204</v>
      </c>
    </row>
    <row r="2083" spans="2:9" ht="15">
      <c r="B2083" s="17" t="s">
        <v>165</v>
      </c>
      <c r="C2083" s="17" t="s">
        <v>75</v>
      </c>
      <c r="D2083" s="19" t="s">
        <v>86</v>
      </c>
      <c r="E2083" s="21">
        <v>44916</v>
      </c>
      <c r="F2083" s="17">
        <v>1680</v>
      </c>
      <c r="G2083" s="17">
        <v>2</v>
      </c>
      <c r="H2083" s="15">
        <f t="shared" si="32"/>
        <v>840</v>
      </c>
      <c r="I2083" s="15" t="s">
        <v>204</v>
      </c>
    </row>
    <row r="2084" spans="2:9" ht="15">
      <c r="B2084" s="17" t="s">
        <v>166</v>
      </c>
      <c r="C2084" s="17" t="s">
        <v>81</v>
      </c>
      <c r="D2084" s="19" t="s">
        <v>121</v>
      </c>
      <c r="E2084" s="21">
        <v>44916</v>
      </c>
      <c r="F2084" s="17">
        <v>8138</v>
      </c>
      <c r="G2084" s="17">
        <v>42</v>
      </c>
      <c r="H2084" s="15">
        <f t="shared" si="32"/>
        <v>193.76190476190476</v>
      </c>
      <c r="I2084" s="15" t="s">
        <v>204</v>
      </c>
    </row>
    <row r="2085" spans="2:9" ht="15">
      <c r="B2085" s="17" t="s">
        <v>167</v>
      </c>
      <c r="C2085" s="17" t="s">
        <v>68</v>
      </c>
      <c r="D2085" s="19" t="s">
        <v>89</v>
      </c>
      <c r="E2085" s="21">
        <v>44916</v>
      </c>
      <c r="F2085" s="17">
        <v>1730</v>
      </c>
      <c r="G2085" s="17">
        <v>6</v>
      </c>
      <c r="H2085" s="15">
        <f t="shared" si="32"/>
        <v>288.33333333333331</v>
      </c>
      <c r="I2085" s="15" t="s">
        <v>204</v>
      </c>
    </row>
    <row r="2086" spans="2:9" ht="15">
      <c r="B2086" s="17" t="s">
        <v>168</v>
      </c>
      <c r="C2086" s="17" t="s">
        <v>68</v>
      </c>
      <c r="D2086" s="19" t="s">
        <v>99</v>
      </c>
      <c r="E2086" s="21">
        <v>44916</v>
      </c>
      <c r="F2086" s="17">
        <v>0</v>
      </c>
      <c r="G2086" s="17">
        <v>0</v>
      </c>
      <c r="H2086" s="15">
        <f t="shared" si="32"/>
        <v>0</v>
      </c>
      <c r="I2086" s="15" t="s">
        <v>204</v>
      </c>
    </row>
    <row r="2087" spans="2:9" ht="15">
      <c r="B2087" s="17" t="s">
        <v>169</v>
      </c>
      <c r="C2087" s="17" t="s">
        <v>81</v>
      </c>
      <c r="D2087" s="19" t="s">
        <v>82</v>
      </c>
      <c r="E2087" s="21">
        <v>44916</v>
      </c>
      <c r="F2087" s="17">
        <v>27094</v>
      </c>
      <c r="G2087" s="17">
        <v>55</v>
      </c>
      <c r="H2087" s="15">
        <f t="shared" si="32"/>
        <v>492.61818181818182</v>
      </c>
      <c r="I2087" s="15" t="s">
        <v>204</v>
      </c>
    </row>
    <row r="2088" spans="2:9" ht="15">
      <c r="B2088" s="17" t="s">
        <v>170</v>
      </c>
      <c r="C2088" s="17" t="s">
        <v>81</v>
      </c>
      <c r="D2088" s="19" t="s">
        <v>82</v>
      </c>
      <c r="E2088" s="21">
        <v>44916</v>
      </c>
      <c r="F2088" s="17">
        <v>7526</v>
      </c>
      <c r="G2088" s="17">
        <v>9</v>
      </c>
      <c r="H2088" s="15">
        <f t="shared" si="32"/>
        <v>836.22222222222217</v>
      </c>
      <c r="I2088" s="15" t="s">
        <v>204</v>
      </c>
    </row>
    <row r="2089" spans="2:9" ht="15">
      <c r="B2089" s="17" t="s">
        <v>171</v>
      </c>
      <c r="C2089" s="17" t="s">
        <v>68</v>
      </c>
      <c r="D2089" s="19" t="s">
        <v>69</v>
      </c>
      <c r="E2089" s="21">
        <v>44916</v>
      </c>
      <c r="F2089" s="17">
        <v>11033</v>
      </c>
      <c r="G2089" s="17">
        <v>17</v>
      </c>
      <c r="H2089" s="15">
        <f t="shared" si="32"/>
        <v>649</v>
      </c>
      <c r="I2089" s="15" t="s">
        <v>204</v>
      </c>
    </row>
    <row r="2090" spans="2:9" ht="15">
      <c r="B2090" s="17" t="s">
        <v>172</v>
      </c>
      <c r="C2090" s="17" t="s">
        <v>75</v>
      </c>
      <c r="D2090" s="19" t="s">
        <v>91</v>
      </c>
      <c r="E2090" s="21">
        <v>44916</v>
      </c>
      <c r="F2090" s="17">
        <v>15461</v>
      </c>
      <c r="G2090" s="17">
        <v>37</v>
      </c>
      <c r="H2090" s="15">
        <f t="shared" si="32"/>
        <v>417.86486486486484</v>
      </c>
      <c r="I2090" s="15" t="s">
        <v>204</v>
      </c>
    </row>
    <row r="2091" spans="2:9" ht="15">
      <c r="B2091" s="17" t="s">
        <v>173</v>
      </c>
      <c r="C2091" s="17" t="s">
        <v>68</v>
      </c>
      <c r="D2091" s="19" t="s">
        <v>69</v>
      </c>
      <c r="E2091" s="21">
        <v>44916</v>
      </c>
      <c r="F2091" s="17">
        <v>0</v>
      </c>
      <c r="G2091" s="17">
        <v>0</v>
      </c>
      <c r="H2091" s="15">
        <f t="shared" si="32"/>
        <v>0</v>
      </c>
      <c r="I2091" s="15" t="s">
        <v>204</v>
      </c>
    </row>
    <row r="2092" spans="2:9" ht="15">
      <c r="B2092" s="17" t="s">
        <v>174</v>
      </c>
      <c r="C2092" s="17" t="s">
        <v>71</v>
      </c>
      <c r="D2092" s="19" t="s">
        <v>94</v>
      </c>
      <c r="E2092" s="21">
        <v>44916</v>
      </c>
      <c r="F2092" s="17">
        <v>23909</v>
      </c>
      <c r="G2092" s="17">
        <v>177</v>
      </c>
      <c r="H2092" s="15">
        <f t="shared" si="32"/>
        <v>135.07909604519773</v>
      </c>
      <c r="I2092" s="15" t="s">
        <v>204</v>
      </c>
    </row>
    <row r="2093" spans="2:9" ht="15">
      <c r="B2093" s="17" t="s">
        <v>175</v>
      </c>
      <c r="C2093" s="17" t="s">
        <v>81</v>
      </c>
      <c r="D2093" s="19" t="s">
        <v>123</v>
      </c>
      <c r="E2093" s="21">
        <v>44916</v>
      </c>
      <c r="F2093" s="17">
        <v>0</v>
      </c>
      <c r="G2093" s="17">
        <v>0</v>
      </c>
      <c r="H2093" s="15">
        <f t="shared" si="32"/>
        <v>0</v>
      </c>
      <c r="I2093" s="15" t="s">
        <v>204</v>
      </c>
    </row>
    <row r="2094" spans="2:9" ht="15">
      <c r="B2094" s="17" t="s">
        <v>176</v>
      </c>
      <c r="C2094" s="17" t="s">
        <v>68</v>
      </c>
      <c r="D2094" s="19" t="s">
        <v>99</v>
      </c>
      <c r="E2094" s="21">
        <v>44916</v>
      </c>
      <c r="F2094" s="17">
        <v>0</v>
      </c>
      <c r="G2094" s="17">
        <v>0</v>
      </c>
      <c r="H2094" s="15">
        <f t="shared" si="32"/>
        <v>0</v>
      </c>
      <c r="I2094" s="15" t="s">
        <v>204</v>
      </c>
    </row>
    <row r="2095" spans="2:9" ht="15">
      <c r="B2095" s="17" t="s">
        <v>177</v>
      </c>
      <c r="C2095" s="17" t="s">
        <v>71</v>
      </c>
      <c r="D2095" s="19" t="s">
        <v>94</v>
      </c>
      <c r="E2095" s="21">
        <v>44916</v>
      </c>
      <c r="F2095" s="17">
        <v>1668</v>
      </c>
      <c r="G2095" s="17">
        <v>8</v>
      </c>
      <c r="H2095" s="15">
        <f t="shared" si="32"/>
        <v>208.5</v>
      </c>
      <c r="I2095" s="15" t="s">
        <v>204</v>
      </c>
    </row>
    <row r="2096" spans="2:9" ht="15">
      <c r="B2096" s="17" t="s">
        <v>178</v>
      </c>
      <c r="C2096" s="17" t="s">
        <v>71</v>
      </c>
      <c r="D2096" s="19" t="s">
        <v>72</v>
      </c>
      <c r="E2096" s="21">
        <v>44916</v>
      </c>
      <c r="F2096" s="17">
        <v>12606</v>
      </c>
      <c r="G2096" s="17">
        <v>15</v>
      </c>
      <c r="H2096" s="15">
        <f t="shared" si="32"/>
        <v>840.4</v>
      </c>
      <c r="I2096" s="15" t="s">
        <v>204</v>
      </c>
    </row>
    <row r="2097" spans="2:9" ht="15">
      <c r="B2097" s="17" t="s">
        <v>179</v>
      </c>
      <c r="C2097" s="17" t="s">
        <v>68</v>
      </c>
      <c r="D2097" s="19" t="s">
        <v>69</v>
      </c>
      <c r="E2097" s="21">
        <v>44916</v>
      </c>
      <c r="F2097" s="17">
        <v>11871</v>
      </c>
      <c r="G2097" s="17">
        <v>33</v>
      </c>
      <c r="H2097" s="15">
        <f t="shared" si="32"/>
        <v>359.72727272727275</v>
      </c>
      <c r="I2097" s="15" t="s">
        <v>204</v>
      </c>
    </row>
    <row r="2098" spans="2:9" ht="15">
      <c r="B2098" s="17" t="s">
        <v>180</v>
      </c>
      <c r="C2098" s="17" t="s">
        <v>68</v>
      </c>
      <c r="D2098" s="19" t="s">
        <v>89</v>
      </c>
      <c r="E2098" s="21">
        <v>44916</v>
      </c>
      <c r="F2098" s="17">
        <v>672</v>
      </c>
      <c r="G2098" s="17">
        <v>2</v>
      </c>
      <c r="H2098" s="15">
        <f t="shared" si="32"/>
        <v>336</v>
      </c>
      <c r="I2098" s="15" t="s">
        <v>204</v>
      </c>
    </row>
    <row r="2099" spans="2:9" ht="15">
      <c r="B2099" s="17" t="s">
        <v>181</v>
      </c>
      <c r="C2099" s="17" t="s">
        <v>68</v>
      </c>
      <c r="D2099" s="19" t="s">
        <v>69</v>
      </c>
      <c r="E2099" s="21">
        <v>44916</v>
      </c>
      <c r="F2099" s="17">
        <v>309</v>
      </c>
      <c r="G2099" s="17">
        <v>1</v>
      </c>
      <c r="H2099" s="15">
        <f t="shared" si="32"/>
        <v>309</v>
      </c>
      <c r="I2099" s="15" t="s">
        <v>204</v>
      </c>
    </row>
    <row r="2100" spans="2:9" ht="15">
      <c r="B2100" s="17" t="s">
        <v>182</v>
      </c>
      <c r="C2100" s="17" t="s">
        <v>75</v>
      </c>
      <c r="D2100" s="19" t="s">
        <v>91</v>
      </c>
      <c r="E2100" s="21">
        <v>44916</v>
      </c>
      <c r="F2100" s="17">
        <v>732</v>
      </c>
      <c r="G2100" s="17">
        <v>3</v>
      </c>
      <c r="H2100" s="15">
        <f t="shared" si="32"/>
        <v>244</v>
      </c>
      <c r="I2100" s="15" t="s">
        <v>204</v>
      </c>
    </row>
    <row r="2101" spans="2:9" ht="15">
      <c r="B2101" s="17" t="s">
        <v>183</v>
      </c>
      <c r="C2101" s="17" t="s">
        <v>71</v>
      </c>
      <c r="D2101" s="19" t="s">
        <v>72</v>
      </c>
      <c r="E2101" s="21">
        <v>44916</v>
      </c>
      <c r="F2101" s="17">
        <v>3894</v>
      </c>
      <c r="G2101" s="17">
        <v>6</v>
      </c>
      <c r="H2101" s="15">
        <f t="shared" si="32"/>
        <v>649</v>
      </c>
      <c r="I2101" s="15" t="s">
        <v>204</v>
      </c>
    </row>
    <row r="2102" spans="2:9" ht="15">
      <c r="B2102" s="17" t="s">
        <v>67</v>
      </c>
      <c r="C2102" s="17" t="s">
        <v>68</v>
      </c>
      <c r="D2102" s="19" t="s">
        <v>69</v>
      </c>
      <c r="E2102" s="21">
        <v>44917</v>
      </c>
      <c r="F2102" s="17">
        <v>867</v>
      </c>
      <c r="G2102" s="17">
        <v>3</v>
      </c>
      <c r="H2102" s="15">
        <f t="shared" si="32"/>
        <v>289</v>
      </c>
      <c r="I2102" s="15" t="s">
        <v>205</v>
      </c>
    </row>
    <row r="2103" spans="2:9" ht="15">
      <c r="B2103" s="17" t="s">
        <v>70</v>
      </c>
      <c r="C2103" s="17" t="s">
        <v>71</v>
      </c>
      <c r="D2103" s="19" t="s">
        <v>72</v>
      </c>
      <c r="E2103" s="21">
        <v>44917</v>
      </c>
      <c r="F2103" s="17">
        <v>16183</v>
      </c>
      <c r="G2103" s="17">
        <v>29</v>
      </c>
      <c r="H2103" s="15">
        <f t="shared" si="32"/>
        <v>558.0344827586207</v>
      </c>
      <c r="I2103" s="15" t="s">
        <v>205</v>
      </c>
    </row>
    <row r="2104" spans="2:9" ht="15">
      <c r="B2104" s="17" t="s">
        <v>73</v>
      </c>
      <c r="C2104" s="17" t="s">
        <v>71</v>
      </c>
      <c r="D2104" s="19" t="s">
        <v>72</v>
      </c>
      <c r="E2104" s="21">
        <v>44917</v>
      </c>
      <c r="F2104" s="17">
        <v>1419</v>
      </c>
      <c r="G2104" s="17">
        <v>11</v>
      </c>
      <c r="H2104" s="15">
        <f t="shared" si="32"/>
        <v>129</v>
      </c>
      <c r="I2104" s="15" t="s">
        <v>205</v>
      </c>
    </row>
    <row r="2105" spans="2:9" ht="15">
      <c r="B2105" s="17" t="s">
        <v>74</v>
      </c>
      <c r="C2105" s="17" t="s">
        <v>75</v>
      </c>
      <c r="D2105" s="19" t="s">
        <v>76</v>
      </c>
      <c r="E2105" s="21">
        <v>44917</v>
      </c>
      <c r="F2105" s="17">
        <v>5507</v>
      </c>
      <c r="G2105" s="17">
        <v>3</v>
      </c>
      <c r="H2105" s="15">
        <f t="shared" si="32"/>
        <v>1835.6666666666667</v>
      </c>
      <c r="I2105" s="15" t="s">
        <v>205</v>
      </c>
    </row>
    <row r="2106" spans="2:9" ht="15">
      <c r="B2106" s="17" t="s">
        <v>77</v>
      </c>
      <c r="C2106" s="17" t="s">
        <v>78</v>
      </c>
      <c r="D2106" s="19" t="s">
        <v>79</v>
      </c>
      <c r="E2106" s="21">
        <v>44917</v>
      </c>
      <c r="F2106" s="17">
        <v>0</v>
      </c>
      <c r="G2106" s="17">
        <v>0</v>
      </c>
      <c r="H2106" s="15">
        <f t="shared" si="32"/>
        <v>0</v>
      </c>
      <c r="I2106" s="15" t="s">
        <v>205</v>
      </c>
    </row>
    <row r="2107" spans="2:9" ht="15">
      <c r="B2107" s="17" t="s">
        <v>80</v>
      </c>
      <c r="C2107" s="17" t="s">
        <v>81</v>
      </c>
      <c r="D2107" s="19" t="s">
        <v>82</v>
      </c>
      <c r="E2107" s="21">
        <v>44917</v>
      </c>
      <c r="F2107" s="17">
        <v>289</v>
      </c>
      <c r="G2107" s="17">
        <v>1</v>
      </c>
      <c r="H2107" s="15">
        <f t="shared" si="32"/>
        <v>289</v>
      </c>
      <c r="I2107" s="15" t="s">
        <v>205</v>
      </c>
    </row>
    <row r="2108" spans="2:9" ht="15">
      <c r="B2108" s="17" t="s">
        <v>83</v>
      </c>
      <c r="C2108" s="17" t="s">
        <v>71</v>
      </c>
      <c r="D2108" s="19" t="s">
        <v>84</v>
      </c>
      <c r="E2108" s="21">
        <v>44917</v>
      </c>
      <c r="F2108" s="17">
        <v>23349</v>
      </c>
      <c r="G2108" s="17">
        <v>181</v>
      </c>
      <c r="H2108" s="15">
        <f t="shared" si="32"/>
        <v>129</v>
      </c>
      <c r="I2108" s="15" t="s">
        <v>205</v>
      </c>
    </row>
    <row r="2109" spans="2:9" ht="15">
      <c r="B2109" s="17" t="s">
        <v>85</v>
      </c>
      <c r="C2109" s="17" t="s">
        <v>75</v>
      </c>
      <c r="D2109" s="19" t="s">
        <v>86</v>
      </c>
      <c r="E2109" s="21">
        <v>44917</v>
      </c>
      <c r="F2109" s="17">
        <v>4541</v>
      </c>
      <c r="G2109" s="17">
        <v>16</v>
      </c>
      <c r="H2109" s="15">
        <f t="shared" si="32"/>
        <v>283.8125</v>
      </c>
      <c r="I2109" s="15" t="s">
        <v>205</v>
      </c>
    </row>
    <row r="2110" spans="2:9" ht="15">
      <c r="B2110" s="17" t="s">
        <v>87</v>
      </c>
      <c r="C2110" s="17" t="s">
        <v>71</v>
      </c>
      <c r="D2110" s="19" t="s">
        <v>84</v>
      </c>
      <c r="E2110" s="21">
        <v>44917</v>
      </c>
      <c r="F2110" s="17">
        <v>3184</v>
      </c>
      <c r="G2110" s="17">
        <v>16</v>
      </c>
      <c r="H2110" s="15">
        <f t="shared" si="32"/>
        <v>199</v>
      </c>
      <c r="I2110" s="15" t="s">
        <v>205</v>
      </c>
    </row>
    <row r="2111" spans="2:9" ht="15">
      <c r="B2111" s="17" t="s">
        <v>88</v>
      </c>
      <c r="C2111" s="17" t="s">
        <v>68</v>
      </c>
      <c r="D2111" s="19" t="s">
        <v>89</v>
      </c>
      <c r="E2111" s="21">
        <v>44917</v>
      </c>
      <c r="F2111" s="17">
        <v>0</v>
      </c>
      <c r="G2111" s="17">
        <v>0</v>
      </c>
      <c r="H2111" s="15">
        <f t="shared" si="32"/>
        <v>0</v>
      </c>
      <c r="I2111" s="15" t="s">
        <v>205</v>
      </c>
    </row>
    <row r="2112" spans="2:9" ht="15">
      <c r="B2112" s="17" t="s">
        <v>90</v>
      </c>
      <c r="C2112" s="17" t="s">
        <v>75</v>
      </c>
      <c r="D2112" s="19" t="s">
        <v>91</v>
      </c>
      <c r="E2112" s="21">
        <v>44917</v>
      </c>
      <c r="F2112" s="17">
        <v>38441</v>
      </c>
      <c r="G2112" s="17">
        <v>78</v>
      </c>
      <c r="H2112" s="15">
        <f t="shared" si="32"/>
        <v>492.83333333333331</v>
      </c>
      <c r="I2112" s="15" t="s">
        <v>205</v>
      </c>
    </row>
    <row r="2113" spans="2:9" ht="15">
      <c r="B2113" s="17" t="s">
        <v>92</v>
      </c>
      <c r="C2113" s="17" t="s">
        <v>75</v>
      </c>
      <c r="D2113" s="19" t="s">
        <v>86</v>
      </c>
      <c r="E2113" s="21">
        <v>44917</v>
      </c>
      <c r="F2113" s="17">
        <v>6690</v>
      </c>
      <c r="G2113" s="17">
        <v>8</v>
      </c>
      <c r="H2113" s="15">
        <f t="shared" si="32"/>
        <v>836.25</v>
      </c>
      <c r="I2113" s="15" t="s">
        <v>205</v>
      </c>
    </row>
    <row r="2114" spans="2:9" ht="15">
      <c r="B2114" s="17" t="s">
        <v>93</v>
      </c>
      <c r="C2114" s="17" t="s">
        <v>71</v>
      </c>
      <c r="D2114" s="19" t="s">
        <v>94</v>
      </c>
      <c r="E2114" s="21">
        <v>44917</v>
      </c>
      <c r="F2114" s="17">
        <v>17523</v>
      </c>
      <c r="G2114" s="17">
        <v>27</v>
      </c>
      <c r="H2114" s="15">
        <f t="shared" si="32"/>
        <v>649</v>
      </c>
      <c r="I2114" s="15" t="s">
        <v>205</v>
      </c>
    </row>
    <row r="2115" spans="2:9" ht="15">
      <c r="B2115" s="17" t="s">
        <v>95</v>
      </c>
      <c r="C2115" s="17" t="s">
        <v>71</v>
      </c>
      <c r="D2115" s="19" t="s">
        <v>94</v>
      </c>
      <c r="E2115" s="21">
        <v>44917</v>
      </c>
      <c r="F2115" s="17">
        <v>15879</v>
      </c>
      <c r="G2115" s="17">
        <v>38</v>
      </c>
      <c r="H2115" s="15">
        <f t="shared" ref="H2115:H2178" si="33">IF(F2115&gt;0,F2115/G2115,0)</f>
        <v>417.86842105263156</v>
      </c>
      <c r="I2115" s="15" t="s">
        <v>205</v>
      </c>
    </row>
    <row r="2116" spans="2:9" ht="15">
      <c r="B2116" s="17" t="s">
        <v>96</v>
      </c>
      <c r="C2116" s="17" t="s">
        <v>75</v>
      </c>
      <c r="D2116" s="19" t="s">
        <v>76</v>
      </c>
      <c r="E2116" s="21">
        <v>44917</v>
      </c>
      <c r="F2116" s="17">
        <v>172</v>
      </c>
      <c r="G2116" s="17">
        <v>1</v>
      </c>
      <c r="H2116" s="15">
        <f t="shared" si="33"/>
        <v>172</v>
      </c>
      <c r="I2116" s="15" t="s">
        <v>205</v>
      </c>
    </row>
    <row r="2117" spans="2:9" ht="15">
      <c r="B2117" s="17" t="s">
        <v>97</v>
      </c>
      <c r="C2117" s="17" t="s">
        <v>71</v>
      </c>
      <c r="D2117" s="19" t="s">
        <v>72</v>
      </c>
      <c r="E2117" s="21">
        <v>44917</v>
      </c>
      <c r="F2117" s="17">
        <v>32940</v>
      </c>
      <c r="G2117" s="17">
        <v>244</v>
      </c>
      <c r="H2117" s="15">
        <f t="shared" si="33"/>
        <v>135</v>
      </c>
      <c r="I2117" s="15" t="s">
        <v>205</v>
      </c>
    </row>
    <row r="2118" spans="2:9" ht="15">
      <c r="B2118" s="17" t="s">
        <v>98</v>
      </c>
      <c r="C2118" s="17" t="s">
        <v>68</v>
      </c>
      <c r="D2118" s="19" t="s">
        <v>99</v>
      </c>
      <c r="E2118" s="21">
        <v>44917</v>
      </c>
      <c r="F2118" s="17">
        <v>0</v>
      </c>
      <c r="G2118" s="17">
        <v>0</v>
      </c>
      <c r="H2118" s="15">
        <f t="shared" si="33"/>
        <v>0</v>
      </c>
      <c r="I2118" s="15" t="s">
        <v>205</v>
      </c>
    </row>
    <row r="2119" spans="2:9" ht="15">
      <c r="B2119" s="17" t="s">
        <v>100</v>
      </c>
      <c r="C2119" s="17" t="s">
        <v>68</v>
      </c>
      <c r="D2119" s="19" t="s">
        <v>99</v>
      </c>
      <c r="E2119" s="21">
        <v>44917</v>
      </c>
      <c r="F2119" s="17">
        <v>0</v>
      </c>
      <c r="G2119" s="17">
        <v>0</v>
      </c>
      <c r="H2119" s="15">
        <f t="shared" si="33"/>
        <v>0</v>
      </c>
      <c r="I2119" s="15" t="s">
        <v>205</v>
      </c>
    </row>
    <row r="2120" spans="2:9" ht="15">
      <c r="B2120" s="17" t="s">
        <v>101</v>
      </c>
      <c r="C2120" s="17" t="s">
        <v>68</v>
      </c>
      <c r="D2120" s="19" t="s">
        <v>99</v>
      </c>
      <c r="E2120" s="21">
        <v>44917</v>
      </c>
      <c r="F2120" s="17">
        <v>185</v>
      </c>
      <c r="G2120" s="17">
        <v>1</v>
      </c>
      <c r="H2120" s="15">
        <f t="shared" si="33"/>
        <v>185</v>
      </c>
      <c r="I2120" s="15" t="s">
        <v>205</v>
      </c>
    </row>
    <row r="2121" spans="2:9" ht="15">
      <c r="B2121" s="17" t="s">
        <v>102</v>
      </c>
      <c r="C2121" s="17" t="s">
        <v>75</v>
      </c>
      <c r="D2121" s="19" t="s">
        <v>76</v>
      </c>
      <c r="E2121" s="21">
        <v>44917</v>
      </c>
      <c r="F2121" s="17">
        <v>11059</v>
      </c>
      <c r="G2121" s="17">
        <v>13</v>
      </c>
      <c r="H2121" s="15">
        <f t="shared" si="33"/>
        <v>850.69230769230774</v>
      </c>
      <c r="I2121" s="15" t="s">
        <v>205</v>
      </c>
    </row>
    <row r="2122" spans="2:9" ht="15">
      <c r="B2122" s="17" t="s">
        <v>103</v>
      </c>
      <c r="C2122" s="17" t="s">
        <v>75</v>
      </c>
      <c r="D2122" s="19" t="s">
        <v>86</v>
      </c>
      <c r="E2122" s="21">
        <v>44917</v>
      </c>
      <c r="F2122" s="17">
        <v>12950</v>
      </c>
      <c r="G2122" s="17">
        <v>36</v>
      </c>
      <c r="H2122" s="15">
        <f t="shared" si="33"/>
        <v>359.72222222222223</v>
      </c>
      <c r="I2122" s="15" t="s">
        <v>205</v>
      </c>
    </row>
    <row r="2123" spans="2:9" ht="15">
      <c r="B2123" s="17" t="s">
        <v>104</v>
      </c>
      <c r="C2123" s="17" t="s">
        <v>68</v>
      </c>
      <c r="D2123" s="19" t="s">
        <v>99</v>
      </c>
      <c r="E2123" s="21">
        <v>44917</v>
      </c>
      <c r="F2123" s="17">
        <v>948</v>
      </c>
      <c r="G2123" s="17">
        <v>3</v>
      </c>
      <c r="H2123" s="15">
        <f t="shared" si="33"/>
        <v>316</v>
      </c>
      <c r="I2123" s="15" t="s">
        <v>205</v>
      </c>
    </row>
    <row r="2124" spans="2:9" ht="15">
      <c r="B2124" s="17" t="s">
        <v>105</v>
      </c>
      <c r="C2124" s="17" t="s">
        <v>81</v>
      </c>
      <c r="D2124" s="19" t="s">
        <v>82</v>
      </c>
      <c r="E2124" s="21">
        <v>44917</v>
      </c>
      <c r="F2124" s="17">
        <v>0</v>
      </c>
      <c r="G2124" s="17">
        <v>0</v>
      </c>
      <c r="H2124" s="15">
        <f t="shared" si="33"/>
        <v>0</v>
      </c>
      <c r="I2124" s="15" t="s">
        <v>205</v>
      </c>
    </row>
    <row r="2125" spans="2:9" ht="15">
      <c r="B2125" s="17" t="s">
        <v>106</v>
      </c>
      <c r="C2125" s="17" t="s">
        <v>68</v>
      </c>
      <c r="D2125" s="19" t="s">
        <v>89</v>
      </c>
      <c r="E2125" s="21">
        <v>44917</v>
      </c>
      <c r="F2125" s="17">
        <v>0</v>
      </c>
      <c r="G2125" s="17">
        <v>0</v>
      </c>
      <c r="H2125" s="15">
        <f t="shared" si="33"/>
        <v>0</v>
      </c>
      <c r="I2125" s="15" t="s">
        <v>205</v>
      </c>
    </row>
    <row r="2126" spans="2:9" ht="15">
      <c r="B2126" s="17" t="s">
        <v>107</v>
      </c>
      <c r="C2126" s="17" t="s">
        <v>71</v>
      </c>
      <c r="D2126" s="19" t="s">
        <v>72</v>
      </c>
      <c r="E2126" s="21">
        <v>44917</v>
      </c>
      <c r="F2126" s="17">
        <v>6490</v>
      </c>
      <c r="G2126" s="17">
        <v>10</v>
      </c>
      <c r="H2126" s="15">
        <f t="shared" si="33"/>
        <v>649</v>
      </c>
      <c r="I2126" s="15" t="s">
        <v>205</v>
      </c>
    </row>
    <row r="2127" spans="2:9" ht="15">
      <c r="B2127" s="17" t="s">
        <v>108</v>
      </c>
      <c r="C2127" s="17" t="s">
        <v>68</v>
      </c>
      <c r="D2127" s="19" t="s">
        <v>89</v>
      </c>
      <c r="E2127" s="21">
        <v>44917</v>
      </c>
      <c r="F2127" s="17">
        <v>1314</v>
      </c>
      <c r="G2127" s="17">
        <v>6</v>
      </c>
      <c r="H2127" s="15">
        <f t="shared" si="33"/>
        <v>219</v>
      </c>
      <c r="I2127" s="15" t="s">
        <v>205</v>
      </c>
    </row>
    <row r="2128" spans="2:9" ht="15">
      <c r="B2128" s="17" t="s">
        <v>109</v>
      </c>
      <c r="C2128" s="17" t="s">
        <v>71</v>
      </c>
      <c r="D2128" s="19" t="s">
        <v>72</v>
      </c>
      <c r="E2128" s="21">
        <v>44917</v>
      </c>
      <c r="F2128" s="17">
        <v>38441</v>
      </c>
      <c r="G2128" s="17">
        <v>78</v>
      </c>
      <c r="H2128" s="15">
        <f t="shared" si="33"/>
        <v>492.83333333333331</v>
      </c>
      <c r="I2128" s="15" t="s">
        <v>205</v>
      </c>
    </row>
    <row r="2129" spans="2:9" ht="15">
      <c r="B2129" s="17" t="s">
        <v>110</v>
      </c>
      <c r="C2129" s="17" t="s">
        <v>75</v>
      </c>
      <c r="D2129" s="19" t="s">
        <v>86</v>
      </c>
      <c r="E2129" s="21">
        <v>44917</v>
      </c>
      <c r="F2129" s="17">
        <v>6690</v>
      </c>
      <c r="G2129" s="17">
        <v>8</v>
      </c>
      <c r="H2129" s="15">
        <f t="shared" si="33"/>
        <v>836.25</v>
      </c>
      <c r="I2129" s="15" t="s">
        <v>205</v>
      </c>
    </row>
    <row r="2130" spans="2:9" ht="15">
      <c r="B2130" s="17" t="s">
        <v>111</v>
      </c>
      <c r="C2130" s="17" t="s">
        <v>75</v>
      </c>
      <c r="D2130" s="19" t="s">
        <v>76</v>
      </c>
      <c r="E2130" s="21">
        <v>44917</v>
      </c>
      <c r="F2130" s="17">
        <v>17523</v>
      </c>
      <c r="G2130" s="17">
        <v>27</v>
      </c>
      <c r="H2130" s="15">
        <f t="shared" si="33"/>
        <v>649</v>
      </c>
      <c r="I2130" s="15" t="s">
        <v>205</v>
      </c>
    </row>
    <row r="2131" spans="2:9" ht="15">
      <c r="B2131" s="17" t="s">
        <v>112</v>
      </c>
      <c r="C2131" s="17" t="s">
        <v>71</v>
      </c>
      <c r="D2131" s="19" t="s">
        <v>72</v>
      </c>
      <c r="E2131" s="21">
        <v>44917</v>
      </c>
      <c r="F2131" s="17">
        <v>15879</v>
      </c>
      <c r="G2131" s="17">
        <v>38</v>
      </c>
      <c r="H2131" s="15">
        <f t="shared" si="33"/>
        <v>417.86842105263156</v>
      </c>
      <c r="I2131" s="15" t="s">
        <v>205</v>
      </c>
    </row>
    <row r="2132" spans="2:9" ht="15">
      <c r="B2132" s="17" t="s">
        <v>113</v>
      </c>
      <c r="C2132" s="17" t="s">
        <v>71</v>
      </c>
      <c r="D2132" s="19" t="s">
        <v>84</v>
      </c>
      <c r="E2132" s="21">
        <v>44917</v>
      </c>
      <c r="F2132" s="17">
        <v>172</v>
      </c>
      <c r="G2132" s="17">
        <v>1</v>
      </c>
      <c r="H2132" s="15">
        <f t="shared" si="33"/>
        <v>172</v>
      </c>
      <c r="I2132" s="15" t="s">
        <v>205</v>
      </c>
    </row>
    <row r="2133" spans="2:9" ht="15">
      <c r="B2133" s="17" t="s">
        <v>114</v>
      </c>
      <c r="C2133" s="17" t="s">
        <v>71</v>
      </c>
      <c r="D2133" s="19" t="s">
        <v>72</v>
      </c>
      <c r="E2133" s="21">
        <v>44917</v>
      </c>
      <c r="F2133" s="17">
        <v>32940</v>
      </c>
      <c r="G2133" s="17">
        <v>244</v>
      </c>
      <c r="H2133" s="15">
        <f t="shared" si="33"/>
        <v>135</v>
      </c>
      <c r="I2133" s="15" t="s">
        <v>205</v>
      </c>
    </row>
    <row r="2134" spans="2:9" ht="15">
      <c r="B2134" s="17" t="s">
        <v>115</v>
      </c>
      <c r="C2134" s="17" t="s">
        <v>68</v>
      </c>
      <c r="D2134" s="19" t="s">
        <v>99</v>
      </c>
      <c r="E2134" s="21">
        <v>44917</v>
      </c>
      <c r="F2134" s="17">
        <v>0</v>
      </c>
      <c r="G2134" s="17">
        <v>0</v>
      </c>
      <c r="H2134" s="15">
        <f t="shared" si="33"/>
        <v>0</v>
      </c>
      <c r="I2134" s="15" t="s">
        <v>205</v>
      </c>
    </row>
    <row r="2135" spans="2:9" ht="15">
      <c r="B2135" s="17" t="s">
        <v>116</v>
      </c>
      <c r="C2135" s="17" t="s">
        <v>71</v>
      </c>
      <c r="D2135" s="19" t="s">
        <v>94</v>
      </c>
      <c r="E2135" s="21">
        <v>44917</v>
      </c>
      <c r="F2135" s="17">
        <v>0</v>
      </c>
      <c r="G2135" s="17">
        <v>0</v>
      </c>
      <c r="H2135" s="15">
        <f t="shared" si="33"/>
        <v>0</v>
      </c>
      <c r="I2135" s="15" t="s">
        <v>205</v>
      </c>
    </row>
    <row r="2136" spans="2:9" ht="15">
      <c r="B2136" s="17" t="s">
        <v>117</v>
      </c>
      <c r="C2136" s="17" t="s">
        <v>68</v>
      </c>
      <c r="D2136" s="19" t="s">
        <v>99</v>
      </c>
      <c r="E2136" s="21">
        <v>44917</v>
      </c>
      <c r="F2136" s="17">
        <v>185</v>
      </c>
      <c r="G2136" s="17">
        <v>1</v>
      </c>
      <c r="H2136" s="15">
        <f t="shared" si="33"/>
        <v>185</v>
      </c>
      <c r="I2136" s="15" t="s">
        <v>205</v>
      </c>
    </row>
    <row r="2137" spans="2:9" ht="15">
      <c r="B2137" s="17" t="s">
        <v>118</v>
      </c>
      <c r="C2137" s="17" t="s">
        <v>71</v>
      </c>
      <c r="D2137" s="19" t="s">
        <v>72</v>
      </c>
      <c r="E2137" s="21">
        <v>44917</v>
      </c>
      <c r="F2137" s="17">
        <v>11059</v>
      </c>
      <c r="G2137" s="17">
        <v>13</v>
      </c>
      <c r="H2137" s="15">
        <f t="shared" si="33"/>
        <v>850.69230769230774</v>
      </c>
      <c r="I2137" s="15" t="s">
        <v>205</v>
      </c>
    </row>
    <row r="2138" spans="2:9" ht="15">
      <c r="B2138" s="17" t="s">
        <v>119</v>
      </c>
      <c r="C2138" s="17" t="s">
        <v>71</v>
      </c>
      <c r="D2138" s="19" t="s">
        <v>84</v>
      </c>
      <c r="E2138" s="21">
        <v>44917</v>
      </c>
      <c r="F2138" s="17">
        <v>12950</v>
      </c>
      <c r="G2138" s="17">
        <v>36</v>
      </c>
      <c r="H2138" s="15">
        <f t="shared" si="33"/>
        <v>359.72222222222223</v>
      </c>
      <c r="I2138" s="15" t="s">
        <v>205</v>
      </c>
    </row>
    <row r="2139" spans="2:9" ht="15">
      <c r="B2139" s="17" t="s">
        <v>120</v>
      </c>
      <c r="C2139" s="17" t="s">
        <v>81</v>
      </c>
      <c r="D2139" s="19" t="s">
        <v>121</v>
      </c>
      <c r="E2139" s="21">
        <v>44917</v>
      </c>
      <c r="F2139" s="17">
        <v>948</v>
      </c>
      <c r="G2139" s="17">
        <v>3</v>
      </c>
      <c r="H2139" s="15">
        <f t="shared" si="33"/>
        <v>316</v>
      </c>
      <c r="I2139" s="15" t="s">
        <v>205</v>
      </c>
    </row>
    <row r="2140" spans="2:9" ht="15">
      <c r="B2140" s="17" t="s">
        <v>122</v>
      </c>
      <c r="C2140" s="17" t="s">
        <v>81</v>
      </c>
      <c r="D2140" s="19" t="s">
        <v>123</v>
      </c>
      <c r="E2140" s="21">
        <v>44917</v>
      </c>
      <c r="F2140" s="17">
        <v>0</v>
      </c>
      <c r="G2140" s="17">
        <v>0</v>
      </c>
      <c r="H2140" s="15">
        <f t="shared" si="33"/>
        <v>0</v>
      </c>
      <c r="I2140" s="15" t="s">
        <v>205</v>
      </c>
    </row>
    <row r="2141" spans="2:9" ht="15">
      <c r="B2141" s="17" t="s">
        <v>124</v>
      </c>
      <c r="C2141" s="17" t="s">
        <v>81</v>
      </c>
      <c r="D2141" s="19" t="s">
        <v>121</v>
      </c>
      <c r="E2141" s="21">
        <v>44917</v>
      </c>
      <c r="F2141" s="17">
        <v>0</v>
      </c>
      <c r="G2141" s="17">
        <v>0</v>
      </c>
      <c r="H2141" s="15">
        <f t="shared" si="33"/>
        <v>0</v>
      </c>
      <c r="I2141" s="15" t="s">
        <v>205</v>
      </c>
    </row>
    <row r="2142" spans="2:9" ht="15">
      <c r="B2142" s="17" t="s">
        <v>125</v>
      </c>
      <c r="C2142" s="17" t="s">
        <v>75</v>
      </c>
      <c r="D2142" s="19" t="s">
        <v>91</v>
      </c>
      <c r="E2142" s="21">
        <v>44917</v>
      </c>
      <c r="F2142" s="17">
        <v>6490</v>
      </c>
      <c r="G2142" s="17">
        <v>10</v>
      </c>
      <c r="H2142" s="15">
        <f t="shared" si="33"/>
        <v>649</v>
      </c>
      <c r="I2142" s="15" t="s">
        <v>205</v>
      </c>
    </row>
    <row r="2143" spans="2:9" ht="15">
      <c r="B2143" s="17" t="s">
        <v>126</v>
      </c>
      <c r="C2143" s="17" t="s">
        <v>71</v>
      </c>
      <c r="D2143" s="19" t="s">
        <v>84</v>
      </c>
      <c r="E2143" s="21">
        <v>44917</v>
      </c>
      <c r="F2143" s="17">
        <v>1314</v>
      </c>
      <c r="G2143" s="17">
        <v>6</v>
      </c>
      <c r="H2143" s="15">
        <f t="shared" si="33"/>
        <v>219</v>
      </c>
      <c r="I2143" s="15" t="s">
        <v>205</v>
      </c>
    </row>
    <row r="2144" spans="2:9" ht="15">
      <c r="B2144" s="17" t="s">
        <v>87</v>
      </c>
      <c r="C2144" s="17" t="s">
        <v>71</v>
      </c>
      <c r="D2144" s="19" t="s">
        <v>72</v>
      </c>
      <c r="E2144" s="21">
        <v>44917</v>
      </c>
      <c r="F2144" s="17">
        <v>38441</v>
      </c>
      <c r="G2144" s="17">
        <v>78</v>
      </c>
      <c r="H2144" s="15">
        <f t="shared" si="33"/>
        <v>492.83333333333331</v>
      </c>
      <c r="I2144" s="15" t="s">
        <v>205</v>
      </c>
    </row>
    <row r="2145" spans="2:9" ht="15">
      <c r="B2145" s="17" t="s">
        <v>127</v>
      </c>
      <c r="C2145" s="17" t="s">
        <v>68</v>
      </c>
      <c r="D2145" s="19" t="s">
        <v>99</v>
      </c>
      <c r="E2145" s="21">
        <v>44917</v>
      </c>
      <c r="F2145" s="17">
        <v>6690</v>
      </c>
      <c r="G2145" s="17">
        <v>8</v>
      </c>
      <c r="H2145" s="15">
        <f t="shared" si="33"/>
        <v>836.25</v>
      </c>
      <c r="I2145" s="15" t="s">
        <v>205</v>
      </c>
    </row>
    <row r="2146" spans="2:9" ht="15">
      <c r="B2146" s="17" t="s">
        <v>128</v>
      </c>
      <c r="C2146" s="17" t="s">
        <v>81</v>
      </c>
      <c r="D2146" s="19" t="s">
        <v>123</v>
      </c>
      <c r="E2146" s="21">
        <v>44917</v>
      </c>
      <c r="F2146" s="17">
        <v>17523</v>
      </c>
      <c r="G2146" s="17">
        <v>27</v>
      </c>
      <c r="H2146" s="15">
        <f t="shared" si="33"/>
        <v>649</v>
      </c>
      <c r="I2146" s="15" t="s">
        <v>205</v>
      </c>
    </row>
    <row r="2147" spans="2:9" ht="15">
      <c r="B2147" s="17" t="s">
        <v>129</v>
      </c>
      <c r="C2147" s="17" t="s">
        <v>75</v>
      </c>
      <c r="D2147" s="19" t="s">
        <v>91</v>
      </c>
      <c r="E2147" s="21">
        <v>44917</v>
      </c>
      <c r="F2147" s="17">
        <v>15879</v>
      </c>
      <c r="G2147" s="17">
        <v>38</v>
      </c>
      <c r="H2147" s="15">
        <f t="shared" si="33"/>
        <v>417.86842105263156</v>
      </c>
      <c r="I2147" s="15" t="s">
        <v>205</v>
      </c>
    </row>
    <row r="2148" spans="2:9" ht="15">
      <c r="B2148" s="17" t="s">
        <v>130</v>
      </c>
      <c r="C2148" s="17" t="s">
        <v>71</v>
      </c>
      <c r="D2148" s="19" t="s">
        <v>72</v>
      </c>
      <c r="E2148" s="21">
        <v>44917</v>
      </c>
      <c r="F2148" s="17">
        <v>172</v>
      </c>
      <c r="G2148" s="17">
        <v>1</v>
      </c>
      <c r="H2148" s="15">
        <f t="shared" si="33"/>
        <v>172</v>
      </c>
      <c r="I2148" s="15" t="s">
        <v>205</v>
      </c>
    </row>
    <row r="2149" spans="2:9" ht="15">
      <c r="B2149" s="17" t="s">
        <v>131</v>
      </c>
      <c r="C2149" s="17" t="s">
        <v>75</v>
      </c>
      <c r="D2149" s="19" t="s">
        <v>76</v>
      </c>
      <c r="E2149" s="21">
        <v>44917</v>
      </c>
      <c r="F2149" s="17">
        <v>32940</v>
      </c>
      <c r="G2149" s="17">
        <v>244</v>
      </c>
      <c r="H2149" s="15">
        <f t="shared" si="33"/>
        <v>135</v>
      </c>
      <c r="I2149" s="15" t="s">
        <v>205</v>
      </c>
    </row>
    <row r="2150" spans="2:9" ht="15">
      <c r="B2150" s="17" t="s">
        <v>132</v>
      </c>
      <c r="C2150" s="17" t="s">
        <v>68</v>
      </c>
      <c r="D2150" s="19" t="s">
        <v>89</v>
      </c>
      <c r="E2150" s="21">
        <v>44917</v>
      </c>
      <c r="F2150" s="17">
        <v>0</v>
      </c>
      <c r="G2150" s="17">
        <v>0</v>
      </c>
      <c r="H2150" s="15">
        <f t="shared" si="33"/>
        <v>0</v>
      </c>
      <c r="I2150" s="15" t="s">
        <v>205</v>
      </c>
    </row>
    <row r="2151" spans="2:9" ht="15">
      <c r="B2151" s="17" t="s">
        <v>133</v>
      </c>
      <c r="C2151" s="17" t="s">
        <v>71</v>
      </c>
      <c r="D2151" s="19" t="s">
        <v>72</v>
      </c>
      <c r="E2151" s="21">
        <v>44917</v>
      </c>
      <c r="F2151" s="17">
        <v>0</v>
      </c>
      <c r="G2151" s="17">
        <v>0</v>
      </c>
      <c r="H2151" s="15">
        <f t="shared" si="33"/>
        <v>0</v>
      </c>
      <c r="I2151" s="15" t="s">
        <v>205</v>
      </c>
    </row>
    <row r="2152" spans="2:9" ht="15">
      <c r="B2152" s="17" t="s">
        <v>134</v>
      </c>
      <c r="C2152" s="17" t="s">
        <v>75</v>
      </c>
      <c r="D2152" s="19" t="s">
        <v>76</v>
      </c>
      <c r="E2152" s="21">
        <v>44917</v>
      </c>
      <c r="F2152" s="17">
        <v>185</v>
      </c>
      <c r="G2152" s="17">
        <v>1</v>
      </c>
      <c r="H2152" s="15">
        <f t="shared" si="33"/>
        <v>185</v>
      </c>
      <c r="I2152" s="15" t="s">
        <v>205</v>
      </c>
    </row>
    <row r="2153" spans="2:9" ht="15">
      <c r="B2153" s="17" t="s">
        <v>135</v>
      </c>
      <c r="C2153" s="17" t="s">
        <v>68</v>
      </c>
      <c r="D2153" s="19" t="s">
        <v>69</v>
      </c>
      <c r="E2153" s="21">
        <v>44917</v>
      </c>
      <c r="F2153" s="17">
        <v>11059</v>
      </c>
      <c r="G2153" s="17">
        <v>13</v>
      </c>
      <c r="H2153" s="15">
        <f t="shared" si="33"/>
        <v>850.69230769230774</v>
      </c>
      <c r="I2153" s="15" t="s">
        <v>205</v>
      </c>
    </row>
    <row r="2154" spans="2:9" ht="15">
      <c r="B2154" s="17" t="s">
        <v>136</v>
      </c>
      <c r="C2154" s="17" t="s">
        <v>71</v>
      </c>
      <c r="D2154" s="19" t="s">
        <v>84</v>
      </c>
      <c r="E2154" s="21">
        <v>44917</v>
      </c>
      <c r="F2154" s="17">
        <v>12950</v>
      </c>
      <c r="G2154" s="17">
        <v>36</v>
      </c>
      <c r="H2154" s="15">
        <f t="shared" si="33"/>
        <v>359.72222222222223</v>
      </c>
      <c r="I2154" s="15" t="s">
        <v>205</v>
      </c>
    </row>
    <row r="2155" spans="2:9" ht="15">
      <c r="B2155" s="17" t="s">
        <v>137</v>
      </c>
      <c r="C2155" s="17" t="s">
        <v>81</v>
      </c>
      <c r="D2155" s="19" t="s">
        <v>121</v>
      </c>
      <c r="E2155" s="21">
        <v>44917</v>
      </c>
      <c r="F2155" s="17">
        <v>948</v>
      </c>
      <c r="G2155" s="17">
        <v>3</v>
      </c>
      <c r="H2155" s="15">
        <f t="shared" si="33"/>
        <v>316</v>
      </c>
      <c r="I2155" s="15" t="s">
        <v>205</v>
      </c>
    </row>
    <row r="2156" spans="2:9" ht="15">
      <c r="B2156" s="17" t="s">
        <v>138</v>
      </c>
      <c r="C2156" s="17" t="s">
        <v>68</v>
      </c>
      <c r="D2156" s="19" t="s">
        <v>89</v>
      </c>
      <c r="E2156" s="21">
        <v>44917</v>
      </c>
      <c r="F2156" s="17">
        <v>0</v>
      </c>
      <c r="G2156" s="17">
        <v>0</v>
      </c>
      <c r="H2156" s="15">
        <f t="shared" si="33"/>
        <v>0</v>
      </c>
      <c r="I2156" s="15" t="s">
        <v>205</v>
      </c>
    </row>
    <row r="2157" spans="2:9" ht="15">
      <c r="B2157" s="17" t="s">
        <v>139</v>
      </c>
      <c r="C2157" s="17" t="s">
        <v>71</v>
      </c>
      <c r="D2157" s="19" t="s">
        <v>94</v>
      </c>
      <c r="E2157" s="21">
        <v>44917</v>
      </c>
      <c r="F2157" s="17">
        <v>0</v>
      </c>
      <c r="G2157" s="17">
        <v>0</v>
      </c>
      <c r="H2157" s="15">
        <f t="shared" si="33"/>
        <v>0</v>
      </c>
      <c r="I2157" s="15" t="s">
        <v>205</v>
      </c>
    </row>
    <row r="2158" spans="2:9" ht="15">
      <c r="B2158" s="17" t="s">
        <v>140</v>
      </c>
      <c r="C2158" s="17" t="s">
        <v>68</v>
      </c>
      <c r="D2158" s="19" t="s">
        <v>99</v>
      </c>
      <c r="E2158" s="21">
        <v>44917</v>
      </c>
      <c r="F2158" s="17">
        <v>6490</v>
      </c>
      <c r="G2158" s="17">
        <v>10</v>
      </c>
      <c r="H2158" s="15">
        <f t="shared" si="33"/>
        <v>649</v>
      </c>
      <c r="I2158" s="15" t="s">
        <v>205</v>
      </c>
    </row>
    <row r="2159" spans="2:9" ht="15">
      <c r="B2159" s="17" t="s">
        <v>141</v>
      </c>
      <c r="C2159" s="17" t="s">
        <v>75</v>
      </c>
      <c r="D2159" s="19" t="s">
        <v>91</v>
      </c>
      <c r="E2159" s="21">
        <v>44917</v>
      </c>
      <c r="F2159" s="17">
        <v>1314</v>
      </c>
      <c r="G2159" s="17">
        <v>6</v>
      </c>
      <c r="H2159" s="15">
        <f t="shared" si="33"/>
        <v>219</v>
      </c>
      <c r="I2159" s="15" t="s">
        <v>205</v>
      </c>
    </row>
    <row r="2160" spans="2:9" ht="15">
      <c r="B2160" s="17" t="s">
        <v>142</v>
      </c>
      <c r="C2160" s="17" t="s">
        <v>68</v>
      </c>
      <c r="D2160" s="19" t="s">
        <v>89</v>
      </c>
      <c r="E2160" s="21">
        <v>44917</v>
      </c>
      <c r="F2160" s="17">
        <v>38441</v>
      </c>
      <c r="G2160" s="17">
        <v>78</v>
      </c>
      <c r="H2160" s="15">
        <f t="shared" si="33"/>
        <v>492.83333333333331</v>
      </c>
      <c r="I2160" s="15" t="s">
        <v>205</v>
      </c>
    </row>
    <row r="2161" spans="2:9" ht="15">
      <c r="B2161" s="17" t="s">
        <v>143</v>
      </c>
      <c r="C2161" s="17" t="s">
        <v>81</v>
      </c>
      <c r="D2161" s="19" t="s">
        <v>121</v>
      </c>
      <c r="E2161" s="21">
        <v>44917</v>
      </c>
      <c r="F2161" s="17">
        <v>6690</v>
      </c>
      <c r="G2161" s="17">
        <v>8</v>
      </c>
      <c r="H2161" s="15">
        <f t="shared" si="33"/>
        <v>836.25</v>
      </c>
      <c r="I2161" s="15" t="s">
        <v>205</v>
      </c>
    </row>
    <row r="2162" spans="2:9" ht="15">
      <c r="B2162" s="17" t="s">
        <v>144</v>
      </c>
      <c r="C2162" s="17" t="s">
        <v>71</v>
      </c>
      <c r="D2162" s="19" t="s">
        <v>72</v>
      </c>
      <c r="E2162" s="21">
        <v>44917</v>
      </c>
      <c r="F2162" s="17">
        <v>17523</v>
      </c>
      <c r="G2162" s="17">
        <v>27</v>
      </c>
      <c r="H2162" s="15">
        <f t="shared" si="33"/>
        <v>649</v>
      </c>
      <c r="I2162" s="15" t="s">
        <v>205</v>
      </c>
    </row>
    <row r="2163" spans="2:9" ht="15">
      <c r="B2163" s="17" t="s">
        <v>145</v>
      </c>
      <c r="C2163" s="17" t="s">
        <v>81</v>
      </c>
      <c r="D2163" s="19" t="s">
        <v>123</v>
      </c>
      <c r="E2163" s="21">
        <v>44917</v>
      </c>
      <c r="F2163" s="17">
        <v>15879</v>
      </c>
      <c r="G2163" s="17">
        <v>38</v>
      </c>
      <c r="H2163" s="15">
        <f t="shared" si="33"/>
        <v>417.86842105263156</v>
      </c>
      <c r="I2163" s="15" t="s">
        <v>205</v>
      </c>
    </row>
    <row r="2164" spans="2:9" ht="15">
      <c r="B2164" s="17" t="s">
        <v>146</v>
      </c>
      <c r="C2164" s="17" t="s">
        <v>68</v>
      </c>
      <c r="D2164" s="19" t="s">
        <v>69</v>
      </c>
      <c r="E2164" s="21">
        <v>44917</v>
      </c>
      <c r="F2164" s="17">
        <v>172</v>
      </c>
      <c r="G2164" s="17">
        <v>1</v>
      </c>
      <c r="H2164" s="15">
        <f t="shared" si="33"/>
        <v>172</v>
      </c>
      <c r="I2164" s="15" t="s">
        <v>205</v>
      </c>
    </row>
    <row r="2165" spans="2:9" ht="15">
      <c r="B2165" s="17" t="s">
        <v>147</v>
      </c>
      <c r="C2165" s="17" t="s">
        <v>68</v>
      </c>
      <c r="D2165" s="19" t="s">
        <v>99</v>
      </c>
      <c r="E2165" s="21">
        <v>44917</v>
      </c>
      <c r="F2165" s="17">
        <v>32940</v>
      </c>
      <c r="G2165" s="17">
        <v>244</v>
      </c>
      <c r="H2165" s="15">
        <f t="shared" si="33"/>
        <v>135</v>
      </c>
      <c r="I2165" s="15" t="s">
        <v>205</v>
      </c>
    </row>
    <row r="2166" spans="2:9" ht="15">
      <c r="B2166" s="17" t="s">
        <v>148</v>
      </c>
      <c r="C2166" s="17" t="s">
        <v>81</v>
      </c>
      <c r="D2166" s="19" t="s">
        <v>123</v>
      </c>
      <c r="E2166" s="21">
        <v>44917</v>
      </c>
      <c r="F2166" s="17">
        <v>0</v>
      </c>
      <c r="G2166" s="17">
        <v>0</v>
      </c>
      <c r="H2166" s="15">
        <f t="shared" si="33"/>
        <v>0</v>
      </c>
      <c r="I2166" s="15" t="s">
        <v>205</v>
      </c>
    </row>
    <row r="2167" spans="2:9" ht="15">
      <c r="B2167" s="17" t="s">
        <v>149</v>
      </c>
      <c r="C2167" s="17" t="s">
        <v>75</v>
      </c>
      <c r="D2167" s="19" t="s">
        <v>86</v>
      </c>
      <c r="E2167" s="21">
        <v>44917</v>
      </c>
      <c r="F2167" s="17">
        <v>0</v>
      </c>
      <c r="G2167" s="17">
        <v>0</v>
      </c>
      <c r="H2167" s="15">
        <f t="shared" si="33"/>
        <v>0</v>
      </c>
      <c r="I2167" s="15" t="s">
        <v>205</v>
      </c>
    </row>
    <row r="2168" spans="2:9" ht="15">
      <c r="B2168" s="17" t="s">
        <v>150</v>
      </c>
      <c r="C2168" s="17" t="s">
        <v>71</v>
      </c>
      <c r="D2168" s="19" t="s">
        <v>94</v>
      </c>
      <c r="E2168" s="21">
        <v>44917</v>
      </c>
      <c r="F2168" s="17">
        <v>185</v>
      </c>
      <c r="G2168" s="17">
        <v>1</v>
      </c>
      <c r="H2168" s="15">
        <f t="shared" si="33"/>
        <v>185</v>
      </c>
      <c r="I2168" s="15" t="s">
        <v>205</v>
      </c>
    </row>
    <row r="2169" spans="2:9" ht="15">
      <c r="B2169" s="17" t="s">
        <v>151</v>
      </c>
      <c r="C2169" s="17" t="s">
        <v>68</v>
      </c>
      <c r="D2169" s="19" t="s">
        <v>89</v>
      </c>
      <c r="E2169" s="21">
        <v>44917</v>
      </c>
      <c r="F2169" s="17">
        <v>11059</v>
      </c>
      <c r="G2169" s="17">
        <v>13</v>
      </c>
      <c r="H2169" s="15">
        <f t="shared" si="33"/>
        <v>850.69230769230774</v>
      </c>
      <c r="I2169" s="15" t="s">
        <v>205</v>
      </c>
    </row>
    <row r="2170" spans="2:9" ht="15">
      <c r="B2170" s="17" t="s">
        <v>152</v>
      </c>
      <c r="C2170" s="17" t="s">
        <v>81</v>
      </c>
      <c r="D2170" s="19" t="s">
        <v>82</v>
      </c>
      <c r="E2170" s="21">
        <v>44917</v>
      </c>
      <c r="F2170" s="17">
        <v>12950</v>
      </c>
      <c r="G2170" s="17">
        <v>36</v>
      </c>
      <c r="H2170" s="15">
        <f t="shared" si="33"/>
        <v>359.72222222222223</v>
      </c>
      <c r="I2170" s="15" t="s">
        <v>205</v>
      </c>
    </row>
    <row r="2171" spans="2:9" ht="15">
      <c r="B2171" s="17" t="s">
        <v>153</v>
      </c>
      <c r="C2171" s="17" t="s">
        <v>68</v>
      </c>
      <c r="D2171" s="19" t="s">
        <v>89</v>
      </c>
      <c r="E2171" s="21">
        <v>44917</v>
      </c>
      <c r="F2171" s="17">
        <v>948</v>
      </c>
      <c r="G2171" s="17">
        <v>3</v>
      </c>
      <c r="H2171" s="15">
        <f t="shared" si="33"/>
        <v>316</v>
      </c>
      <c r="I2171" s="15" t="s">
        <v>205</v>
      </c>
    </row>
    <row r="2172" spans="2:9" ht="15">
      <c r="B2172" s="17" t="s">
        <v>154</v>
      </c>
      <c r="C2172" s="17" t="s">
        <v>71</v>
      </c>
      <c r="D2172" s="19" t="s">
        <v>84</v>
      </c>
      <c r="E2172" s="21">
        <v>44917</v>
      </c>
      <c r="F2172" s="17">
        <v>0</v>
      </c>
      <c r="G2172" s="17">
        <v>0</v>
      </c>
      <c r="H2172" s="15">
        <f t="shared" si="33"/>
        <v>0</v>
      </c>
      <c r="I2172" s="15" t="s">
        <v>205</v>
      </c>
    </row>
    <row r="2173" spans="2:9" ht="15">
      <c r="B2173" s="17" t="s">
        <v>155</v>
      </c>
      <c r="C2173" s="17" t="s">
        <v>75</v>
      </c>
      <c r="D2173" s="19" t="s">
        <v>86</v>
      </c>
      <c r="E2173" s="21">
        <v>44917</v>
      </c>
      <c r="F2173" s="17">
        <v>0</v>
      </c>
      <c r="G2173" s="17">
        <v>0</v>
      </c>
      <c r="H2173" s="15">
        <f t="shared" si="33"/>
        <v>0</v>
      </c>
      <c r="I2173" s="15" t="s">
        <v>205</v>
      </c>
    </row>
    <row r="2174" spans="2:9" ht="15">
      <c r="B2174" s="17" t="s">
        <v>156</v>
      </c>
      <c r="C2174" s="17" t="s">
        <v>81</v>
      </c>
      <c r="D2174" s="19" t="s">
        <v>82</v>
      </c>
      <c r="E2174" s="21">
        <v>44917</v>
      </c>
      <c r="F2174" s="17">
        <v>6490</v>
      </c>
      <c r="G2174" s="17">
        <v>10</v>
      </c>
      <c r="H2174" s="15">
        <f t="shared" si="33"/>
        <v>649</v>
      </c>
      <c r="I2174" s="15" t="s">
        <v>205</v>
      </c>
    </row>
    <row r="2175" spans="2:9" ht="15">
      <c r="B2175" s="17" t="s">
        <v>157</v>
      </c>
      <c r="C2175" s="17" t="s">
        <v>81</v>
      </c>
      <c r="D2175" s="19" t="s">
        <v>121</v>
      </c>
      <c r="E2175" s="21">
        <v>44917</v>
      </c>
      <c r="F2175" s="17">
        <v>1314</v>
      </c>
      <c r="G2175" s="17">
        <v>6</v>
      </c>
      <c r="H2175" s="15">
        <f t="shared" si="33"/>
        <v>219</v>
      </c>
      <c r="I2175" s="15" t="s">
        <v>205</v>
      </c>
    </row>
    <row r="2176" spans="2:9" ht="15">
      <c r="B2176" s="17" t="s">
        <v>158</v>
      </c>
      <c r="C2176" s="17" t="s">
        <v>68</v>
      </c>
      <c r="D2176" s="19" t="s">
        <v>99</v>
      </c>
      <c r="E2176" s="21">
        <v>44917</v>
      </c>
      <c r="F2176" s="17">
        <v>0</v>
      </c>
      <c r="G2176" s="17">
        <v>0</v>
      </c>
      <c r="H2176" s="15">
        <f t="shared" si="33"/>
        <v>0</v>
      </c>
      <c r="I2176" s="15" t="s">
        <v>205</v>
      </c>
    </row>
    <row r="2177" spans="2:9" ht="15">
      <c r="B2177" s="17" t="s">
        <v>159</v>
      </c>
      <c r="C2177" s="17" t="s">
        <v>75</v>
      </c>
      <c r="D2177" s="19" t="s">
        <v>91</v>
      </c>
      <c r="E2177" s="21">
        <v>44917</v>
      </c>
      <c r="F2177" s="17">
        <v>3345</v>
      </c>
      <c r="G2177" s="17">
        <v>4</v>
      </c>
      <c r="H2177" s="15">
        <f t="shared" si="33"/>
        <v>836.25</v>
      </c>
      <c r="I2177" s="15" t="s">
        <v>205</v>
      </c>
    </row>
    <row r="2178" spans="2:9" ht="15">
      <c r="B2178" s="17" t="s">
        <v>160</v>
      </c>
      <c r="C2178" s="17" t="s">
        <v>71</v>
      </c>
      <c r="D2178" s="19" t="s">
        <v>84</v>
      </c>
      <c r="E2178" s="21">
        <v>44917</v>
      </c>
      <c r="F2178" s="17">
        <v>2465</v>
      </c>
      <c r="G2178" s="17">
        <v>17</v>
      </c>
      <c r="H2178" s="15">
        <f t="shared" si="33"/>
        <v>145</v>
      </c>
      <c r="I2178" s="15" t="s">
        <v>205</v>
      </c>
    </row>
    <row r="2179" spans="2:9" ht="15">
      <c r="B2179" s="17" t="s">
        <v>161</v>
      </c>
      <c r="C2179" s="17" t="s">
        <v>75</v>
      </c>
      <c r="D2179" s="19" t="s">
        <v>86</v>
      </c>
      <c r="E2179" s="21">
        <v>44917</v>
      </c>
      <c r="F2179" s="17">
        <v>1402</v>
      </c>
      <c r="G2179" s="17">
        <v>3</v>
      </c>
      <c r="H2179" s="15">
        <f t="shared" ref="H2179:H2242" si="34">IF(F2179&gt;0,F2179/G2179,0)</f>
        <v>467.33333333333331</v>
      </c>
      <c r="I2179" s="15" t="s">
        <v>205</v>
      </c>
    </row>
    <row r="2180" spans="2:9" ht="15">
      <c r="B2180" s="17" t="s">
        <v>162</v>
      </c>
      <c r="C2180" s="17" t="s">
        <v>81</v>
      </c>
      <c r="D2180" s="19" t="s">
        <v>82</v>
      </c>
      <c r="E2180" s="21">
        <v>44917</v>
      </c>
      <c r="F2180" s="17">
        <v>1427</v>
      </c>
      <c r="G2180" s="17">
        <v>8</v>
      </c>
      <c r="H2180" s="15">
        <f t="shared" si="34"/>
        <v>178.375</v>
      </c>
      <c r="I2180" s="15" t="s">
        <v>205</v>
      </c>
    </row>
    <row r="2181" spans="2:9" ht="15">
      <c r="B2181" s="17" t="s">
        <v>163</v>
      </c>
      <c r="C2181" s="17" t="s">
        <v>71</v>
      </c>
      <c r="D2181" s="19" t="s">
        <v>94</v>
      </c>
      <c r="E2181" s="21">
        <v>44917</v>
      </c>
      <c r="F2181" s="17">
        <v>1995</v>
      </c>
      <c r="G2181" s="17">
        <v>5</v>
      </c>
      <c r="H2181" s="15">
        <f t="shared" si="34"/>
        <v>399</v>
      </c>
      <c r="I2181" s="15" t="s">
        <v>205</v>
      </c>
    </row>
    <row r="2182" spans="2:9" ht="15">
      <c r="B2182" s="17" t="s">
        <v>164</v>
      </c>
      <c r="C2182" s="17" t="s">
        <v>75</v>
      </c>
      <c r="D2182" s="19" t="s">
        <v>91</v>
      </c>
      <c r="E2182" s="21">
        <v>44917</v>
      </c>
      <c r="F2182" s="17">
        <v>836</v>
      </c>
      <c r="G2182" s="17">
        <v>1</v>
      </c>
      <c r="H2182" s="15">
        <f t="shared" si="34"/>
        <v>836</v>
      </c>
      <c r="I2182" s="15" t="s">
        <v>205</v>
      </c>
    </row>
    <row r="2183" spans="2:9" ht="15">
      <c r="B2183" s="17" t="s">
        <v>165</v>
      </c>
      <c r="C2183" s="17" t="s">
        <v>75</v>
      </c>
      <c r="D2183" s="19" t="s">
        <v>86</v>
      </c>
      <c r="E2183" s="21">
        <v>44917</v>
      </c>
      <c r="F2183" s="17">
        <v>853</v>
      </c>
      <c r="G2183" s="17">
        <v>1</v>
      </c>
      <c r="H2183" s="15">
        <f t="shared" si="34"/>
        <v>853</v>
      </c>
      <c r="I2183" s="15" t="s">
        <v>205</v>
      </c>
    </row>
    <row r="2184" spans="2:9" ht="15">
      <c r="B2184" s="17" t="s">
        <v>166</v>
      </c>
      <c r="C2184" s="17" t="s">
        <v>81</v>
      </c>
      <c r="D2184" s="19" t="s">
        <v>121</v>
      </c>
      <c r="E2184" s="21">
        <v>44917</v>
      </c>
      <c r="F2184" s="17">
        <v>7740</v>
      </c>
      <c r="G2184" s="17">
        <v>40</v>
      </c>
      <c r="H2184" s="15">
        <f t="shared" si="34"/>
        <v>193.5</v>
      </c>
      <c r="I2184" s="15" t="s">
        <v>205</v>
      </c>
    </row>
    <row r="2185" spans="2:9" ht="15">
      <c r="B2185" s="17" t="s">
        <v>167</v>
      </c>
      <c r="C2185" s="17" t="s">
        <v>68</v>
      </c>
      <c r="D2185" s="19" t="s">
        <v>89</v>
      </c>
      <c r="E2185" s="21">
        <v>44917</v>
      </c>
      <c r="F2185" s="17">
        <v>1435</v>
      </c>
      <c r="G2185" s="17">
        <v>5</v>
      </c>
      <c r="H2185" s="15">
        <f t="shared" si="34"/>
        <v>287</v>
      </c>
      <c r="I2185" s="15" t="s">
        <v>205</v>
      </c>
    </row>
    <row r="2186" spans="2:9" ht="15">
      <c r="B2186" s="17" t="s">
        <v>168</v>
      </c>
      <c r="C2186" s="17" t="s">
        <v>68</v>
      </c>
      <c r="D2186" s="19" t="s">
        <v>99</v>
      </c>
      <c r="E2186" s="21">
        <v>44917</v>
      </c>
      <c r="F2186" s="17">
        <v>0</v>
      </c>
      <c r="G2186" s="17">
        <v>0</v>
      </c>
      <c r="H2186" s="15">
        <f t="shared" si="34"/>
        <v>0</v>
      </c>
      <c r="I2186" s="15" t="s">
        <v>205</v>
      </c>
    </row>
    <row r="2187" spans="2:9" ht="15">
      <c r="B2187" s="17" t="s">
        <v>169</v>
      </c>
      <c r="C2187" s="17" t="s">
        <v>81</v>
      </c>
      <c r="D2187" s="19" t="s">
        <v>82</v>
      </c>
      <c r="E2187" s="21">
        <v>44917</v>
      </c>
      <c r="F2187" s="17">
        <v>38441</v>
      </c>
      <c r="G2187" s="17">
        <v>78</v>
      </c>
      <c r="H2187" s="15">
        <f t="shared" si="34"/>
        <v>492.83333333333331</v>
      </c>
      <c r="I2187" s="15" t="s">
        <v>205</v>
      </c>
    </row>
    <row r="2188" spans="2:9" ht="15">
      <c r="B2188" s="17" t="s">
        <v>170</v>
      </c>
      <c r="C2188" s="17" t="s">
        <v>81</v>
      </c>
      <c r="D2188" s="19" t="s">
        <v>82</v>
      </c>
      <c r="E2188" s="21">
        <v>44917</v>
      </c>
      <c r="F2188" s="17">
        <v>6690</v>
      </c>
      <c r="G2188" s="17">
        <v>8</v>
      </c>
      <c r="H2188" s="15">
        <f t="shared" si="34"/>
        <v>836.25</v>
      </c>
      <c r="I2188" s="15" t="s">
        <v>205</v>
      </c>
    </row>
    <row r="2189" spans="2:9" ht="15">
      <c r="B2189" s="17" t="s">
        <v>171</v>
      </c>
      <c r="C2189" s="17" t="s">
        <v>68</v>
      </c>
      <c r="D2189" s="19" t="s">
        <v>69</v>
      </c>
      <c r="E2189" s="21">
        <v>44917</v>
      </c>
      <c r="F2189" s="17">
        <v>17523</v>
      </c>
      <c r="G2189" s="17">
        <v>27</v>
      </c>
      <c r="H2189" s="15">
        <f t="shared" si="34"/>
        <v>649</v>
      </c>
      <c r="I2189" s="15" t="s">
        <v>205</v>
      </c>
    </row>
    <row r="2190" spans="2:9" ht="15">
      <c r="B2190" s="17" t="s">
        <v>172</v>
      </c>
      <c r="C2190" s="17" t="s">
        <v>75</v>
      </c>
      <c r="D2190" s="19" t="s">
        <v>91</v>
      </c>
      <c r="E2190" s="21">
        <v>44917</v>
      </c>
      <c r="F2190" s="17">
        <v>15879</v>
      </c>
      <c r="G2190" s="17">
        <v>38</v>
      </c>
      <c r="H2190" s="15">
        <f t="shared" si="34"/>
        <v>417.86842105263156</v>
      </c>
      <c r="I2190" s="15" t="s">
        <v>205</v>
      </c>
    </row>
    <row r="2191" spans="2:9" ht="15">
      <c r="B2191" s="17" t="s">
        <v>173</v>
      </c>
      <c r="C2191" s="17" t="s">
        <v>68</v>
      </c>
      <c r="D2191" s="19" t="s">
        <v>69</v>
      </c>
      <c r="E2191" s="21">
        <v>44917</v>
      </c>
      <c r="F2191" s="17">
        <v>172</v>
      </c>
      <c r="G2191" s="17">
        <v>1</v>
      </c>
      <c r="H2191" s="15">
        <f t="shared" si="34"/>
        <v>172</v>
      </c>
      <c r="I2191" s="15" t="s">
        <v>205</v>
      </c>
    </row>
    <row r="2192" spans="2:9" ht="15">
      <c r="B2192" s="17" t="s">
        <v>174</v>
      </c>
      <c r="C2192" s="17" t="s">
        <v>71</v>
      </c>
      <c r="D2192" s="19" t="s">
        <v>94</v>
      </c>
      <c r="E2192" s="21">
        <v>44917</v>
      </c>
      <c r="F2192" s="17">
        <v>32940</v>
      </c>
      <c r="G2192" s="17">
        <v>244</v>
      </c>
      <c r="H2192" s="15">
        <f t="shared" si="34"/>
        <v>135</v>
      </c>
      <c r="I2192" s="15" t="s">
        <v>205</v>
      </c>
    </row>
    <row r="2193" spans="2:9" ht="15">
      <c r="B2193" s="17" t="s">
        <v>175</v>
      </c>
      <c r="C2193" s="17" t="s">
        <v>81</v>
      </c>
      <c r="D2193" s="19" t="s">
        <v>123</v>
      </c>
      <c r="E2193" s="21">
        <v>44917</v>
      </c>
      <c r="F2193" s="17">
        <v>0</v>
      </c>
      <c r="G2193" s="17">
        <v>0</v>
      </c>
      <c r="H2193" s="15">
        <f t="shared" si="34"/>
        <v>0</v>
      </c>
      <c r="I2193" s="15" t="s">
        <v>205</v>
      </c>
    </row>
    <row r="2194" spans="2:9" ht="15">
      <c r="B2194" s="17" t="s">
        <v>176</v>
      </c>
      <c r="C2194" s="17" t="s">
        <v>68</v>
      </c>
      <c r="D2194" s="19" t="s">
        <v>99</v>
      </c>
      <c r="E2194" s="21">
        <v>44917</v>
      </c>
      <c r="F2194" s="17">
        <v>0</v>
      </c>
      <c r="G2194" s="17">
        <v>0</v>
      </c>
      <c r="H2194" s="15">
        <f t="shared" si="34"/>
        <v>0</v>
      </c>
      <c r="I2194" s="15" t="s">
        <v>205</v>
      </c>
    </row>
    <row r="2195" spans="2:9" ht="15">
      <c r="B2195" s="17" t="s">
        <v>177</v>
      </c>
      <c r="C2195" s="17" t="s">
        <v>71</v>
      </c>
      <c r="D2195" s="19" t="s">
        <v>94</v>
      </c>
      <c r="E2195" s="21">
        <v>44917</v>
      </c>
      <c r="F2195" s="17">
        <v>185</v>
      </c>
      <c r="G2195" s="17">
        <v>1</v>
      </c>
      <c r="H2195" s="15">
        <f t="shared" si="34"/>
        <v>185</v>
      </c>
      <c r="I2195" s="15" t="s">
        <v>205</v>
      </c>
    </row>
    <row r="2196" spans="2:9" ht="15">
      <c r="B2196" s="17" t="s">
        <v>178</v>
      </c>
      <c r="C2196" s="17" t="s">
        <v>71</v>
      </c>
      <c r="D2196" s="19" t="s">
        <v>72</v>
      </c>
      <c r="E2196" s="21">
        <v>44917</v>
      </c>
      <c r="F2196" s="17">
        <v>11059</v>
      </c>
      <c r="G2196" s="17">
        <v>13</v>
      </c>
      <c r="H2196" s="15">
        <f t="shared" si="34"/>
        <v>850.69230769230774</v>
      </c>
      <c r="I2196" s="15" t="s">
        <v>205</v>
      </c>
    </row>
    <row r="2197" spans="2:9" ht="15">
      <c r="B2197" s="17" t="s">
        <v>179</v>
      </c>
      <c r="C2197" s="17" t="s">
        <v>68</v>
      </c>
      <c r="D2197" s="19" t="s">
        <v>69</v>
      </c>
      <c r="E2197" s="21">
        <v>44917</v>
      </c>
      <c r="F2197" s="17">
        <v>12950</v>
      </c>
      <c r="G2197" s="17">
        <v>36</v>
      </c>
      <c r="H2197" s="15">
        <f t="shared" si="34"/>
        <v>359.72222222222223</v>
      </c>
      <c r="I2197" s="15" t="s">
        <v>205</v>
      </c>
    </row>
    <row r="2198" spans="2:9" ht="15">
      <c r="B2198" s="17" t="s">
        <v>180</v>
      </c>
      <c r="C2198" s="17" t="s">
        <v>68</v>
      </c>
      <c r="D2198" s="19" t="s">
        <v>89</v>
      </c>
      <c r="E2198" s="21">
        <v>44917</v>
      </c>
      <c r="F2198" s="17">
        <v>948</v>
      </c>
      <c r="G2198" s="17">
        <v>3</v>
      </c>
      <c r="H2198" s="15">
        <f t="shared" si="34"/>
        <v>316</v>
      </c>
      <c r="I2198" s="15" t="s">
        <v>205</v>
      </c>
    </row>
    <row r="2199" spans="2:9" ht="15">
      <c r="B2199" s="17" t="s">
        <v>181</v>
      </c>
      <c r="C2199" s="17" t="s">
        <v>68</v>
      </c>
      <c r="D2199" s="19" t="s">
        <v>69</v>
      </c>
      <c r="E2199" s="21">
        <v>44917</v>
      </c>
      <c r="F2199" s="17">
        <v>0</v>
      </c>
      <c r="G2199" s="17">
        <v>0</v>
      </c>
      <c r="H2199" s="15">
        <f t="shared" si="34"/>
        <v>0</v>
      </c>
      <c r="I2199" s="15" t="s">
        <v>205</v>
      </c>
    </row>
    <row r="2200" spans="2:9" ht="15">
      <c r="B2200" s="17" t="s">
        <v>182</v>
      </c>
      <c r="C2200" s="17" t="s">
        <v>75</v>
      </c>
      <c r="D2200" s="19" t="s">
        <v>91</v>
      </c>
      <c r="E2200" s="21">
        <v>44917</v>
      </c>
      <c r="F2200" s="17">
        <v>0</v>
      </c>
      <c r="G2200" s="17">
        <v>0</v>
      </c>
      <c r="H2200" s="15">
        <f t="shared" si="34"/>
        <v>0</v>
      </c>
      <c r="I2200" s="15" t="s">
        <v>205</v>
      </c>
    </row>
    <row r="2201" spans="2:9" ht="15">
      <c r="B2201" s="17" t="s">
        <v>183</v>
      </c>
      <c r="C2201" s="17" t="s">
        <v>71</v>
      </c>
      <c r="D2201" s="19" t="s">
        <v>72</v>
      </c>
      <c r="E2201" s="21">
        <v>44917</v>
      </c>
      <c r="F2201" s="17">
        <v>6490</v>
      </c>
      <c r="G2201" s="17">
        <v>10</v>
      </c>
      <c r="H2201" s="15">
        <f t="shared" si="34"/>
        <v>649</v>
      </c>
      <c r="I2201" s="15" t="s">
        <v>205</v>
      </c>
    </row>
    <row r="2202" spans="2:9" ht="15">
      <c r="B2202" s="17" t="s">
        <v>67</v>
      </c>
      <c r="C2202" s="17" t="s">
        <v>68</v>
      </c>
      <c r="D2202" s="19" t="s">
        <v>69</v>
      </c>
      <c r="E2202" s="21">
        <v>44918</v>
      </c>
      <c r="F2202" s="17">
        <v>2797</v>
      </c>
      <c r="G2202" s="17">
        <v>12</v>
      </c>
      <c r="H2202" s="15">
        <f t="shared" si="34"/>
        <v>233.08333333333334</v>
      </c>
      <c r="I2202" s="15" t="s">
        <v>205</v>
      </c>
    </row>
    <row r="2203" spans="2:9" ht="15">
      <c r="B2203" s="17" t="s">
        <v>70</v>
      </c>
      <c r="C2203" s="17" t="s">
        <v>71</v>
      </c>
      <c r="D2203" s="19" t="s">
        <v>72</v>
      </c>
      <c r="E2203" s="21">
        <v>44918</v>
      </c>
      <c r="F2203" s="17">
        <v>36273</v>
      </c>
      <c r="G2203" s="17">
        <v>65</v>
      </c>
      <c r="H2203" s="15">
        <f t="shared" si="34"/>
        <v>558.04615384615386</v>
      </c>
      <c r="I2203" s="15" t="s">
        <v>205</v>
      </c>
    </row>
    <row r="2204" spans="2:9" ht="15">
      <c r="B2204" s="17" t="s">
        <v>73</v>
      </c>
      <c r="C2204" s="17" t="s">
        <v>71</v>
      </c>
      <c r="D2204" s="19" t="s">
        <v>72</v>
      </c>
      <c r="E2204" s="21">
        <v>44918</v>
      </c>
      <c r="F2204" s="17">
        <v>2493</v>
      </c>
      <c r="G2204" s="17">
        <v>19</v>
      </c>
      <c r="H2204" s="15">
        <f t="shared" si="34"/>
        <v>131.21052631578948</v>
      </c>
      <c r="I2204" s="15" t="s">
        <v>205</v>
      </c>
    </row>
    <row r="2205" spans="2:9" ht="15">
      <c r="B2205" s="17" t="s">
        <v>74</v>
      </c>
      <c r="C2205" s="17" t="s">
        <v>75</v>
      </c>
      <c r="D2205" s="19" t="s">
        <v>76</v>
      </c>
      <c r="E2205" s="21">
        <v>44918</v>
      </c>
      <c r="F2205" s="17">
        <v>8405</v>
      </c>
      <c r="G2205" s="17">
        <v>5</v>
      </c>
      <c r="H2205" s="15">
        <f t="shared" si="34"/>
        <v>1681</v>
      </c>
      <c r="I2205" s="15" t="s">
        <v>205</v>
      </c>
    </row>
    <row r="2206" spans="2:9" ht="15">
      <c r="B2206" s="17" t="s">
        <v>77</v>
      </c>
      <c r="C2206" s="17" t="s">
        <v>78</v>
      </c>
      <c r="D2206" s="19" t="s">
        <v>79</v>
      </c>
      <c r="E2206" s="21">
        <v>44918</v>
      </c>
      <c r="F2206" s="17">
        <v>0</v>
      </c>
      <c r="G2206" s="17">
        <v>0</v>
      </c>
      <c r="H2206" s="15">
        <f t="shared" si="34"/>
        <v>0</v>
      </c>
      <c r="I2206" s="15" t="s">
        <v>205</v>
      </c>
    </row>
    <row r="2207" spans="2:9" ht="15">
      <c r="B2207" s="17" t="s">
        <v>80</v>
      </c>
      <c r="C2207" s="17" t="s">
        <v>81</v>
      </c>
      <c r="D2207" s="19" t="s">
        <v>82</v>
      </c>
      <c r="E2207" s="21">
        <v>44918</v>
      </c>
      <c r="F2207" s="17">
        <v>0</v>
      </c>
      <c r="G2207" s="17">
        <v>0</v>
      </c>
      <c r="H2207" s="15">
        <f t="shared" si="34"/>
        <v>0</v>
      </c>
      <c r="I2207" s="15" t="s">
        <v>205</v>
      </c>
    </row>
    <row r="2208" spans="2:9" ht="15">
      <c r="B2208" s="17" t="s">
        <v>83</v>
      </c>
      <c r="C2208" s="17" t="s">
        <v>71</v>
      </c>
      <c r="D2208" s="19" t="s">
        <v>84</v>
      </c>
      <c r="E2208" s="21">
        <v>44918</v>
      </c>
      <c r="F2208" s="17">
        <v>25284</v>
      </c>
      <c r="G2208" s="17">
        <v>196</v>
      </c>
      <c r="H2208" s="15">
        <f t="shared" si="34"/>
        <v>129</v>
      </c>
      <c r="I2208" s="15" t="s">
        <v>205</v>
      </c>
    </row>
    <row r="2209" spans="2:9" ht="15">
      <c r="B2209" s="17" t="s">
        <v>85</v>
      </c>
      <c r="C2209" s="17" t="s">
        <v>75</v>
      </c>
      <c r="D2209" s="19" t="s">
        <v>86</v>
      </c>
      <c r="E2209" s="21">
        <v>44918</v>
      </c>
      <c r="F2209" s="17">
        <v>2838</v>
      </c>
      <c r="G2209" s="17">
        <v>10</v>
      </c>
      <c r="H2209" s="15">
        <f t="shared" si="34"/>
        <v>283.8</v>
      </c>
      <c r="I2209" s="15" t="s">
        <v>205</v>
      </c>
    </row>
    <row r="2210" spans="2:9" ht="15">
      <c r="B2210" s="17" t="s">
        <v>87</v>
      </c>
      <c r="C2210" s="17" t="s">
        <v>71</v>
      </c>
      <c r="D2210" s="19" t="s">
        <v>84</v>
      </c>
      <c r="E2210" s="21">
        <v>44918</v>
      </c>
      <c r="F2210" s="17">
        <v>2388</v>
      </c>
      <c r="G2210" s="17">
        <v>12</v>
      </c>
      <c r="H2210" s="15">
        <f t="shared" si="34"/>
        <v>199</v>
      </c>
      <c r="I2210" s="15" t="s">
        <v>205</v>
      </c>
    </row>
    <row r="2211" spans="2:9" ht="15">
      <c r="B2211" s="17" t="s">
        <v>88</v>
      </c>
      <c r="C2211" s="17" t="s">
        <v>68</v>
      </c>
      <c r="D2211" s="19" t="s">
        <v>89</v>
      </c>
      <c r="E2211" s="21">
        <v>44918</v>
      </c>
      <c r="F2211" s="17">
        <v>0</v>
      </c>
      <c r="G2211" s="17">
        <v>0</v>
      </c>
      <c r="H2211" s="15">
        <f t="shared" si="34"/>
        <v>0</v>
      </c>
      <c r="I2211" s="15" t="s">
        <v>205</v>
      </c>
    </row>
    <row r="2212" spans="2:9" ht="15">
      <c r="B2212" s="17" t="s">
        <v>90</v>
      </c>
      <c r="C2212" s="17" t="s">
        <v>75</v>
      </c>
      <c r="D2212" s="19" t="s">
        <v>91</v>
      </c>
      <c r="E2212" s="21">
        <v>44918</v>
      </c>
      <c r="F2212" s="17">
        <v>43964</v>
      </c>
      <c r="G2212" s="17">
        <v>91</v>
      </c>
      <c r="H2212" s="15">
        <f t="shared" si="34"/>
        <v>483.12087912087912</v>
      </c>
      <c r="I2212" s="15" t="s">
        <v>205</v>
      </c>
    </row>
    <row r="2213" spans="2:9" ht="15">
      <c r="B2213" s="17" t="s">
        <v>92</v>
      </c>
      <c r="C2213" s="17" t="s">
        <v>75</v>
      </c>
      <c r="D2213" s="19" t="s">
        <v>86</v>
      </c>
      <c r="E2213" s="21">
        <v>44918</v>
      </c>
      <c r="F2213" s="17">
        <v>5840</v>
      </c>
      <c r="G2213" s="17">
        <v>7</v>
      </c>
      <c r="H2213" s="15">
        <f t="shared" si="34"/>
        <v>834.28571428571433</v>
      </c>
      <c r="I2213" s="15" t="s">
        <v>205</v>
      </c>
    </row>
    <row r="2214" spans="2:9" ht="15">
      <c r="B2214" s="17" t="s">
        <v>93</v>
      </c>
      <c r="C2214" s="17" t="s">
        <v>71</v>
      </c>
      <c r="D2214" s="19" t="s">
        <v>94</v>
      </c>
      <c r="E2214" s="21">
        <v>44918</v>
      </c>
      <c r="F2214" s="17">
        <v>22066</v>
      </c>
      <c r="G2214" s="17">
        <v>34</v>
      </c>
      <c r="H2214" s="15">
        <f t="shared" si="34"/>
        <v>649</v>
      </c>
      <c r="I2214" s="15" t="s">
        <v>205</v>
      </c>
    </row>
    <row r="2215" spans="2:9" ht="15">
      <c r="B2215" s="17" t="s">
        <v>95</v>
      </c>
      <c r="C2215" s="17" t="s">
        <v>71</v>
      </c>
      <c r="D2215" s="19" t="s">
        <v>94</v>
      </c>
      <c r="E2215" s="21">
        <v>44918</v>
      </c>
      <c r="F2215" s="17">
        <v>14625</v>
      </c>
      <c r="G2215" s="17">
        <v>35</v>
      </c>
      <c r="H2215" s="15">
        <f t="shared" si="34"/>
        <v>417.85714285714283</v>
      </c>
      <c r="I2215" s="15" t="s">
        <v>205</v>
      </c>
    </row>
    <row r="2216" spans="2:9" ht="15">
      <c r="B2216" s="17" t="s">
        <v>96</v>
      </c>
      <c r="C2216" s="17" t="s">
        <v>75</v>
      </c>
      <c r="D2216" s="19" t="s">
        <v>76</v>
      </c>
      <c r="E2216" s="21">
        <v>44918</v>
      </c>
      <c r="F2216" s="17">
        <v>170</v>
      </c>
      <c r="G2216" s="17">
        <v>1</v>
      </c>
      <c r="H2216" s="15">
        <f t="shared" si="34"/>
        <v>170</v>
      </c>
      <c r="I2216" s="15" t="s">
        <v>205</v>
      </c>
    </row>
    <row r="2217" spans="2:9" ht="15">
      <c r="B2217" s="17" t="s">
        <v>97</v>
      </c>
      <c r="C2217" s="17" t="s">
        <v>71</v>
      </c>
      <c r="D2217" s="19" t="s">
        <v>72</v>
      </c>
      <c r="E2217" s="21">
        <v>44918</v>
      </c>
      <c r="F2217" s="17">
        <v>32265</v>
      </c>
      <c r="G2217" s="17">
        <v>239</v>
      </c>
      <c r="H2217" s="15">
        <f t="shared" si="34"/>
        <v>135</v>
      </c>
      <c r="I2217" s="15" t="s">
        <v>205</v>
      </c>
    </row>
    <row r="2218" spans="2:9" ht="15">
      <c r="B2218" s="17" t="s">
        <v>98</v>
      </c>
      <c r="C2218" s="17" t="s">
        <v>68</v>
      </c>
      <c r="D2218" s="19" t="s">
        <v>99</v>
      </c>
      <c r="E2218" s="21">
        <v>44918</v>
      </c>
      <c r="F2218" s="17">
        <v>0</v>
      </c>
      <c r="G2218" s="17">
        <v>0</v>
      </c>
      <c r="H2218" s="15">
        <f t="shared" si="34"/>
        <v>0</v>
      </c>
      <c r="I2218" s="15" t="s">
        <v>205</v>
      </c>
    </row>
    <row r="2219" spans="2:9" ht="15">
      <c r="B2219" s="17" t="s">
        <v>100</v>
      </c>
      <c r="C2219" s="17" t="s">
        <v>68</v>
      </c>
      <c r="D2219" s="19" t="s">
        <v>99</v>
      </c>
      <c r="E2219" s="21">
        <v>44918</v>
      </c>
      <c r="F2219" s="17">
        <v>0</v>
      </c>
      <c r="G2219" s="17">
        <v>0</v>
      </c>
      <c r="H2219" s="15">
        <f t="shared" si="34"/>
        <v>0</v>
      </c>
      <c r="I2219" s="15" t="s">
        <v>205</v>
      </c>
    </row>
    <row r="2220" spans="2:9" ht="15">
      <c r="B2220" s="17" t="s">
        <v>101</v>
      </c>
      <c r="C2220" s="17" t="s">
        <v>68</v>
      </c>
      <c r="D2220" s="19" t="s">
        <v>99</v>
      </c>
      <c r="E2220" s="21">
        <v>44918</v>
      </c>
      <c r="F2220" s="17">
        <v>764</v>
      </c>
      <c r="G2220" s="17">
        <v>4</v>
      </c>
      <c r="H2220" s="15">
        <f t="shared" si="34"/>
        <v>191</v>
      </c>
      <c r="I2220" s="15" t="s">
        <v>205</v>
      </c>
    </row>
    <row r="2221" spans="2:9" ht="15">
      <c r="B2221" s="17" t="s">
        <v>102</v>
      </c>
      <c r="C2221" s="17" t="s">
        <v>75</v>
      </c>
      <c r="D2221" s="19" t="s">
        <v>76</v>
      </c>
      <c r="E2221" s="21">
        <v>44918</v>
      </c>
      <c r="F2221" s="17">
        <v>7573</v>
      </c>
      <c r="G2221" s="17">
        <v>9</v>
      </c>
      <c r="H2221" s="15">
        <f t="shared" si="34"/>
        <v>841.44444444444446</v>
      </c>
      <c r="I2221" s="15" t="s">
        <v>205</v>
      </c>
    </row>
    <row r="2222" spans="2:9" ht="15">
      <c r="B2222" s="17" t="s">
        <v>103</v>
      </c>
      <c r="C2222" s="17" t="s">
        <v>75</v>
      </c>
      <c r="D2222" s="19" t="s">
        <v>86</v>
      </c>
      <c r="E2222" s="21">
        <v>44918</v>
      </c>
      <c r="F2222" s="17">
        <v>17986</v>
      </c>
      <c r="G2222" s="17">
        <v>50</v>
      </c>
      <c r="H2222" s="15">
        <f t="shared" si="34"/>
        <v>359.72</v>
      </c>
      <c r="I2222" s="15" t="s">
        <v>205</v>
      </c>
    </row>
    <row r="2223" spans="2:9" ht="15">
      <c r="B2223" s="17" t="s">
        <v>104</v>
      </c>
      <c r="C2223" s="17" t="s">
        <v>68</v>
      </c>
      <c r="D2223" s="19" t="s">
        <v>99</v>
      </c>
      <c r="E2223" s="21">
        <v>44918</v>
      </c>
      <c r="F2223" s="17">
        <v>0</v>
      </c>
      <c r="G2223" s="17">
        <v>0</v>
      </c>
      <c r="H2223" s="15">
        <f t="shared" si="34"/>
        <v>0</v>
      </c>
      <c r="I2223" s="15" t="s">
        <v>205</v>
      </c>
    </row>
    <row r="2224" spans="2:9" ht="15">
      <c r="B2224" s="17" t="s">
        <v>105</v>
      </c>
      <c r="C2224" s="17" t="s">
        <v>81</v>
      </c>
      <c r="D2224" s="19" t="s">
        <v>82</v>
      </c>
      <c r="E2224" s="21">
        <v>44918</v>
      </c>
      <c r="F2224" s="17">
        <v>269</v>
      </c>
      <c r="G2224" s="17">
        <v>1</v>
      </c>
      <c r="H2224" s="15">
        <f t="shared" si="34"/>
        <v>269</v>
      </c>
      <c r="I2224" s="15" t="s">
        <v>205</v>
      </c>
    </row>
    <row r="2225" spans="2:9" ht="15">
      <c r="B2225" s="17" t="s">
        <v>106</v>
      </c>
      <c r="C2225" s="17" t="s">
        <v>68</v>
      </c>
      <c r="D2225" s="19" t="s">
        <v>89</v>
      </c>
      <c r="E2225" s="21">
        <v>44918</v>
      </c>
      <c r="F2225" s="17">
        <v>0</v>
      </c>
      <c r="G2225" s="17">
        <v>0</v>
      </c>
      <c r="H2225" s="15">
        <f t="shared" si="34"/>
        <v>0</v>
      </c>
      <c r="I2225" s="15" t="s">
        <v>205</v>
      </c>
    </row>
    <row r="2226" spans="2:9" ht="15">
      <c r="B2226" s="17" t="s">
        <v>107</v>
      </c>
      <c r="C2226" s="17" t="s">
        <v>71</v>
      </c>
      <c r="D2226" s="19" t="s">
        <v>72</v>
      </c>
      <c r="E2226" s="21">
        <v>44918</v>
      </c>
      <c r="F2226" s="17">
        <v>9735</v>
      </c>
      <c r="G2226" s="17">
        <v>15</v>
      </c>
      <c r="H2226" s="15">
        <f t="shared" si="34"/>
        <v>649</v>
      </c>
      <c r="I2226" s="15" t="s">
        <v>205</v>
      </c>
    </row>
    <row r="2227" spans="2:9" ht="15">
      <c r="B2227" s="17" t="s">
        <v>108</v>
      </c>
      <c r="C2227" s="17" t="s">
        <v>68</v>
      </c>
      <c r="D2227" s="19" t="s">
        <v>89</v>
      </c>
      <c r="E2227" s="21">
        <v>44918</v>
      </c>
      <c r="F2227" s="17">
        <v>1632</v>
      </c>
      <c r="G2227" s="17">
        <v>8</v>
      </c>
      <c r="H2227" s="15">
        <f t="shared" si="34"/>
        <v>204</v>
      </c>
      <c r="I2227" s="15" t="s">
        <v>205</v>
      </c>
    </row>
    <row r="2228" spans="2:9" ht="15">
      <c r="B2228" s="17" t="s">
        <v>109</v>
      </c>
      <c r="C2228" s="17" t="s">
        <v>71</v>
      </c>
      <c r="D2228" s="19" t="s">
        <v>72</v>
      </c>
      <c r="E2228" s="21">
        <v>44918</v>
      </c>
      <c r="F2228" s="17">
        <v>43964</v>
      </c>
      <c r="G2228" s="17">
        <v>91</v>
      </c>
      <c r="H2228" s="15">
        <f t="shared" si="34"/>
        <v>483.12087912087912</v>
      </c>
      <c r="I2228" s="15" t="s">
        <v>205</v>
      </c>
    </row>
    <row r="2229" spans="2:9" ht="15">
      <c r="B2229" s="17" t="s">
        <v>110</v>
      </c>
      <c r="C2229" s="17" t="s">
        <v>75</v>
      </c>
      <c r="D2229" s="19" t="s">
        <v>86</v>
      </c>
      <c r="E2229" s="21">
        <v>44918</v>
      </c>
      <c r="F2229" s="17">
        <v>5840</v>
      </c>
      <c r="G2229" s="17">
        <v>7</v>
      </c>
      <c r="H2229" s="15">
        <f t="shared" si="34"/>
        <v>834.28571428571433</v>
      </c>
      <c r="I2229" s="15" t="s">
        <v>205</v>
      </c>
    </row>
    <row r="2230" spans="2:9" ht="15">
      <c r="B2230" s="17" t="s">
        <v>111</v>
      </c>
      <c r="C2230" s="17" t="s">
        <v>75</v>
      </c>
      <c r="D2230" s="19" t="s">
        <v>76</v>
      </c>
      <c r="E2230" s="21">
        <v>44918</v>
      </c>
      <c r="F2230" s="17">
        <v>22066</v>
      </c>
      <c r="G2230" s="17">
        <v>34</v>
      </c>
      <c r="H2230" s="15">
        <f t="shared" si="34"/>
        <v>649</v>
      </c>
      <c r="I2230" s="15" t="s">
        <v>205</v>
      </c>
    </row>
    <row r="2231" spans="2:9" ht="15">
      <c r="B2231" s="17" t="s">
        <v>112</v>
      </c>
      <c r="C2231" s="17" t="s">
        <v>71</v>
      </c>
      <c r="D2231" s="19" t="s">
        <v>72</v>
      </c>
      <c r="E2231" s="21">
        <v>44918</v>
      </c>
      <c r="F2231" s="17">
        <v>14625</v>
      </c>
      <c r="G2231" s="17">
        <v>35</v>
      </c>
      <c r="H2231" s="15">
        <f t="shared" si="34"/>
        <v>417.85714285714283</v>
      </c>
      <c r="I2231" s="15" t="s">
        <v>205</v>
      </c>
    </row>
    <row r="2232" spans="2:9" ht="15">
      <c r="B2232" s="17" t="s">
        <v>113</v>
      </c>
      <c r="C2232" s="17" t="s">
        <v>71</v>
      </c>
      <c r="D2232" s="19" t="s">
        <v>84</v>
      </c>
      <c r="E2232" s="21">
        <v>44918</v>
      </c>
      <c r="F2232" s="17">
        <v>170</v>
      </c>
      <c r="G2232" s="17">
        <v>1</v>
      </c>
      <c r="H2232" s="15">
        <f t="shared" si="34"/>
        <v>170</v>
      </c>
      <c r="I2232" s="15" t="s">
        <v>205</v>
      </c>
    </row>
    <row r="2233" spans="2:9" ht="15">
      <c r="B2233" s="17" t="s">
        <v>114</v>
      </c>
      <c r="C2233" s="17" t="s">
        <v>71</v>
      </c>
      <c r="D2233" s="19" t="s">
        <v>72</v>
      </c>
      <c r="E2233" s="21">
        <v>44918</v>
      </c>
      <c r="F2233" s="17">
        <v>32265</v>
      </c>
      <c r="G2233" s="17">
        <v>239</v>
      </c>
      <c r="H2233" s="15">
        <f t="shared" si="34"/>
        <v>135</v>
      </c>
      <c r="I2233" s="15" t="s">
        <v>205</v>
      </c>
    </row>
    <row r="2234" spans="2:9" ht="15">
      <c r="B2234" s="17" t="s">
        <v>115</v>
      </c>
      <c r="C2234" s="17" t="s">
        <v>68</v>
      </c>
      <c r="D2234" s="19" t="s">
        <v>99</v>
      </c>
      <c r="E2234" s="21">
        <v>44918</v>
      </c>
      <c r="F2234" s="17">
        <v>0</v>
      </c>
      <c r="G2234" s="17">
        <v>0</v>
      </c>
      <c r="H2234" s="15">
        <f t="shared" si="34"/>
        <v>0</v>
      </c>
      <c r="I2234" s="15" t="s">
        <v>205</v>
      </c>
    </row>
    <row r="2235" spans="2:9" ht="15">
      <c r="B2235" s="17" t="s">
        <v>116</v>
      </c>
      <c r="C2235" s="17" t="s">
        <v>71</v>
      </c>
      <c r="D2235" s="19" t="s">
        <v>94</v>
      </c>
      <c r="E2235" s="21">
        <v>44918</v>
      </c>
      <c r="F2235" s="17">
        <v>0</v>
      </c>
      <c r="G2235" s="17">
        <v>0</v>
      </c>
      <c r="H2235" s="15">
        <f t="shared" si="34"/>
        <v>0</v>
      </c>
      <c r="I2235" s="15" t="s">
        <v>205</v>
      </c>
    </row>
    <row r="2236" spans="2:9" ht="15">
      <c r="B2236" s="17" t="s">
        <v>117</v>
      </c>
      <c r="C2236" s="17" t="s">
        <v>68</v>
      </c>
      <c r="D2236" s="19" t="s">
        <v>99</v>
      </c>
      <c r="E2236" s="21">
        <v>44918</v>
      </c>
      <c r="F2236" s="17">
        <v>764</v>
      </c>
      <c r="G2236" s="17">
        <v>4</v>
      </c>
      <c r="H2236" s="15">
        <f t="shared" si="34"/>
        <v>191</v>
      </c>
      <c r="I2236" s="15" t="s">
        <v>205</v>
      </c>
    </row>
    <row r="2237" spans="2:9" ht="15">
      <c r="B2237" s="17" t="s">
        <v>118</v>
      </c>
      <c r="C2237" s="17" t="s">
        <v>71</v>
      </c>
      <c r="D2237" s="19" t="s">
        <v>72</v>
      </c>
      <c r="E2237" s="21">
        <v>44918</v>
      </c>
      <c r="F2237" s="17">
        <v>7573</v>
      </c>
      <c r="G2237" s="17">
        <v>9</v>
      </c>
      <c r="H2237" s="15">
        <f t="shared" si="34"/>
        <v>841.44444444444446</v>
      </c>
      <c r="I2237" s="15" t="s">
        <v>205</v>
      </c>
    </row>
    <row r="2238" spans="2:9" ht="15">
      <c r="B2238" s="17" t="s">
        <v>119</v>
      </c>
      <c r="C2238" s="17" t="s">
        <v>71</v>
      </c>
      <c r="D2238" s="19" t="s">
        <v>84</v>
      </c>
      <c r="E2238" s="21">
        <v>44918</v>
      </c>
      <c r="F2238" s="17">
        <v>17986</v>
      </c>
      <c r="G2238" s="17">
        <v>50</v>
      </c>
      <c r="H2238" s="15">
        <f t="shared" si="34"/>
        <v>359.72</v>
      </c>
      <c r="I2238" s="15" t="s">
        <v>205</v>
      </c>
    </row>
    <row r="2239" spans="2:9" ht="15">
      <c r="B2239" s="17" t="s">
        <v>120</v>
      </c>
      <c r="C2239" s="17" t="s">
        <v>81</v>
      </c>
      <c r="D2239" s="19" t="s">
        <v>121</v>
      </c>
      <c r="E2239" s="21">
        <v>44918</v>
      </c>
      <c r="F2239" s="17">
        <v>0</v>
      </c>
      <c r="G2239" s="17">
        <v>0</v>
      </c>
      <c r="H2239" s="15">
        <f t="shared" si="34"/>
        <v>0</v>
      </c>
      <c r="I2239" s="15" t="s">
        <v>205</v>
      </c>
    </row>
    <row r="2240" spans="2:9" ht="15">
      <c r="B2240" s="17" t="s">
        <v>122</v>
      </c>
      <c r="C2240" s="17" t="s">
        <v>81</v>
      </c>
      <c r="D2240" s="19" t="s">
        <v>123</v>
      </c>
      <c r="E2240" s="21">
        <v>44918</v>
      </c>
      <c r="F2240" s="17">
        <v>269</v>
      </c>
      <c r="G2240" s="17">
        <v>1</v>
      </c>
      <c r="H2240" s="15">
        <f t="shared" si="34"/>
        <v>269</v>
      </c>
      <c r="I2240" s="15" t="s">
        <v>205</v>
      </c>
    </row>
    <row r="2241" spans="2:9" ht="15">
      <c r="B2241" s="17" t="s">
        <v>124</v>
      </c>
      <c r="C2241" s="17" t="s">
        <v>81</v>
      </c>
      <c r="D2241" s="19" t="s">
        <v>121</v>
      </c>
      <c r="E2241" s="21">
        <v>44918</v>
      </c>
      <c r="F2241" s="17">
        <v>0</v>
      </c>
      <c r="G2241" s="17">
        <v>0</v>
      </c>
      <c r="H2241" s="15">
        <f t="shared" si="34"/>
        <v>0</v>
      </c>
      <c r="I2241" s="15" t="s">
        <v>205</v>
      </c>
    </row>
    <row r="2242" spans="2:9" ht="15">
      <c r="B2242" s="17" t="s">
        <v>125</v>
      </c>
      <c r="C2242" s="17" t="s">
        <v>75</v>
      </c>
      <c r="D2242" s="19" t="s">
        <v>91</v>
      </c>
      <c r="E2242" s="21">
        <v>44918</v>
      </c>
      <c r="F2242" s="17">
        <v>9735</v>
      </c>
      <c r="G2242" s="17">
        <v>15</v>
      </c>
      <c r="H2242" s="15">
        <f t="shared" si="34"/>
        <v>649</v>
      </c>
      <c r="I2242" s="15" t="s">
        <v>205</v>
      </c>
    </row>
    <row r="2243" spans="2:9" ht="15">
      <c r="B2243" s="17" t="s">
        <v>126</v>
      </c>
      <c r="C2243" s="17" t="s">
        <v>71</v>
      </c>
      <c r="D2243" s="19" t="s">
        <v>84</v>
      </c>
      <c r="E2243" s="21">
        <v>44918</v>
      </c>
      <c r="F2243" s="17">
        <v>1632</v>
      </c>
      <c r="G2243" s="17">
        <v>8</v>
      </c>
      <c r="H2243" s="15">
        <f t="shared" ref="H2243:H2306" si="35">IF(F2243&gt;0,F2243/G2243,0)</f>
        <v>204</v>
      </c>
      <c r="I2243" s="15" t="s">
        <v>205</v>
      </c>
    </row>
    <row r="2244" spans="2:9" ht="15">
      <c r="B2244" s="17" t="s">
        <v>87</v>
      </c>
      <c r="C2244" s="17" t="s">
        <v>71</v>
      </c>
      <c r="D2244" s="19" t="s">
        <v>72</v>
      </c>
      <c r="E2244" s="21">
        <v>44918</v>
      </c>
      <c r="F2244" s="17">
        <v>43964</v>
      </c>
      <c r="G2244" s="17">
        <v>91</v>
      </c>
      <c r="H2244" s="15">
        <f t="shared" si="35"/>
        <v>483.12087912087912</v>
      </c>
      <c r="I2244" s="15" t="s">
        <v>205</v>
      </c>
    </row>
    <row r="2245" spans="2:9" ht="15">
      <c r="B2245" s="17" t="s">
        <v>127</v>
      </c>
      <c r="C2245" s="17" t="s">
        <v>68</v>
      </c>
      <c r="D2245" s="19" t="s">
        <v>99</v>
      </c>
      <c r="E2245" s="21">
        <v>44918</v>
      </c>
      <c r="F2245" s="17">
        <v>5840</v>
      </c>
      <c r="G2245" s="17">
        <v>7</v>
      </c>
      <c r="H2245" s="15">
        <f t="shared" si="35"/>
        <v>834.28571428571433</v>
      </c>
      <c r="I2245" s="15" t="s">
        <v>205</v>
      </c>
    </row>
    <row r="2246" spans="2:9" ht="15">
      <c r="B2246" s="17" t="s">
        <v>128</v>
      </c>
      <c r="C2246" s="17" t="s">
        <v>81</v>
      </c>
      <c r="D2246" s="19" t="s">
        <v>123</v>
      </c>
      <c r="E2246" s="21">
        <v>44918</v>
      </c>
      <c r="F2246" s="17">
        <v>22066</v>
      </c>
      <c r="G2246" s="17">
        <v>34</v>
      </c>
      <c r="H2246" s="15">
        <f t="shared" si="35"/>
        <v>649</v>
      </c>
      <c r="I2246" s="15" t="s">
        <v>205</v>
      </c>
    </row>
    <row r="2247" spans="2:9" ht="15">
      <c r="B2247" s="17" t="s">
        <v>129</v>
      </c>
      <c r="C2247" s="17" t="s">
        <v>75</v>
      </c>
      <c r="D2247" s="19" t="s">
        <v>91</v>
      </c>
      <c r="E2247" s="21">
        <v>44918</v>
      </c>
      <c r="F2247" s="17">
        <v>14625</v>
      </c>
      <c r="G2247" s="17">
        <v>35</v>
      </c>
      <c r="H2247" s="15">
        <f t="shared" si="35"/>
        <v>417.85714285714283</v>
      </c>
      <c r="I2247" s="15" t="s">
        <v>205</v>
      </c>
    </row>
    <row r="2248" spans="2:9" ht="15">
      <c r="B2248" s="17" t="s">
        <v>130</v>
      </c>
      <c r="C2248" s="17" t="s">
        <v>71</v>
      </c>
      <c r="D2248" s="19" t="s">
        <v>72</v>
      </c>
      <c r="E2248" s="21">
        <v>44918</v>
      </c>
      <c r="F2248" s="17">
        <v>170</v>
      </c>
      <c r="G2248" s="17">
        <v>1</v>
      </c>
      <c r="H2248" s="15">
        <f t="shared" si="35"/>
        <v>170</v>
      </c>
      <c r="I2248" s="15" t="s">
        <v>205</v>
      </c>
    </row>
    <row r="2249" spans="2:9" ht="15">
      <c r="B2249" s="17" t="s">
        <v>131</v>
      </c>
      <c r="C2249" s="17" t="s">
        <v>75</v>
      </c>
      <c r="D2249" s="19" t="s">
        <v>76</v>
      </c>
      <c r="E2249" s="21">
        <v>44918</v>
      </c>
      <c r="F2249" s="17">
        <v>32265</v>
      </c>
      <c r="G2249" s="17">
        <v>239</v>
      </c>
      <c r="H2249" s="15">
        <f t="shared" si="35"/>
        <v>135</v>
      </c>
      <c r="I2249" s="15" t="s">
        <v>205</v>
      </c>
    </row>
    <row r="2250" spans="2:9" ht="15">
      <c r="B2250" s="17" t="s">
        <v>132</v>
      </c>
      <c r="C2250" s="17" t="s">
        <v>68</v>
      </c>
      <c r="D2250" s="19" t="s">
        <v>89</v>
      </c>
      <c r="E2250" s="21">
        <v>44918</v>
      </c>
      <c r="F2250" s="17">
        <v>0</v>
      </c>
      <c r="G2250" s="17">
        <v>0</v>
      </c>
      <c r="H2250" s="15">
        <f t="shared" si="35"/>
        <v>0</v>
      </c>
      <c r="I2250" s="15" t="s">
        <v>205</v>
      </c>
    </row>
    <row r="2251" spans="2:9" ht="15">
      <c r="B2251" s="17" t="s">
        <v>133</v>
      </c>
      <c r="C2251" s="17" t="s">
        <v>71</v>
      </c>
      <c r="D2251" s="19" t="s">
        <v>72</v>
      </c>
      <c r="E2251" s="21">
        <v>44918</v>
      </c>
      <c r="F2251" s="17">
        <v>0</v>
      </c>
      <c r="G2251" s="17">
        <v>0</v>
      </c>
      <c r="H2251" s="15">
        <f t="shared" si="35"/>
        <v>0</v>
      </c>
      <c r="I2251" s="15" t="s">
        <v>205</v>
      </c>
    </row>
    <row r="2252" spans="2:9" ht="15">
      <c r="B2252" s="17" t="s">
        <v>134</v>
      </c>
      <c r="C2252" s="17" t="s">
        <v>75</v>
      </c>
      <c r="D2252" s="19" t="s">
        <v>76</v>
      </c>
      <c r="E2252" s="21">
        <v>44918</v>
      </c>
      <c r="F2252" s="17">
        <v>764</v>
      </c>
      <c r="G2252" s="17">
        <v>4</v>
      </c>
      <c r="H2252" s="15">
        <f t="shared" si="35"/>
        <v>191</v>
      </c>
      <c r="I2252" s="15" t="s">
        <v>205</v>
      </c>
    </row>
    <row r="2253" spans="2:9" ht="15">
      <c r="B2253" s="17" t="s">
        <v>135</v>
      </c>
      <c r="C2253" s="17" t="s">
        <v>68</v>
      </c>
      <c r="D2253" s="19" t="s">
        <v>69</v>
      </c>
      <c r="E2253" s="21">
        <v>44918</v>
      </c>
      <c r="F2253" s="17">
        <v>7573</v>
      </c>
      <c r="G2253" s="17">
        <v>9</v>
      </c>
      <c r="H2253" s="15">
        <f t="shared" si="35"/>
        <v>841.44444444444446</v>
      </c>
      <c r="I2253" s="15" t="s">
        <v>205</v>
      </c>
    </row>
    <row r="2254" spans="2:9" ht="15">
      <c r="B2254" s="17" t="s">
        <v>136</v>
      </c>
      <c r="C2254" s="17" t="s">
        <v>71</v>
      </c>
      <c r="D2254" s="19" t="s">
        <v>84</v>
      </c>
      <c r="E2254" s="21">
        <v>44918</v>
      </c>
      <c r="F2254" s="17">
        <v>17986</v>
      </c>
      <c r="G2254" s="17">
        <v>50</v>
      </c>
      <c r="H2254" s="15">
        <f t="shared" si="35"/>
        <v>359.72</v>
      </c>
      <c r="I2254" s="15" t="s">
        <v>205</v>
      </c>
    </row>
    <row r="2255" spans="2:9" ht="15">
      <c r="B2255" s="17" t="s">
        <v>137</v>
      </c>
      <c r="C2255" s="17" t="s">
        <v>81</v>
      </c>
      <c r="D2255" s="19" t="s">
        <v>121</v>
      </c>
      <c r="E2255" s="21">
        <v>44918</v>
      </c>
      <c r="F2255" s="17">
        <v>0</v>
      </c>
      <c r="G2255" s="17">
        <v>0</v>
      </c>
      <c r="H2255" s="15">
        <f t="shared" si="35"/>
        <v>0</v>
      </c>
      <c r="I2255" s="15" t="s">
        <v>205</v>
      </c>
    </row>
    <row r="2256" spans="2:9" ht="15">
      <c r="B2256" s="17" t="s">
        <v>138</v>
      </c>
      <c r="C2256" s="17" t="s">
        <v>68</v>
      </c>
      <c r="D2256" s="19" t="s">
        <v>89</v>
      </c>
      <c r="E2256" s="21">
        <v>44918</v>
      </c>
      <c r="F2256" s="17">
        <v>269</v>
      </c>
      <c r="G2256" s="17">
        <v>1</v>
      </c>
      <c r="H2256" s="15">
        <f t="shared" si="35"/>
        <v>269</v>
      </c>
      <c r="I2256" s="15" t="s">
        <v>205</v>
      </c>
    </row>
    <row r="2257" spans="2:9" ht="15">
      <c r="B2257" s="17" t="s">
        <v>139</v>
      </c>
      <c r="C2257" s="17" t="s">
        <v>71</v>
      </c>
      <c r="D2257" s="19" t="s">
        <v>94</v>
      </c>
      <c r="E2257" s="21">
        <v>44918</v>
      </c>
      <c r="F2257" s="17">
        <v>0</v>
      </c>
      <c r="G2257" s="17">
        <v>0</v>
      </c>
      <c r="H2257" s="15">
        <f t="shared" si="35"/>
        <v>0</v>
      </c>
      <c r="I2257" s="15" t="s">
        <v>205</v>
      </c>
    </row>
    <row r="2258" spans="2:9" ht="15">
      <c r="B2258" s="17" t="s">
        <v>140</v>
      </c>
      <c r="C2258" s="17" t="s">
        <v>68</v>
      </c>
      <c r="D2258" s="19" t="s">
        <v>99</v>
      </c>
      <c r="E2258" s="21">
        <v>44918</v>
      </c>
      <c r="F2258" s="17">
        <v>9735</v>
      </c>
      <c r="G2258" s="17">
        <v>15</v>
      </c>
      <c r="H2258" s="15">
        <f t="shared" si="35"/>
        <v>649</v>
      </c>
      <c r="I2258" s="15" t="s">
        <v>205</v>
      </c>
    </row>
    <row r="2259" spans="2:9" ht="15">
      <c r="B2259" s="17" t="s">
        <v>141</v>
      </c>
      <c r="C2259" s="17" t="s">
        <v>75</v>
      </c>
      <c r="D2259" s="19" t="s">
        <v>91</v>
      </c>
      <c r="E2259" s="21">
        <v>44918</v>
      </c>
      <c r="F2259" s="17">
        <v>1632</v>
      </c>
      <c r="G2259" s="17">
        <v>8</v>
      </c>
      <c r="H2259" s="15">
        <f t="shared" si="35"/>
        <v>204</v>
      </c>
      <c r="I2259" s="15" t="s">
        <v>205</v>
      </c>
    </row>
    <row r="2260" spans="2:9" ht="15">
      <c r="B2260" s="17" t="s">
        <v>142</v>
      </c>
      <c r="C2260" s="17" t="s">
        <v>68</v>
      </c>
      <c r="D2260" s="19" t="s">
        <v>89</v>
      </c>
      <c r="E2260" s="21">
        <v>44918</v>
      </c>
      <c r="F2260" s="17">
        <v>43964</v>
      </c>
      <c r="G2260" s="17">
        <v>91</v>
      </c>
      <c r="H2260" s="15">
        <f t="shared" si="35"/>
        <v>483.12087912087912</v>
      </c>
      <c r="I2260" s="15" t="s">
        <v>205</v>
      </c>
    </row>
    <row r="2261" spans="2:9" ht="15">
      <c r="B2261" s="17" t="s">
        <v>143</v>
      </c>
      <c r="C2261" s="17" t="s">
        <v>81</v>
      </c>
      <c r="D2261" s="19" t="s">
        <v>121</v>
      </c>
      <c r="E2261" s="21">
        <v>44918</v>
      </c>
      <c r="F2261" s="17">
        <v>5840</v>
      </c>
      <c r="G2261" s="17">
        <v>7</v>
      </c>
      <c r="H2261" s="15">
        <f t="shared" si="35"/>
        <v>834.28571428571433</v>
      </c>
      <c r="I2261" s="15" t="s">
        <v>205</v>
      </c>
    </row>
    <row r="2262" spans="2:9" ht="15">
      <c r="B2262" s="17" t="s">
        <v>144</v>
      </c>
      <c r="C2262" s="17" t="s">
        <v>71</v>
      </c>
      <c r="D2262" s="19" t="s">
        <v>72</v>
      </c>
      <c r="E2262" s="21">
        <v>44918</v>
      </c>
      <c r="F2262" s="17">
        <v>22066</v>
      </c>
      <c r="G2262" s="17">
        <v>34</v>
      </c>
      <c r="H2262" s="15">
        <f t="shared" si="35"/>
        <v>649</v>
      </c>
      <c r="I2262" s="15" t="s">
        <v>205</v>
      </c>
    </row>
    <row r="2263" spans="2:9" ht="15">
      <c r="B2263" s="17" t="s">
        <v>145</v>
      </c>
      <c r="C2263" s="17" t="s">
        <v>81</v>
      </c>
      <c r="D2263" s="19" t="s">
        <v>123</v>
      </c>
      <c r="E2263" s="21">
        <v>44918</v>
      </c>
      <c r="F2263" s="17">
        <v>14625</v>
      </c>
      <c r="G2263" s="17">
        <v>35</v>
      </c>
      <c r="H2263" s="15">
        <f t="shared" si="35"/>
        <v>417.85714285714283</v>
      </c>
      <c r="I2263" s="15" t="s">
        <v>205</v>
      </c>
    </row>
    <row r="2264" spans="2:9" ht="15">
      <c r="B2264" s="17" t="s">
        <v>146</v>
      </c>
      <c r="C2264" s="17" t="s">
        <v>68</v>
      </c>
      <c r="D2264" s="19" t="s">
        <v>69</v>
      </c>
      <c r="E2264" s="21">
        <v>44918</v>
      </c>
      <c r="F2264" s="17">
        <v>170</v>
      </c>
      <c r="G2264" s="17">
        <v>1</v>
      </c>
      <c r="H2264" s="15">
        <f t="shared" si="35"/>
        <v>170</v>
      </c>
      <c r="I2264" s="15" t="s">
        <v>205</v>
      </c>
    </row>
    <row r="2265" spans="2:9" ht="15">
      <c r="B2265" s="17" t="s">
        <v>147</v>
      </c>
      <c r="C2265" s="17" t="s">
        <v>68</v>
      </c>
      <c r="D2265" s="19" t="s">
        <v>99</v>
      </c>
      <c r="E2265" s="21">
        <v>44918</v>
      </c>
      <c r="F2265" s="17">
        <v>32265</v>
      </c>
      <c r="G2265" s="17">
        <v>239</v>
      </c>
      <c r="H2265" s="15">
        <f t="shared" si="35"/>
        <v>135</v>
      </c>
      <c r="I2265" s="15" t="s">
        <v>205</v>
      </c>
    </row>
    <row r="2266" spans="2:9" ht="15">
      <c r="B2266" s="17" t="s">
        <v>148</v>
      </c>
      <c r="C2266" s="17" t="s">
        <v>81</v>
      </c>
      <c r="D2266" s="19" t="s">
        <v>123</v>
      </c>
      <c r="E2266" s="21">
        <v>44918</v>
      </c>
      <c r="F2266" s="17">
        <v>0</v>
      </c>
      <c r="G2266" s="17">
        <v>0</v>
      </c>
      <c r="H2266" s="15">
        <f t="shared" si="35"/>
        <v>0</v>
      </c>
      <c r="I2266" s="15" t="s">
        <v>205</v>
      </c>
    </row>
    <row r="2267" spans="2:9" ht="15">
      <c r="B2267" s="17" t="s">
        <v>149</v>
      </c>
      <c r="C2267" s="17" t="s">
        <v>75</v>
      </c>
      <c r="D2267" s="19" t="s">
        <v>86</v>
      </c>
      <c r="E2267" s="21">
        <v>44918</v>
      </c>
      <c r="F2267" s="17">
        <v>0</v>
      </c>
      <c r="G2267" s="17">
        <v>0</v>
      </c>
      <c r="H2267" s="15">
        <f t="shared" si="35"/>
        <v>0</v>
      </c>
      <c r="I2267" s="15" t="s">
        <v>205</v>
      </c>
    </row>
    <row r="2268" spans="2:9" ht="15">
      <c r="B2268" s="17" t="s">
        <v>150</v>
      </c>
      <c r="C2268" s="17" t="s">
        <v>71</v>
      </c>
      <c r="D2268" s="19" t="s">
        <v>94</v>
      </c>
      <c r="E2268" s="21">
        <v>44918</v>
      </c>
      <c r="F2268" s="17">
        <v>764</v>
      </c>
      <c r="G2268" s="17">
        <v>4</v>
      </c>
      <c r="H2268" s="15">
        <f t="shared" si="35"/>
        <v>191</v>
      </c>
      <c r="I2268" s="15" t="s">
        <v>205</v>
      </c>
    </row>
    <row r="2269" spans="2:9" ht="15">
      <c r="B2269" s="17" t="s">
        <v>151</v>
      </c>
      <c r="C2269" s="17" t="s">
        <v>68</v>
      </c>
      <c r="D2269" s="19" t="s">
        <v>89</v>
      </c>
      <c r="E2269" s="21">
        <v>44918</v>
      </c>
      <c r="F2269" s="17">
        <v>7573</v>
      </c>
      <c r="G2269" s="17">
        <v>9</v>
      </c>
      <c r="H2269" s="15">
        <f t="shared" si="35"/>
        <v>841.44444444444446</v>
      </c>
      <c r="I2269" s="15" t="s">
        <v>205</v>
      </c>
    </row>
    <row r="2270" spans="2:9" ht="15">
      <c r="B2270" s="17" t="s">
        <v>152</v>
      </c>
      <c r="C2270" s="17" t="s">
        <v>81</v>
      </c>
      <c r="D2270" s="19" t="s">
        <v>82</v>
      </c>
      <c r="E2270" s="21">
        <v>44918</v>
      </c>
      <c r="F2270" s="17">
        <v>17986</v>
      </c>
      <c r="G2270" s="17">
        <v>50</v>
      </c>
      <c r="H2270" s="15">
        <f t="shared" si="35"/>
        <v>359.72</v>
      </c>
      <c r="I2270" s="15" t="s">
        <v>205</v>
      </c>
    </row>
    <row r="2271" spans="2:9" ht="15">
      <c r="B2271" s="17" t="s">
        <v>153</v>
      </c>
      <c r="C2271" s="17" t="s">
        <v>68</v>
      </c>
      <c r="D2271" s="19" t="s">
        <v>89</v>
      </c>
      <c r="E2271" s="21">
        <v>44918</v>
      </c>
      <c r="F2271" s="17">
        <v>0</v>
      </c>
      <c r="G2271" s="17">
        <v>0</v>
      </c>
      <c r="H2271" s="15">
        <f t="shared" si="35"/>
        <v>0</v>
      </c>
      <c r="I2271" s="15" t="s">
        <v>205</v>
      </c>
    </row>
    <row r="2272" spans="2:9" ht="15">
      <c r="B2272" s="17" t="s">
        <v>154</v>
      </c>
      <c r="C2272" s="17" t="s">
        <v>71</v>
      </c>
      <c r="D2272" s="19" t="s">
        <v>84</v>
      </c>
      <c r="E2272" s="21">
        <v>44918</v>
      </c>
      <c r="F2272" s="17">
        <v>269</v>
      </c>
      <c r="G2272" s="17">
        <v>1</v>
      </c>
      <c r="H2272" s="15">
        <f t="shared" si="35"/>
        <v>269</v>
      </c>
      <c r="I2272" s="15" t="s">
        <v>205</v>
      </c>
    </row>
    <row r="2273" spans="2:9" ht="15">
      <c r="B2273" s="17" t="s">
        <v>155</v>
      </c>
      <c r="C2273" s="17" t="s">
        <v>75</v>
      </c>
      <c r="D2273" s="19" t="s">
        <v>86</v>
      </c>
      <c r="E2273" s="21">
        <v>44918</v>
      </c>
      <c r="F2273" s="17">
        <v>0</v>
      </c>
      <c r="G2273" s="17">
        <v>0</v>
      </c>
      <c r="H2273" s="15">
        <f t="shared" si="35"/>
        <v>0</v>
      </c>
      <c r="I2273" s="15" t="s">
        <v>205</v>
      </c>
    </row>
    <row r="2274" spans="2:9" ht="15">
      <c r="B2274" s="17" t="s">
        <v>156</v>
      </c>
      <c r="C2274" s="17" t="s">
        <v>81</v>
      </c>
      <c r="D2274" s="19" t="s">
        <v>82</v>
      </c>
      <c r="E2274" s="21">
        <v>44918</v>
      </c>
      <c r="F2274" s="17">
        <v>9735</v>
      </c>
      <c r="G2274" s="17">
        <v>15</v>
      </c>
      <c r="H2274" s="15">
        <f t="shared" si="35"/>
        <v>649</v>
      </c>
      <c r="I2274" s="15" t="s">
        <v>205</v>
      </c>
    </row>
    <row r="2275" spans="2:9" ht="15">
      <c r="B2275" s="17" t="s">
        <v>157</v>
      </c>
      <c r="C2275" s="17" t="s">
        <v>81</v>
      </c>
      <c r="D2275" s="19" t="s">
        <v>121</v>
      </c>
      <c r="E2275" s="21">
        <v>44918</v>
      </c>
      <c r="F2275" s="17">
        <v>1632</v>
      </c>
      <c r="G2275" s="17">
        <v>8</v>
      </c>
      <c r="H2275" s="15">
        <f t="shared" si="35"/>
        <v>204</v>
      </c>
      <c r="I2275" s="15" t="s">
        <v>205</v>
      </c>
    </row>
    <row r="2276" spans="2:9" ht="15">
      <c r="B2276" s="17" t="s">
        <v>158</v>
      </c>
      <c r="C2276" s="17" t="s">
        <v>68</v>
      </c>
      <c r="D2276" s="19" t="s">
        <v>99</v>
      </c>
      <c r="E2276" s="21">
        <v>44918</v>
      </c>
      <c r="F2276" s="17">
        <v>0</v>
      </c>
      <c r="G2276" s="17">
        <v>0</v>
      </c>
      <c r="H2276" s="15">
        <f t="shared" si="35"/>
        <v>0</v>
      </c>
      <c r="I2276" s="15" t="s">
        <v>205</v>
      </c>
    </row>
    <row r="2277" spans="2:9" ht="15">
      <c r="B2277" s="17" t="s">
        <v>159</v>
      </c>
      <c r="C2277" s="17" t="s">
        <v>75</v>
      </c>
      <c r="D2277" s="19" t="s">
        <v>91</v>
      </c>
      <c r="E2277" s="21">
        <v>44918</v>
      </c>
      <c r="F2277" s="17">
        <v>4172</v>
      </c>
      <c r="G2277" s="17">
        <v>5</v>
      </c>
      <c r="H2277" s="15">
        <f t="shared" si="35"/>
        <v>834.4</v>
      </c>
      <c r="I2277" s="15" t="s">
        <v>205</v>
      </c>
    </row>
    <row r="2278" spans="2:9" ht="15">
      <c r="B2278" s="17" t="s">
        <v>160</v>
      </c>
      <c r="C2278" s="17" t="s">
        <v>71</v>
      </c>
      <c r="D2278" s="19" t="s">
        <v>84</v>
      </c>
      <c r="E2278" s="21">
        <v>44918</v>
      </c>
      <c r="F2278" s="17">
        <v>2900</v>
      </c>
      <c r="G2278" s="17">
        <v>20</v>
      </c>
      <c r="H2278" s="15">
        <f t="shared" si="35"/>
        <v>145</v>
      </c>
      <c r="I2278" s="15" t="s">
        <v>205</v>
      </c>
    </row>
    <row r="2279" spans="2:9" ht="15">
      <c r="B2279" s="17" t="s">
        <v>161</v>
      </c>
      <c r="C2279" s="17" t="s">
        <v>75</v>
      </c>
      <c r="D2279" s="19" t="s">
        <v>86</v>
      </c>
      <c r="E2279" s="21">
        <v>44918</v>
      </c>
      <c r="F2279" s="17">
        <v>0</v>
      </c>
      <c r="G2279" s="17">
        <v>0</v>
      </c>
      <c r="H2279" s="15">
        <f t="shared" si="35"/>
        <v>0</v>
      </c>
      <c r="I2279" s="15" t="s">
        <v>205</v>
      </c>
    </row>
    <row r="2280" spans="2:9" ht="15">
      <c r="B2280" s="17" t="s">
        <v>162</v>
      </c>
      <c r="C2280" s="17" t="s">
        <v>81</v>
      </c>
      <c r="D2280" s="19" t="s">
        <v>82</v>
      </c>
      <c r="E2280" s="21">
        <v>44918</v>
      </c>
      <c r="F2280" s="17">
        <v>1682</v>
      </c>
      <c r="G2280" s="17">
        <v>9</v>
      </c>
      <c r="H2280" s="15">
        <f t="shared" si="35"/>
        <v>186.88888888888889</v>
      </c>
      <c r="I2280" s="15" t="s">
        <v>205</v>
      </c>
    </row>
    <row r="2281" spans="2:9" ht="15">
      <c r="B2281" s="17" t="s">
        <v>163</v>
      </c>
      <c r="C2281" s="17" t="s">
        <v>71</v>
      </c>
      <c r="D2281" s="19" t="s">
        <v>94</v>
      </c>
      <c r="E2281" s="21">
        <v>44918</v>
      </c>
      <c r="F2281" s="17">
        <v>1596</v>
      </c>
      <c r="G2281" s="17">
        <v>4</v>
      </c>
      <c r="H2281" s="15">
        <f t="shared" si="35"/>
        <v>399</v>
      </c>
      <c r="I2281" s="15" t="s">
        <v>205</v>
      </c>
    </row>
    <row r="2282" spans="2:9" ht="15">
      <c r="B2282" s="17" t="s">
        <v>164</v>
      </c>
      <c r="C2282" s="17" t="s">
        <v>75</v>
      </c>
      <c r="D2282" s="19" t="s">
        <v>91</v>
      </c>
      <c r="E2282" s="21">
        <v>44918</v>
      </c>
      <c r="F2282" s="17">
        <v>901</v>
      </c>
      <c r="G2282" s="17">
        <v>1</v>
      </c>
      <c r="H2282" s="15">
        <f t="shared" si="35"/>
        <v>901</v>
      </c>
      <c r="I2282" s="15" t="s">
        <v>205</v>
      </c>
    </row>
    <row r="2283" spans="2:9" ht="15">
      <c r="B2283" s="17" t="s">
        <v>165</v>
      </c>
      <c r="C2283" s="17" t="s">
        <v>75</v>
      </c>
      <c r="D2283" s="19" t="s">
        <v>86</v>
      </c>
      <c r="E2283" s="21">
        <v>44918</v>
      </c>
      <c r="F2283" s="17">
        <v>10846</v>
      </c>
      <c r="G2283" s="17">
        <v>13</v>
      </c>
      <c r="H2283" s="15">
        <f t="shared" si="35"/>
        <v>834.30769230769226</v>
      </c>
      <c r="I2283" s="15" t="s">
        <v>205</v>
      </c>
    </row>
    <row r="2284" spans="2:9" ht="15">
      <c r="B2284" s="17" t="s">
        <v>166</v>
      </c>
      <c r="C2284" s="17" t="s">
        <v>81</v>
      </c>
      <c r="D2284" s="19" t="s">
        <v>121</v>
      </c>
      <c r="E2284" s="21">
        <v>44918</v>
      </c>
      <c r="F2284" s="17">
        <v>2170</v>
      </c>
      <c r="G2284" s="17">
        <v>10</v>
      </c>
      <c r="H2284" s="15">
        <f t="shared" si="35"/>
        <v>217</v>
      </c>
      <c r="I2284" s="15" t="s">
        <v>205</v>
      </c>
    </row>
    <row r="2285" spans="2:9" ht="15">
      <c r="B2285" s="17" t="s">
        <v>167</v>
      </c>
      <c r="C2285" s="17" t="s">
        <v>68</v>
      </c>
      <c r="D2285" s="19" t="s">
        <v>89</v>
      </c>
      <c r="E2285" s="21">
        <v>44918</v>
      </c>
      <c r="F2285" s="17">
        <v>0</v>
      </c>
      <c r="G2285" s="17">
        <v>0</v>
      </c>
      <c r="H2285" s="15">
        <f t="shared" si="35"/>
        <v>0</v>
      </c>
      <c r="I2285" s="15" t="s">
        <v>205</v>
      </c>
    </row>
    <row r="2286" spans="2:9" ht="15">
      <c r="B2286" s="17" t="s">
        <v>168</v>
      </c>
      <c r="C2286" s="17" t="s">
        <v>68</v>
      </c>
      <c r="D2286" s="19" t="s">
        <v>99</v>
      </c>
      <c r="E2286" s="21">
        <v>44918</v>
      </c>
      <c r="F2286" s="17">
        <v>0</v>
      </c>
      <c r="G2286" s="17">
        <v>0</v>
      </c>
      <c r="H2286" s="15">
        <f t="shared" si="35"/>
        <v>0</v>
      </c>
      <c r="I2286" s="15" t="s">
        <v>205</v>
      </c>
    </row>
    <row r="2287" spans="2:9" ht="15">
      <c r="B2287" s="17" t="s">
        <v>169</v>
      </c>
      <c r="C2287" s="17" t="s">
        <v>81</v>
      </c>
      <c r="D2287" s="19" t="s">
        <v>82</v>
      </c>
      <c r="E2287" s="21">
        <v>44918</v>
      </c>
      <c r="F2287" s="17">
        <v>43964</v>
      </c>
      <c r="G2287" s="17">
        <v>91</v>
      </c>
      <c r="H2287" s="15">
        <f t="shared" si="35"/>
        <v>483.12087912087912</v>
      </c>
      <c r="I2287" s="15" t="s">
        <v>205</v>
      </c>
    </row>
    <row r="2288" spans="2:9" ht="15">
      <c r="B2288" s="17" t="s">
        <v>170</v>
      </c>
      <c r="C2288" s="17" t="s">
        <v>81</v>
      </c>
      <c r="D2288" s="19" t="s">
        <v>82</v>
      </c>
      <c r="E2288" s="21">
        <v>44918</v>
      </c>
      <c r="F2288" s="17">
        <v>5840</v>
      </c>
      <c r="G2288" s="17">
        <v>7</v>
      </c>
      <c r="H2288" s="15">
        <f t="shared" si="35"/>
        <v>834.28571428571433</v>
      </c>
      <c r="I2288" s="15" t="s">
        <v>205</v>
      </c>
    </row>
    <row r="2289" spans="2:9" ht="15">
      <c r="B2289" s="17" t="s">
        <v>171</v>
      </c>
      <c r="C2289" s="17" t="s">
        <v>68</v>
      </c>
      <c r="D2289" s="19" t="s">
        <v>69</v>
      </c>
      <c r="E2289" s="21">
        <v>44918</v>
      </c>
      <c r="F2289" s="17">
        <v>22066</v>
      </c>
      <c r="G2289" s="17">
        <v>34</v>
      </c>
      <c r="H2289" s="15">
        <f t="shared" si="35"/>
        <v>649</v>
      </c>
      <c r="I2289" s="15" t="s">
        <v>205</v>
      </c>
    </row>
    <row r="2290" spans="2:9" ht="15">
      <c r="B2290" s="17" t="s">
        <v>172</v>
      </c>
      <c r="C2290" s="17" t="s">
        <v>75</v>
      </c>
      <c r="D2290" s="19" t="s">
        <v>91</v>
      </c>
      <c r="E2290" s="21">
        <v>44918</v>
      </c>
      <c r="F2290" s="17">
        <v>14625</v>
      </c>
      <c r="G2290" s="17">
        <v>35</v>
      </c>
      <c r="H2290" s="15">
        <f t="shared" si="35"/>
        <v>417.85714285714283</v>
      </c>
      <c r="I2290" s="15" t="s">
        <v>205</v>
      </c>
    </row>
    <row r="2291" spans="2:9" ht="15">
      <c r="B2291" s="17" t="s">
        <v>173</v>
      </c>
      <c r="C2291" s="17" t="s">
        <v>68</v>
      </c>
      <c r="D2291" s="19" t="s">
        <v>69</v>
      </c>
      <c r="E2291" s="21">
        <v>44918</v>
      </c>
      <c r="F2291" s="17">
        <v>170</v>
      </c>
      <c r="G2291" s="17">
        <v>1</v>
      </c>
      <c r="H2291" s="15">
        <f t="shared" si="35"/>
        <v>170</v>
      </c>
      <c r="I2291" s="15" t="s">
        <v>205</v>
      </c>
    </row>
    <row r="2292" spans="2:9" ht="15">
      <c r="B2292" s="17" t="s">
        <v>174</v>
      </c>
      <c r="C2292" s="17" t="s">
        <v>71</v>
      </c>
      <c r="D2292" s="19" t="s">
        <v>94</v>
      </c>
      <c r="E2292" s="21">
        <v>44918</v>
      </c>
      <c r="F2292" s="17">
        <v>32265</v>
      </c>
      <c r="G2292" s="17">
        <v>239</v>
      </c>
      <c r="H2292" s="15">
        <f t="shared" si="35"/>
        <v>135</v>
      </c>
      <c r="I2292" s="15" t="s">
        <v>205</v>
      </c>
    </row>
    <row r="2293" spans="2:9" ht="15">
      <c r="B2293" s="17" t="s">
        <v>175</v>
      </c>
      <c r="C2293" s="17" t="s">
        <v>81</v>
      </c>
      <c r="D2293" s="19" t="s">
        <v>123</v>
      </c>
      <c r="E2293" s="21">
        <v>44918</v>
      </c>
      <c r="F2293" s="17">
        <v>0</v>
      </c>
      <c r="G2293" s="17">
        <v>0</v>
      </c>
      <c r="H2293" s="15">
        <f t="shared" si="35"/>
        <v>0</v>
      </c>
      <c r="I2293" s="15" t="s">
        <v>205</v>
      </c>
    </row>
    <row r="2294" spans="2:9" ht="15">
      <c r="B2294" s="17" t="s">
        <v>176</v>
      </c>
      <c r="C2294" s="17" t="s">
        <v>68</v>
      </c>
      <c r="D2294" s="19" t="s">
        <v>99</v>
      </c>
      <c r="E2294" s="21">
        <v>44918</v>
      </c>
      <c r="F2294" s="17">
        <v>0</v>
      </c>
      <c r="G2294" s="17">
        <v>0</v>
      </c>
      <c r="H2294" s="15">
        <f t="shared" si="35"/>
        <v>0</v>
      </c>
      <c r="I2294" s="15" t="s">
        <v>205</v>
      </c>
    </row>
    <row r="2295" spans="2:9" ht="15">
      <c r="B2295" s="17" t="s">
        <v>177</v>
      </c>
      <c r="C2295" s="17" t="s">
        <v>71</v>
      </c>
      <c r="D2295" s="19" t="s">
        <v>94</v>
      </c>
      <c r="E2295" s="21">
        <v>44918</v>
      </c>
      <c r="F2295" s="17">
        <v>764</v>
      </c>
      <c r="G2295" s="17">
        <v>4</v>
      </c>
      <c r="H2295" s="15">
        <f t="shared" si="35"/>
        <v>191</v>
      </c>
      <c r="I2295" s="15" t="s">
        <v>205</v>
      </c>
    </row>
    <row r="2296" spans="2:9" ht="15">
      <c r="B2296" s="17" t="s">
        <v>178</v>
      </c>
      <c r="C2296" s="17" t="s">
        <v>71</v>
      </c>
      <c r="D2296" s="19" t="s">
        <v>72</v>
      </c>
      <c r="E2296" s="21">
        <v>44918</v>
      </c>
      <c r="F2296" s="17">
        <v>7573</v>
      </c>
      <c r="G2296" s="17">
        <v>9</v>
      </c>
      <c r="H2296" s="15">
        <f t="shared" si="35"/>
        <v>841.44444444444446</v>
      </c>
      <c r="I2296" s="15" t="s">
        <v>205</v>
      </c>
    </row>
    <row r="2297" spans="2:9" ht="15">
      <c r="B2297" s="17" t="s">
        <v>179</v>
      </c>
      <c r="C2297" s="17" t="s">
        <v>68</v>
      </c>
      <c r="D2297" s="19" t="s">
        <v>69</v>
      </c>
      <c r="E2297" s="21">
        <v>44918</v>
      </c>
      <c r="F2297" s="17">
        <v>17986</v>
      </c>
      <c r="G2297" s="17">
        <v>50</v>
      </c>
      <c r="H2297" s="15">
        <f t="shared" si="35"/>
        <v>359.72</v>
      </c>
      <c r="I2297" s="15" t="s">
        <v>205</v>
      </c>
    </row>
    <row r="2298" spans="2:9" ht="15">
      <c r="B2298" s="17" t="s">
        <v>180</v>
      </c>
      <c r="C2298" s="17" t="s">
        <v>68</v>
      </c>
      <c r="D2298" s="19" t="s">
        <v>89</v>
      </c>
      <c r="E2298" s="21">
        <v>44918</v>
      </c>
      <c r="F2298" s="17">
        <v>0</v>
      </c>
      <c r="G2298" s="17">
        <v>0</v>
      </c>
      <c r="H2298" s="15">
        <f t="shared" si="35"/>
        <v>0</v>
      </c>
      <c r="I2298" s="15" t="s">
        <v>205</v>
      </c>
    </row>
    <row r="2299" spans="2:9" ht="15">
      <c r="B2299" s="17" t="s">
        <v>181</v>
      </c>
      <c r="C2299" s="17" t="s">
        <v>68</v>
      </c>
      <c r="D2299" s="19" t="s">
        <v>69</v>
      </c>
      <c r="E2299" s="21">
        <v>44918</v>
      </c>
      <c r="F2299" s="17">
        <v>269</v>
      </c>
      <c r="G2299" s="17">
        <v>1</v>
      </c>
      <c r="H2299" s="15">
        <f t="shared" si="35"/>
        <v>269</v>
      </c>
      <c r="I2299" s="15" t="s">
        <v>205</v>
      </c>
    </row>
    <row r="2300" spans="2:9" ht="15">
      <c r="B2300" s="17" t="s">
        <v>182</v>
      </c>
      <c r="C2300" s="17" t="s">
        <v>75</v>
      </c>
      <c r="D2300" s="19" t="s">
        <v>91</v>
      </c>
      <c r="E2300" s="21">
        <v>44918</v>
      </c>
      <c r="F2300" s="17">
        <v>0</v>
      </c>
      <c r="G2300" s="17">
        <v>0</v>
      </c>
      <c r="H2300" s="15">
        <f t="shared" si="35"/>
        <v>0</v>
      </c>
      <c r="I2300" s="15" t="s">
        <v>205</v>
      </c>
    </row>
    <row r="2301" spans="2:9" ht="15">
      <c r="B2301" s="17" t="s">
        <v>183</v>
      </c>
      <c r="C2301" s="17" t="s">
        <v>71</v>
      </c>
      <c r="D2301" s="19" t="s">
        <v>72</v>
      </c>
      <c r="E2301" s="21">
        <v>44918</v>
      </c>
      <c r="F2301" s="17">
        <v>9735</v>
      </c>
      <c r="G2301" s="17">
        <v>15</v>
      </c>
      <c r="H2301" s="15">
        <f t="shared" si="35"/>
        <v>649</v>
      </c>
      <c r="I2301" s="15" t="s">
        <v>205</v>
      </c>
    </row>
    <row r="2302" spans="2:9" ht="15">
      <c r="B2302" s="17" t="s">
        <v>67</v>
      </c>
      <c r="C2302" s="17" t="s">
        <v>68</v>
      </c>
      <c r="D2302" s="19" t="s">
        <v>69</v>
      </c>
      <c r="E2302" s="21">
        <v>44919</v>
      </c>
      <c r="F2302" s="17">
        <v>1110</v>
      </c>
      <c r="G2302" s="17">
        <v>5</v>
      </c>
      <c r="H2302" s="15">
        <f t="shared" si="35"/>
        <v>222</v>
      </c>
      <c r="I2302" s="15" t="s">
        <v>205</v>
      </c>
    </row>
    <row r="2303" spans="2:9" ht="15">
      <c r="B2303" s="17" t="s">
        <v>70</v>
      </c>
      <c r="C2303" s="17" t="s">
        <v>71</v>
      </c>
      <c r="D2303" s="19" t="s">
        <v>72</v>
      </c>
      <c r="E2303" s="21">
        <v>44919</v>
      </c>
      <c r="F2303" s="17">
        <v>54130</v>
      </c>
      <c r="G2303" s="17">
        <v>97</v>
      </c>
      <c r="H2303" s="15">
        <f t="shared" si="35"/>
        <v>558.04123711340208</v>
      </c>
      <c r="I2303" s="15" t="s">
        <v>205</v>
      </c>
    </row>
    <row r="2304" spans="2:9" ht="15">
      <c r="B2304" s="17" t="s">
        <v>73</v>
      </c>
      <c r="C2304" s="17" t="s">
        <v>71</v>
      </c>
      <c r="D2304" s="19" t="s">
        <v>72</v>
      </c>
      <c r="E2304" s="21">
        <v>44919</v>
      </c>
      <c r="F2304" s="17">
        <v>2064</v>
      </c>
      <c r="G2304" s="17">
        <v>16</v>
      </c>
      <c r="H2304" s="15">
        <f t="shared" si="35"/>
        <v>129</v>
      </c>
      <c r="I2304" s="15" t="s">
        <v>205</v>
      </c>
    </row>
    <row r="2305" spans="2:9" ht="15">
      <c r="B2305" s="17" t="s">
        <v>74</v>
      </c>
      <c r="C2305" s="17" t="s">
        <v>75</v>
      </c>
      <c r="D2305" s="19" t="s">
        <v>76</v>
      </c>
      <c r="E2305" s="21">
        <v>44919</v>
      </c>
      <c r="F2305" s="17">
        <v>17000</v>
      </c>
      <c r="G2305" s="17">
        <v>10</v>
      </c>
      <c r="H2305" s="15">
        <f t="shared" si="35"/>
        <v>1700</v>
      </c>
      <c r="I2305" s="15" t="s">
        <v>205</v>
      </c>
    </row>
    <row r="2306" spans="2:9" ht="15">
      <c r="B2306" s="17" t="s">
        <v>77</v>
      </c>
      <c r="C2306" s="17" t="s">
        <v>78</v>
      </c>
      <c r="D2306" s="19" t="s">
        <v>79</v>
      </c>
      <c r="E2306" s="21">
        <v>44919</v>
      </c>
      <c r="F2306" s="17">
        <v>0</v>
      </c>
      <c r="G2306" s="17">
        <v>0</v>
      </c>
      <c r="H2306" s="15">
        <f t="shared" si="35"/>
        <v>0</v>
      </c>
      <c r="I2306" s="15" t="s">
        <v>205</v>
      </c>
    </row>
    <row r="2307" spans="2:9" ht="15">
      <c r="B2307" s="17" t="s">
        <v>80</v>
      </c>
      <c r="C2307" s="17" t="s">
        <v>81</v>
      </c>
      <c r="D2307" s="19" t="s">
        <v>82</v>
      </c>
      <c r="E2307" s="21">
        <v>44919</v>
      </c>
      <c r="F2307" s="17">
        <v>514</v>
      </c>
      <c r="G2307" s="17">
        <v>2</v>
      </c>
      <c r="H2307" s="15">
        <f t="shared" ref="H2307:H2370" si="36">IF(F2307&gt;0,F2307/G2307,0)</f>
        <v>257</v>
      </c>
      <c r="I2307" s="15" t="s">
        <v>205</v>
      </c>
    </row>
    <row r="2308" spans="2:9" ht="15">
      <c r="B2308" s="17" t="s">
        <v>83</v>
      </c>
      <c r="C2308" s="17" t="s">
        <v>71</v>
      </c>
      <c r="D2308" s="19" t="s">
        <v>84</v>
      </c>
      <c r="E2308" s="21">
        <v>44919</v>
      </c>
      <c r="F2308" s="17">
        <v>26961</v>
      </c>
      <c r="G2308" s="17">
        <v>209</v>
      </c>
      <c r="H2308" s="15">
        <f t="shared" si="36"/>
        <v>129</v>
      </c>
      <c r="I2308" s="15" t="s">
        <v>205</v>
      </c>
    </row>
    <row r="2309" spans="2:9" ht="15">
      <c r="B2309" s="17" t="s">
        <v>85</v>
      </c>
      <c r="C2309" s="17" t="s">
        <v>75</v>
      </c>
      <c r="D2309" s="19" t="s">
        <v>86</v>
      </c>
      <c r="E2309" s="21">
        <v>44919</v>
      </c>
      <c r="F2309" s="17">
        <v>3689</v>
      </c>
      <c r="G2309" s="17">
        <v>13</v>
      </c>
      <c r="H2309" s="15">
        <f t="shared" si="36"/>
        <v>283.76923076923077</v>
      </c>
      <c r="I2309" s="15" t="s">
        <v>205</v>
      </c>
    </row>
    <row r="2310" spans="2:9" ht="15">
      <c r="B2310" s="17" t="s">
        <v>87</v>
      </c>
      <c r="C2310" s="17" t="s">
        <v>71</v>
      </c>
      <c r="D2310" s="19" t="s">
        <v>84</v>
      </c>
      <c r="E2310" s="21">
        <v>44919</v>
      </c>
      <c r="F2310" s="17">
        <v>5373</v>
      </c>
      <c r="G2310" s="17">
        <v>27</v>
      </c>
      <c r="H2310" s="15">
        <f t="shared" si="36"/>
        <v>199</v>
      </c>
      <c r="I2310" s="15" t="s">
        <v>205</v>
      </c>
    </row>
    <row r="2311" spans="2:9" ht="15">
      <c r="B2311" s="17" t="s">
        <v>88</v>
      </c>
      <c r="C2311" s="17" t="s">
        <v>68</v>
      </c>
      <c r="D2311" s="19" t="s">
        <v>89</v>
      </c>
      <c r="E2311" s="21">
        <v>44919</v>
      </c>
      <c r="F2311" s="17">
        <v>0</v>
      </c>
      <c r="G2311" s="17">
        <v>0</v>
      </c>
      <c r="H2311" s="15">
        <f t="shared" si="36"/>
        <v>0</v>
      </c>
      <c r="I2311" s="15" t="s">
        <v>205</v>
      </c>
    </row>
    <row r="2312" spans="2:9" ht="15">
      <c r="B2312" s="17" t="s">
        <v>90</v>
      </c>
      <c r="C2312" s="17" t="s">
        <v>75</v>
      </c>
      <c r="D2312" s="19" t="s">
        <v>91</v>
      </c>
      <c r="E2312" s="21">
        <v>44919</v>
      </c>
      <c r="F2312" s="17">
        <v>50245</v>
      </c>
      <c r="G2312" s="17">
        <v>104</v>
      </c>
      <c r="H2312" s="15">
        <f t="shared" si="36"/>
        <v>483.125</v>
      </c>
      <c r="I2312" s="15" t="s">
        <v>205</v>
      </c>
    </row>
    <row r="2313" spans="2:9" ht="15">
      <c r="B2313" s="17" t="s">
        <v>92</v>
      </c>
      <c r="C2313" s="17" t="s">
        <v>75</v>
      </c>
      <c r="D2313" s="19" t="s">
        <v>86</v>
      </c>
      <c r="E2313" s="21">
        <v>44919</v>
      </c>
      <c r="F2313" s="17">
        <v>6674</v>
      </c>
      <c r="G2313" s="17">
        <v>8</v>
      </c>
      <c r="H2313" s="15">
        <f t="shared" si="36"/>
        <v>834.25</v>
      </c>
      <c r="I2313" s="15" t="s">
        <v>205</v>
      </c>
    </row>
    <row r="2314" spans="2:9" ht="15">
      <c r="B2314" s="17" t="s">
        <v>93</v>
      </c>
      <c r="C2314" s="17" t="s">
        <v>71</v>
      </c>
      <c r="D2314" s="19" t="s">
        <v>94</v>
      </c>
      <c r="E2314" s="21">
        <v>44919</v>
      </c>
      <c r="F2314" s="17">
        <v>16225</v>
      </c>
      <c r="G2314" s="17">
        <v>25</v>
      </c>
      <c r="H2314" s="15">
        <f t="shared" si="36"/>
        <v>649</v>
      </c>
      <c r="I2314" s="15" t="s">
        <v>205</v>
      </c>
    </row>
    <row r="2315" spans="2:9" ht="15">
      <c r="B2315" s="17" t="s">
        <v>95</v>
      </c>
      <c r="C2315" s="17" t="s">
        <v>71</v>
      </c>
      <c r="D2315" s="19" t="s">
        <v>94</v>
      </c>
      <c r="E2315" s="21">
        <v>44919</v>
      </c>
      <c r="F2315" s="17">
        <v>16297</v>
      </c>
      <c r="G2315" s="17">
        <v>39</v>
      </c>
      <c r="H2315" s="15">
        <f t="shared" si="36"/>
        <v>417.87179487179486</v>
      </c>
      <c r="I2315" s="15" t="s">
        <v>205</v>
      </c>
    </row>
    <row r="2316" spans="2:9" ht="15">
      <c r="B2316" s="17" t="s">
        <v>96</v>
      </c>
      <c r="C2316" s="17" t="s">
        <v>75</v>
      </c>
      <c r="D2316" s="19" t="s">
        <v>76</v>
      </c>
      <c r="E2316" s="21">
        <v>44919</v>
      </c>
      <c r="F2316" s="17">
        <v>170</v>
      </c>
      <c r="G2316" s="17">
        <v>1</v>
      </c>
      <c r="H2316" s="15">
        <f t="shared" si="36"/>
        <v>170</v>
      </c>
      <c r="I2316" s="15" t="s">
        <v>205</v>
      </c>
    </row>
    <row r="2317" spans="2:9" ht="15">
      <c r="B2317" s="17" t="s">
        <v>97</v>
      </c>
      <c r="C2317" s="17" t="s">
        <v>71</v>
      </c>
      <c r="D2317" s="19" t="s">
        <v>72</v>
      </c>
      <c r="E2317" s="21">
        <v>44919</v>
      </c>
      <c r="F2317" s="17">
        <v>25785</v>
      </c>
      <c r="G2317" s="17">
        <v>191</v>
      </c>
      <c r="H2317" s="15">
        <f t="shared" si="36"/>
        <v>135</v>
      </c>
      <c r="I2317" s="15" t="s">
        <v>205</v>
      </c>
    </row>
    <row r="2318" spans="2:9" ht="15">
      <c r="B2318" s="17" t="s">
        <v>98</v>
      </c>
      <c r="C2318" s="17" t="s">
        <v>68</v>
      </c>
      <c r="D2318" s="19" t="s">
        <v>99</v>
      </c>
      <c r="E2318" s="21">
        <v>44919</v>
      </c>
      <c r="F2318" s="17">
        <v>0</v>
      </c>
      <c r="G2318" s="17">
        <v>0</v>
      </c>
      <c r="H2318" s="15">
        <f t="shared" si="36"/>
        <v>0</v>
      </c>
      <c r="I2318" s="15" t="s">
        <v>205</v>
      </c>
    </row>
    <row r="2319" spans="2:9" ht="15">
      <c r="B2319" s="17" t="s">
        <v>100</v>
      </c>
      <c r="C2319" s="17" t="s">
        <v>68</v>
      </c>
      <c r="D2319" s="19" t="s">
        <v>99</v>
      </c>
      <c r="E2319" s="21">
        <v>44919</v>
      </c>
      <c r="F2319" s="17">
        <v>0</v>
      </c>
      <c r="G2319" s="17">
        <v>0</v>
      </c>
      <c r="H2319" s="15">
        <f t="shared" si="36"/>
        <v>0</v>
      </c>
      <c r="I2319" s="15" t="s">
        <v>205</v>
      </c>
    </row>
    <row r="2320" spans="2:9" ht="15">
      <c r="B2320" s="17" t="s">
        <v>101</v>
      </c>
      <c r="C2320" s="17" t="s">
        <v>68</v>
      </c>
      <c r="D2320" s="19" t="s">
        <v>99</v>
      </c>
      <c r="E2320" s="21">
        <v>44919</v>
      </c>
      <c r="F2320" s="17">
        <v>804</v>
      </c>
      <c r="G2320" s="17">
        <v>4</v>
      </c>
      <c r="H2320" s="15">
        <f t="shared" si="36"/>
        <v>201</v>
      </c>
      <c r="I2320" s="15" t="s">
        <v>205</v>
      </c>
    </row>
    <row r="2321" spans="2:9" ht="15">
      <c r="B2321" s="17" t="s">
        <v>102</v>
      </c>
      <c r="C2321" s="17" t="s">
        <v>75</v>
      </c>
      <c r="D2321" s="19" t="s">
        <v>76</v>
      </c>
      <c r="E2321" s="21">
        <v>44919</v>
      </c>
      <c r="F2321" s="17">
        <v>9307</v>
      </c>
      <c r="G2321" s="17">
        <v>11</v>
      </c>
      <c r="H2321" s="15">
        <f t="shared" si="36"/>
        <v>846.09090909090912</v>
      </c>
      <c r="I2321" s="15" t="s">
        <v>205</v>
      </c>
    </row>
    <row r="2322" spans="2:9" ht="15">
      <c r="B2322" s="17" t="s">
        <v>103</v>
      </c>
      <c r="C2322" s="17" t="s">
        <v>75</v>
      </c>
      <c r="D2322" s="19" t="s">
        <v>86</v>
      </c>
      <c r="E2322" s="21">
        <v>44919</v>
      </c>
      <c r="F2322" s="17">
        <v>15109</v>
      </c>
      <c r="G2322" s="17">
        <v>42</v>
      </c>
      <c r="H2322" s="15">
        <f t="shared" si="36"/>
        <v>359.73809523809524</v>
      </c>
      <c r="I2322" s="15" t="s">
        <v>205</v>
      </c>
    </row>
    <row r="2323" spans="2:9" ht="15">
      <c r="B2323" s="17" t="s">
        <v>104</v>
      </c>
      <c r="C2323" s="17" t="s">
        <v>68</v>
      </c>
      <c r="D2323" s="19" t="s">
        <v>99</v>
      </c>
      <c r="E2323" s="21">
        <v>44919</v>
      </c>
      <c r="F2323" s="17">
        <v>0</v>
      </c>
      <c r="G2323" s="17">
        <v>0</v>
      </c>
      <c r="H2323" s="15">
        <f t="shared" si="36"/>
        <v>0</v>
      </c>
      <c r="I2323" s="15" t="s">
        <v>205</v>
      </c>
    </row>
    <row r="2324" spans="2:9" ht="15">
      <c r="B2324" s="17" t="s">
        <v>105</v>
      </c>
      <c r="C2324" s="17" t="s">
        <v>81</v>
      </c>
      <c r="D2324" s="19" t="s">
        <v>82</v>
      </c>
      <c r="E2324" s="21">
        <v>44919</v>
      </c>
      <c r="F2324" s="17">
        <v>269</v>
      </c>
      <c r="G2324" s="17">
        <v>1</v>
      </c>
      <c r="H2324" s="15">
        <f t="shared" si="36"/>
        <v>269</v>
      </c>
      <c r="I2324" s="15" t="s">
        <v>205</v>
      </c>
    </row>
    <row r="2325" spans="2:9" ht="15">
      <c r="B2325" s="17" t="s">
        <v>106</v>
      </c>
      <c r="C2325" s="17" t="s">
        <v>68</v>
      </c>
      <c r="D2325" s="19" t="s">
        <v>89</v>
      </c>
      <c r="E2325" s="21">
        <v>44919</v>
      </c>
      <c r="F2325" s="17">
        <v>0</v>
      </c>
      <c r="G2325" s="17">
        <v>0</v>
      </c>
      <c r="H2325" s="15">
        <f t="shared" si="36"/>
        <v>0</v>
      </c>
      <c r="I2325" s="15" t="s">
        <v>205</v>
      </c>
    </row>
    <row r="2326" spans="2:9" ht="15">
      <c r="B2326" s="17" t="s">
        <v>107</v>
      </c>
      <c r="C2326" s="17" t="s">
        <v>71</v>
      </c>
      <c r="D2326" s="19" t="s">
        <v>72</v>
      </c>
      <c r="E2326" s="21">
        <v>44919</v>
      </c>
      <c r="F2326" s="17">
        <v>12331</v>
      </c>
      <c r="G2326" s="17">
        <v>19</v>
      </c>
      <c r="H2326" s="15">
        <f t="shared" si="36"/>
        <v>649</v>
      </c>
      <c r="I2326" s="15" t="s">
        <v>205</v>
      </c>
    </row>
    <row r="2327" spans="2:9" ht="15">
      <c r="B2327" s="17" t="s">
        <v>108</v>
      </c>
      <c r="C2327" s="17" t="s">
        <v>68</v>
      </c>
      <c r="D2327" s="19" t="s">
        <v>89</v>
      </c>
      <c r="E2327" s="21">
        <v>44919</v>
      </c>
      <c r="F2327" s="17">
        <v>1075</v>
      </c>
      <c r="G2327" s="17">
        <v>5</v>
      </c>
      <c r="H2327" s="15">
        <f t="shared" si="36"/>
        <v>215</v>
      </c>
      <c r="I2327" s="15" t="s">
        <v>205</v>
      </c>
    </row>
    <row r="2328" spans="2:9" ht="15">
      <c r="B2328" s="17" t="s">
        <v>109</v>
      </c>
      <c r="C2328" s="17" t="s">
        <v>71</v>
      </c>
      <c r="D2328" s="19" t="s">
        <v>72</v>
      </c>
      <c r="E2328" s="21">
        <v>44919</v>
      </c>
      <c r="F2328" s="17">
        <v>50245</v>
      </c>
      <c r="G2328" s="17">
        <v>104</v>
      </c>
      <c r="H2328" s="15">
        <f t="shared" si="36"/>
        <v>483.125</v>
      </c>
      <c r="I2328" s="15" t="s">
        <v>205</v>
      </c>
    </row>
    <row r="2329" spans="2:9" ht="15">
      <c r="B2329" s="17" t="s">
        <v>110</v>
      </c>
      <c r="C2329" s="17" t="s">
        <v>75</v>
      </c>
      <c r="D2329" s="19" t="s">
        <v>86</v>
      </c>
      <c r="E2329" s="21">
        <v>44919</v>
      </c>
      <c r="F2329" s="17">
        <v>6674</v>
      </c>
      <c r="G2329" s="17">
        <v>8</v>
      </c>
      <c r="H2329" s="15">
        <f t="shared" si="36"/>
        <v>834.25</v>
      </c>
      <c r="I2329" s="15" t="s">
        <v>205</v>
      </c>
    </row>
    <row r="2330" spans="2:9" ht="15">
      <c r="B2330" s="17" t="s">
        <v>111</v>
      </c>
      <c r="C2330" s="17" t="s">
        <v>75</v>
      </c>
      <c r="D2330" s="19" t="s">
        <v>76</v>
      </c>
      <c r="E2330" s="21">
        <v>44919</v>
      </c>
      <c r="F2330" s="17">
        <v>16225</v>
      </c>
      <c r="G2330" s="17">
        <v>25</v>
      </c>
      <c r="H2330" s="15">
        <f t="shared" si="36"/>
        <v>649</v>
      </c>
      <c r="I2330" s="15" t="s">
        <v>205</v>
      </c>
    </row>
    <row r="2331" spans="2:9" ht="15">
      <c r="B2331" s="17" t="s">
        <v>112</v>
      </c>
      <c r="C2331" s="17" t="s">
        <v>71</v>
      </c>
      <c r="D2331" s="19" t="s">
        <v>72</v>
      </c>
      <c r="E2331" s="21">
        <v>44919</v>
      </c>
      <c r="F2331" s="17">
        <v>16297</v>
      </c>
      <c r="G2331" s="17">
        <v>39</v>
      </c>
      <c r="H2331" s="15">
        <f t="shared" si="36"/>
        <v>417.87179487179486</v>
      </c>
      <c r="I2331" s="15" t="s">
        <v>205</v>
      </c>
    </row>
    <row r="2332" spans="2:9" ht="15">
      <c r="B2332" s="17" t="s">
        <v>113</v>
      </c>
      <c r="C2332" s="17" t="s">
        <v>71</v>
      </c>
      <c r="D2332" s="19" t="s">
        <v>84</v>
      </c>
      <c r="E2332" s="21">
        <v>44919</v>
      </c>
      <c r="F2332" s="17">
        <v>170</v>
      </c>
      <c r="G2332" s="17">
        <v>1</v>
      </c>
      <c r="H2332" s="15">
        <f t="shared" si="36"/>
        <v>170</v>
      </c>
      <c r="I2332" s="15" t="s">
        <v>205</v>
      </c>
    </row>
    <row r="2333" spans="2:9" ht="15">
      <c r="B2333" s="17" t="s">
        <v>114</v>
      </c>
      <c r="C2333" s="17" t="s">
        <v>71</v>
      </c>
      <c r="D2333" s="19" t="s">
        <v>72</v>
      </c>
      <c r="E2333" s="21">
        <v>44919</v>
      </c>
      <c r="F2333" s="17">
        <v>25785</v>
      </c>
      <c r="G2333" s="17">
        <v>191</v>
      </c>
      <c r="H2333" s="15">
        <f t="shared" si="36"/>
        <v>135</v>
      </c>
      <c r="I2333" s="15" t="s">
        <v>205</v>
      </c>
    </row>
    <row r="2334" spans="2:9" ht="15">
      <c r="B2334" s="17" t="s">
        <v>115</v>
      </c>
      <c r="C2334" s="17" t="s">
        <v>68</v>
      </c>
      <c r="D2334" s="19" t="s">
        <v>99</v>
      </c>
      <c r="E2334" s="21">
        <v>44919</v>
      </c>
      <c r="F2334" s="17">
        <v>0</v>
      </c>
      <c r="G2334" s="17">
        <v>0</v>
      </c>
      <c r="H2334" s="15">
        <f t="shared" si="36"/>
        <v>0</v>
      </c>
      <c r="I2334" s="15" t="s">
        <v>205</v>
      </c>
    </row>
    <row r="2335" spans="2:9" ht="15">
      <c r="B2335" s="17" t="s">
        <v>116</v>
      </c>
      <c r="C2335" s="17" t="s">
        <v>71</v>
      </c>
      <c r="D2335" s="19" t="s">
        <v>94</v>
      </c>
      <c r="E2335" s="21">
        <v>44919</v>
      </c>
      <c r="F2335" s="17">
        <v>0</v>
      </c>
      <c r="G2335" s="17">
        <v>0</v>
      </c>
      <c r="H2335" s="15">
        <f t="shared" si="36"/>
        <v>0</v>
      </c>
      <c r="I2335" s="15" t="s">
        <v>205</v>
      </c>
    </row>
    <row r="2336" spans="2:9" ht="15">
      <c r="B2336" s="17" t="s">
        <v>117</v>
      </c>
      <c r="C2336" s="17" t="s">
        <v>68</v>
      </c>
      <c r="D2336" s="19" t="s">
        <v>99</v>
      </c>
      <c r="E2336" s="21">
        <v>44919</v>
      </c>
      <c r="F2336" s="17">
        <v>804</v>
      </c>
      <c r="G2336" s="17">
        <v>4</v>
      </c>
      <c r="H2336" s="15">
        <f t="shared" si="36"/>
        <v>201</v>
      </c>
      <c r="I2336" s="15" t="s">
        <v>205</v>
      </c>
    </row>
    <row r="2337" spans="2:9" ht="15">
      <c r="B2337" s="17" t="s">
        <v>118</v>
      </c>
      <c r="C2337" s="17" t="s">
        <v>71</v>
      </c>
      <c r="D2337" s="19" t="s">
        <v>72</v>
      </c>
      <c r="E2337" s="21">
        <v>44919</v>
      </c>
      <c r="F2337" s="17">
        <v>9307</v>
      </c>
      <c r="G2337" s="17">
        <v>11</v>
      </c>
      <c r="H2337" s="15">
        <f t="shared" si="36"/>
        <v>846.09090909090912</v>
      </c>
      <c r="I2337" s="15" t="s">
        <v>205</v>
      </c>
    </row>
    <row r="2338" spans="2:9" ht="15">
      <c r="B2338" s="17" t="s">
        <v>119</v>
      </c>
      <c r="C2338" s="17" t="s">
        <v>71</v>
      </c>
      <c r="D2338" s="19" t="s">
        <v>84</v>
      </c>
      <c r="E2338" s="21">
        <v>44919</v>
      </c>
      <c r="F2338" s="17">
        <v>15109</v>
      </c>
      <c r="G2338" s="17">
        <v>42</v>
      </c>
      <c r="H2338" s="15">
        <f t="shared" si="36"/>
        <v>359.73809523809524</v>
      </c>
      <c r="I2338" s="15" t="s">
        <v>205</v>
      </c>
    </row>
    <row r="2339" spans="2:9" ht="15">
      <c r="B2339" s="17" t="s">
        <v>120</v>
      </c>
      <c r="C2339" s="17" t="s">
        <v>81</v>
      </c>
      <c r="D2339" s="19" t="s">
        <v>121</v>
      </c>
      <c r="E2339" s="21">
        <v>44919</v>
      </c>
      <c r="F2339" s="17">
        <v>0</v>
      </c>
      <c r="G2339" s="17">
        <v>0</v>
      </c>
      <c r="H2339" s="15">
        <f t="shared" si="36"/>
        <v>0</v>
      </c>
      <c r="I2339" s="15" t="s">
        <v>205</v>
      </c>
    </row>
    <row r="2340" spans="2:9" ht="15">
      <c r="B2340" s="17" t="s">
        <v>122</v>
      </c>
      <c r="C2340" s="17" t="s">
        <v>81</v>
      </c>
      <c r="D2340" s="19" t="s">
        <v>123</v>
      </c>
      <c r="E2340" s="21">
        <v>44919</v>
      </c>
      <c r="F2340" s="17">
        <v>269</v>
      </c>
      <c r="G2340" s="17">
        <v>1</v>
      </c>
      <c r="H2340" s="15">
        <f t="shared" si="36"/>
        <v>269</v>
      </c>
      <c r="I2340" s="15" t="s">
        <v>205</v>
      </c>
    </row>
    <row r="2341" spans="2:9" ht="15">
      <c r="B2341" s="17" t="s">
        <v>124</v>
      </c>
      <c r="C2341" s="17" t="s">
        <v>81</v>
      </c>
      <c r="D2341" s="19" t="s">
        <v>121</v>
      </c>
      <c r="E2341" s="21">
        <v>44919</v>
      </c>
      <c r="F2341" s="17">
        <v>0</v>
      </c>
      <c r="G2341" s="17">
        <v>0</v>
      </c>
      <c r="H2341" s="15">
        <f t="shared" si="36"/>
        <v>0</v>
      </c>
      <c r="I2341" s="15" t="s">
        <v>205</v>
      </c>
    </row>
    <row r="2342" spans="2:9" ht="15">
      <c r="B2342" s="17" t="s">
        <v>125</v>
      </c>
      <c r="C2342" s="17" t="s">
        <v>75</v>
      </c>
      <c r="D2342" s="19" t="s">
        <v>91</v>
      </c>
      <c r="E2342" s="21">
        <v>44919</v>
      </c>
      <c r="F2342" s="17">
        <v>12331</v>
      </c>
      <c r="G2342" s="17">
        <v>19</v>
      </c>
      <c r="H2342" s="15">
        <f t="shared" si="36"/>
        <v>649</v>
      </c>
      <c r="I2342" s="15" t="s">
        <v>205</v>
      </c>
    </row>
    <row r="2343" spans="2:9" ht="15">
      <c r="B2343" s="17" t="s">
        <v>126</v>
      </c>
      <c r="C2343" s="17" t="s">
        <v>71</v>
      </c>
      <c r="D2343" s="19" t="s">
        <v>84</v>
      </c>
      <c r="E2343" s="21">
        <v>44919</v>
      </c>
      <c r="F2343" s="17">
        <v>1075</v>
      </c>
      <c r="G2343" s="17">
        <v>5</v>
      </c>
      <c r="H2343" s="15">
        <f t="shared" si="36"/>
        <v>215</v>
      </c>
      <c r="I2343" s="15" t="s">
        <v>205</v>
      </c>
    </row>
    <row r="2344" spans="2:9" ht="15">
      <c r="B2344" s="17" t="s">
        <v>87</v>
      </c>
      <c r="C2344" s="17" t="s">
        <v>71</v>
      </c>
      <c r="D2344" s="19" t="s">
        <v>72</v>
      </c>
      <c r="E2344" s="21">
        <v>44919</v>
      </c>
      <c r="F2344" s="17">
        <v>50245</v>
      </c>
      <c r="G2344" s="17">
        <v>104</v>
      </c>
      <c r="H2344" s="15">
        <f t="shared" si="36"/>
        <v>483.125</v>
      </c>
      <c r="I2344" s="15" t="s">
        <v>205</v>
      </c>
    </row>
    <row r="2345" spans="2:9" ht="15">
      <c r="B2345" s="17" t="s">
        <v>127</v>
      </c>
      <c r="C2345" s="17" t="s">
        <v>68</v>
      </c>
      <c r="D2345" s="19" t="s">
        <v>99</v>
      </c>
      <c r="E2345" s="21">
        <v>44919</v>
      </c>
      <c r="F2345" s="17">
        <v>6674</v>
      </c>
      <c r="G2345" s="17">
        <v>8</v>
      </c>
      <c r="H2345" s="15">
        <f t="shared" si="36"/>
        <v>834.25</v>
      </c>
      <c r="I2345" s="15" t="s">
        <v>205</v>
      </c>
    </row>
    <row r="2346" spans="2:9" ht="15">
      <c r="B2346" s="17" t="s">
        <v>128</v>
      </c>
      <c r="C2346" s="17" t="s">
        <v>81</v>
      </c>
      <c r="D2346" s="19" t="s">
        <v>123</v>
      </c>
      <c r="E2346" s="21">
        <v>44919</v>
      </c>
      <c r="F2346" s="17">
        <v>16225</v>
      </c>
      <c r="G2346" s="17">
        <v>25</v>
      </c>
      <c r="H2346" s="15">
        <f t="shared" si="36"/>
        <v>649</v>
      </c>
      <c r="I2346" s="15" t="s">
        <v>205</v>
      </c>
    </row>
    <row r="2347" spans="2:9" ht="15">
      <c r="B2347" s="17" t="s">
        <v>129</v>
      </c>
      <c r="C2347" s="17" t="s">
        <v>75</v>
      </c>
      <c r="D2347" s="19" t="s">
        <v>91</v>
      </c>
      <c r="E2347" s="21">
        <v>44919</v>
      </c>
      <c r="F2347" s="17">
        <v>16297</v>
      </c>
      <c r="G2347" s="17">
        <v>39</v>
      </c>
      <c r="H2347" s="15">
        <f t="shared" si="36"/>
        <v>417.87179487179486</v>
      </c>
      <c r="I2347" s="15" t="s">
        <v>205</v>
      </c>
    </row>
    <row r="2348" spans="2:9" ht="15">
      <c r="B2348" s="17" t="s">
        <v>130</v>
      </c>
      <c r="C2348" s="17" t="s">
        <v>71</v>
      </c>
      <c r="D2348" s="19" t="s">
        <v>72</v>
      </c>
      <c r="E2348" s="21">
        <v>44919</v>
      </c>
      <c r="F2348" s="17">
        <v>170</v>
      </c>
      <c r="G2348" s="17">
        <v>1</v>
      </c>
      <c r="H2348" s="15">
        <f t="shared" si="36"/>
        <v>170</v>
      </c>
      <c r="I2348" s="15" t="s">
        <v>205</v>
      </c>
    </row>
    <row r="2349" spans="2:9" ht="15">
      <c r="B2349" s="17" t="s">
        <v>131</v>
      </c>
      <c r="C2349" s="17" t="s">
        <v>75</v>
      </c>
      <c r="D2349" s="19" t="s">
        <v>76</v>
      </c>
      <c r="E2349" s="21">
        <v>44919</v>
      </c>
      <c r="F2349" s="17">
        <v>25785</v>
      </c>
      <c r="G2349" s="17">
        <v>191</v>
      </c>
      <c r="H2349" s="15">
        <f t="shared" si="36"/>
        <v>135</v>
      </c>
      <c r="I2349" s="15" t="s">
        <v>205</v>
      </c>
    </row>
    <row r="2350" spans="2:9" ht="15">
      <c r="B2350" s="17" t="s">
        <v>132</v>
      </c>
      <c r="C2350" s="17" t="s">
        <v>68</v>
      </c>
      <c r="D2350" s="19" t="s">
        <v>89</v>
      </c>
      <c r="E2350" s="21">
        <v>44919</v>
      </c>
      <c r="F2350" s="17">
        <v>0</v>
      </c>
      <c r="G2350" s="17">
        <v>0</v>
      </c>
      <c r="H2350" s="15">
        <f t="shared" si="36"/>
        <v>0</v>
      </c>
      <c r="I2350" s="15" t="s">
        <v>205</v>
      </c>
    </row>
    <row r="2351" spans="2:9" ht="15">
      <c r="B2351" s="17" t="s">
        <v>133</v>
      </c>
      <c r="C2351" s="17" t="s">
        <v>71</v>
      </c>
      <c r="D2351" s="19" t="s">
        <v>72</v>
      </c>
      <c r="E2351" s="21">
        <v>44919</v>
      </c>
      <c r="F2351" s="17">
        <v>0</v>
      </c>
      <c r="G2351" s="17">
        <v>0</v>
      </c>
      <c r="H2351" s="15">
        <f t="shared" si="36"/>
        <v>0</v>
      </c>
      <c r="I2351" s="15" t="s">
        <v>205</v>
      </c>
    </row>
    <row r="2352" spans="2:9" ht="15">
      <c r="B2352" s="17" t="s">
        <v>134</v>
      </c>
      <c r="C2352" s="17" t="s">
        <v>75</v>
      </c>
      <c r="D2352" s="19" t="s">
        <v>76</v>
      </c>
      <c r="E2352" s="21">
        <v>44919</v>
      </c>
      <c r="F2352" s="17">
        <v>804</v>
      </c>
      <c r="G2352" s="17">
        <v>4</v>
      </c>
      <c r="H2352" s="15">
        <f t="shared" si="36"/>
        <v>201</v>
      </c>
      <c r="I2352" s="15" t="s">
        <v>205</v>
      </c>
    </row>
    <row r="2353" spans="2:9" ht="15">
      <c r="B2353" s="17" t="s">
        <v>135</v>
      </c>
      <c r="C2353" s="17" t="s">
        <v>68</v>
      </c>
      <c r="D2353" s="19" t="s">
        <v>69</v>
      </c>
      <c r="E2353" s="21">
        <v>44919</v>
      </c>
      <c r="F2353" s="17">
        <v>9307</v>
      </c>
      <c r="G2353" s="17">
        <v>11</v>
      </c>
      <c r="H2353" s="15">
        <f t="shared" si="36"/>
        <v>846.09090909090912</v>
      </c>
      <c r="I2353" s="15" t="s">
        <v>205</v>
      </c>
    </row>
    <row r="2354" spans="2:9" ht="15">
      <c r="B2354" s="17" t="s">
        <v>136</v>
      </c>
      <c r="C2354" s="17" t="s">
        <v>71</v>
      </c>
      <c r="D2354" s="19" t="s">
        <v>84</v>
      </c>
      <c r="E2354" s="21">
        <v>44919</v>
      </c>
      <c r="F2354" s="17">
        <v>15109</v>
      </c>
      <c r="G2354" s="17">
        <v>42</v>
      </c>
      <c r="H2354" s="15">
        <f t="shared" si="36"/>
        <v>359.73809523809524</v>
      </c>
      <c r="I2354" s="15" t="s">
        <v>205</v>
      </c>
    </row>
    <row r="2355" spans="2:9" ht="15">
      <c r="B2355" s="17" t="s">
        <v>137</v>
      </c>
      <c r="C2355" s="17" t="s">
        <v>81</v>
      </c>
      <c r="D2355" s="19" t="s">
        <v>121</v>
      </c>
      <c r="E2355" s="21">
        <v>44919</v>
      </c>
      <c r="F2355" s="17">
        <v>0</v>
      </c>
      <c r="G2355" s="17">
        <v>0</v>
      </c>
      <c r="H2355" s="15">
        <f t="shared" si="36"/>
        <v>0</v>
      </c>
      <c r="I2355" s="15" t="s">
        <v>205</v>
      </c>
    </row>
    <row r="2356" spans="2:9" ht="15">
      <c r="B2356" s="17" t="s">
        <v>138</v>
      </c>
      <c r="C2356" s="17" t="s">
        <v>68</v>
      </c>
      <c r="D2356" s="19" t="s">
        <v>89</v>
      </c>
      <c r="E2356" s="21">
        <v>44919</v>
      </c>
      <c r="F2356" s="17">
        <v>269</v>
      </c>
      <c r="G2356" s="17">
        <v>1</v>
      </c>
      <c r="H2356" s="15">
        <f t="shared" si="36"/>
        <v>269</v>
      </c>
      <c r="I2356" s="15" t="s">
        <v>205</v>
      </c>
    </row>
    <row r="2357" spans="2:9" ht="15">
      <c r="B2357" s="17" t="s">
        <v>139</v>
      </c>
      <c r="C2357" s="17" t="s">
        <v>71</v>
      </c>
      <c r="D2357" s="19" t="s">
        <v>94</v>
      </c>
      <c r="E2357" s="21">
        <v>44919</v>
      </c>
      <c r="F2357" s="17">
        <v>0</v>
      </c>
      <c r="G2357" s="17">
        <v>0</v>
      </c>
      <c r="H2357" s="15">
        <f t="shared" si="36"/>
        <v>0</v>
      </c>
      <c r="I2357" s="15" t="s">
        <v>205</v>
      </c>
    </row>
    <row r="2358" spans="2:9" ht="15">
      <c r="B2358" s="17" t="s">
        <v>140</v>
      </c>
      <c r="C2358" s="17" t="s">
        <v>68</v>
      </c>
      <c r="D2358" s="19" t="s">
        <v>99</v>
      </c>
      <c r="E2358" s="21">
        <v>44919</v>
      </c>
      <c r="F2358" s="17">
        <v>12331</v>
      </c>
      <c r="G2358" s="17">
        <v>19</v>
      </c>
      <c r="H2358" s="15">
        <f t="shared" si="36"/>
        <v>649</v>
      </c>
      <c r="I2358" s="15" t="s">
        <v>205</v>
      </c>
    </row>
    <row r="2359" spans="2:9" ht="15">
      <c r="B2359" s="17" t="s">
        <v>141</v>
      </c>
      <c r="C2359" s="17" t="s">
        <v>75</v>
      </c>
      <c r="D2359" s="19" t="s">
        <v>91</v>
      </c>
      <c r="E2359" s="21">
        <v>44919</v>
      </c>
      <c r="F2359" s="17">
        <v>1075</v>
      </c>
      <c r="G2359" s="17">
        <v>5</v>
      </c>
      <c r="H2359" s="15">
        <f t="shared" si="36"/>
        <v>215</v>
      </c>
      <c r="I2359" s="15" t="s">
        <v>205</v>
      </c>
    </row>
    <row r="2360" spans="2:9" ht="15">
      <c r="B2360" s="17" t="s">
        <v>142</v>
      </c>
      <c r="C2360" s="17" t="s">
        <v>68</v>
      </c>
      <c r="D2360" s="19" t="s">
        <v>89</v>
      </c>
      <c r="E2360" s="21">
        <v>44919</v>
      </c>
      <c r="F2360" s="17">
        <v>50245</v>
      </c>
      <c r="G2360" s="17">
        <v>104</v>
      </c>
      <c r="H2360" s="15">
        <f t="shared" si="36"/>
        <v>483.125</v>
      </c>
      <c r="I2360" s="15" t="s">
        <v>205</v>
      </c>
    </row>
    <row r="2361" spans="2:9" ht="15">
      <c r="B2361" s="17" t="s">
        <v>143</v>
      </c>
      <c r="C2361" s="17" t="s">
        <v>81</v>
      </c>
      <c r="D2361" s="19" t="s">
        <v>121</v>
      </c>
      <c r="E2361" s="21">
        <v>44919</v>
      </c>
      <c r="F2361" s="17">
        <v>6674</v>
      </c>
      <c r="G2361" s="17">
        <v>8</v>
      </c>
      <c r="H2361" s="15">
        <f t="shared" si="36"/>
        <v>834.25</v>
      </c>
      <c r="I2361" s="15" t="s">
        <v>205</v>
      </c>
    </row>
    <row r="2362" spans="2:9" ht="15">
      <c r="B2362" s="17" t="s">
        <v>144</v>
      </c>
      <c r="C2362" s="17" t="s">
        <v>71</v>
      </c>
      <c r="D2362" s="19" t="s">
        <v>72</v>
      </c>
      <c r="E2362" s="21">
        <v>44919</v>
      </c>
      <c r="F2362" s="17">
        <v>16225</v>
      </c>
      <c r="G2362" s="17">
        <v>25</v>
      </c>
      <c r="H2362" s="15">
        <f t="shared" si="36"/>
        <v>649</v>
      </c>
      <c r="I2362" s="15" t="s">
        <v>205</v>
      </c>
    </row>
    <row r="2363" spans="2:9" ht="15">
      <c r="B2363" s="17" t="s">
        <v>145</v>
      </c>
      <c r="C2363" s="17" t="s">
        <v>81</v>
      </c>
      <c r="D2363" s="19" t="s">
        <v>123</v>
      </c>
      <c r="E2363" s="21">
        <v>44919</v>
      </c>
      <c r="F2363" s="17">
        <v>16297</v>
      </c>
      <c r="G2363" s="17">
        <v>39</v>
      </c>
      <c r="H2363" s="15">
        <f t="shared" si="36"/>
        <v>417.87179487179486</v>
      </c>
      <c r="I2363" s="15" t="s">
        <v>205</v>
      </c>
    </row>
    <row r="2364" spans="2:9" ht="15">
      <c r="B2364" s="17" t="s">
        <v>146</v>
      </c>
      <c r="C2364" s="17" t="s">
        <v>68</v>
      </c>
      <c r="D2364" s="19" t="s">
        <v>69</v>
      </c>
      <c r="E2364" s="21">
        <v>44919</v>
      </c>
      <c r="F2364" s="17">
        <v>170</v>
      </c>
      <c r="G2364" s="17">
        <v>1</v>
      </c>
      <c r="H2364" s="15">
        <f t="shared" si="36"/>
        <v>170</v>
      </c>
      <c r="I2364" s="15" t="s">
        <v>205</v>
      </c>
    </row>
    <row r="2365" spans="2:9" ht="15">
      <c r="B2365" s="17" t="s">
        <v>147</v>
      </c>
      <c r="C2365" s="17" t="s">
        <v>68</v>
      </c>
      <c r="D2365" s="19" t="s">
        <v>99</v>
      </c>
      <c r="E2365" s="21">
        <v>44919</v>
      </c>
      <c r="F2365" s="17">
        <v>25785</v>
      </c>
      <c r="G2365" s="17">
        <v>191</v>
      </c>
      <c r="H2365" s="15">
        <f t="shared" si="36"/>
        <v>135</v>
      </c>
      <c r="I2365" s="15" t="s">
        <v>205</v>
      </c>
    </row>
    <row r="2366" spans="2:9" ht="15">
      <c r="B2366" s="17" t="s">
        <v>148</v>
      </c>
      <c r="C2366" s="17" t="s">
        <v>81</v>
      </c>
      <c r="D2366" s="19" t="s">
        <v>123</v>
      </c>
      <c r="E2366" s="21">
        <v>44919</v>
      </c>
      <c r="F2366" s="17">
        <v>0</v>
      </c>
      <c r="G2366" s="17">
        <v>0</v>
      </c>
      <c r="H2366" s="15">
        <f t="shared" si="36"/>
        <v>0</v>
      </c>
      <c r="I2366" s="15" t="s">
        <v>205</v>
      </c>
    </row>
    <row r="2367" spans="2:9" ht="15">
      <c r="B2367" s="17" t="s">
        <v>149</v>
      </c>
      <c r="C2367" s="17" t="s">
        <v>75</v>
      </c>
      <c r="D2367" s="19" t="s">
        <v>86</v>
      </c>
      <c r="E2367" s="21">
        <v>44919</v>
      </c>
      <c r="F2367" s="17">
        <v>0</v>
      </c>
      <c r="G2367" s="17">
        <v>0</v>
      </c>
      <c r="H2367" s="15">
        <f t="shared" si="36"/>
        <v>0</v>
      </c>
      <c r="I2367" s="15" t="s">
        <v>205</v>
      </c>
    </row>
    <row r="2368" spans="2:9" ht="15">
      <c r="B2368" s="17" t="s">
        <v>150</v>
      </c>
      <c r="C2368" s="17" t="s">
        <v>71</v>
      </c>
      <c r="D2368" s="19" t="s">
        <v>94</v>
      </c>
      <c r="E2368" s="21">
        <v>44919</v>
      </c>
      <c r="F2368" s="17">
        <v>804</v>
      </c>
      <c r="G2368" s="17">
        <v>4</v>
      </c>
      <c r="H2368" s="15">
        <f t="shared" si="36"/>
        <v>201</v>
      </c>
      <c r="I2368" s="15" t="s">
        <v>205</v>
      </c>
    </row>
    <row r="2369" spans="2:9" ht="15">
      <c r="B2369" s="17" t="s">
        <v>151</v>
      </c>
      <c r="C2369" s="17" t="s">
        <v>68</v>
      </c>
      <c r="D2369" s="19" t="s">
        <v>89</v>
      </c>
      <c r="E2369" s="21">
        <v>44919</v>
      </c>
      <c r="F2369" s="17">
        <v>9307</v>
      </c>
      <c r="G2369" s="17">
        <v>11</v>
      </c>
      <c r="H2369" s="15">
        <f t="shared" si="36"/>
        <v>846.09090909090912</v>
      </c>
      <c r="I2369" s="15" t="s">
        <v>205</v>
      </c>
    </row>
    <row r="2370" spans="2:9" ht="15">
      <c r="B2370" s="17" t="s">
        <v>152</v>
      </c>
      <c r="C2370" s="17" t="s">
        <v>81</v>
      </c>
      <c r="D2370" s="19" t="s">
        <v>82</v>
      </c>
      <c r="E2370" s="21">
        <v>44919</v>
      </c>
      <c r="F2370" s="17">
        <v>15109</v>
      </c>
      <c r="G2370" s="17">
        <v>42</v>
      </c>
      <c r="H2370" s="15">
        <f t="shared" si="36"/>
        <v>359.73809523809524</v>
      </c>
      <c r="I2370" s="15" t="s">
        <v>205</v>
      </c>
    </row>
    <row r="2371" spans="2:9" ht="15">
      <c r="B2371" s="17" t="s">
        <v>153</v>
      </c>
      <c r="C2371" s="17" t="s">
        <v>68</v>
      </c>
      <c r="D2371" s="19" t="s">
        <v>89</v>
      </c>
      <c r="E2371" s="21">
        <v>44919</v>
      </c>
      <c r="F2371" s="17">
        <v>0</v>
      </c>
      <c r="G2371" s="17">
        <v>0</v>
      </c>
      <c r="H2371" s="15">
        <f t="shared" ref="H2371:H2434" si="37">IF(F2371&gt;0,F2371/G2371,0)</f>
        <v>0</v>
      </c>
      <c r="I2371" s="15" t="s">
        <v>205</v>
      </c>
    </row>
    <row r="2372" spans="2:9" ht="15">
      <c r="B2372" s="17" t="s">
        <v>154</v>
      </c>
      <c r="C2372" s="17" t="s">
        <v>71</v>
      </c>
      <c r="D2372" s="19" t="s">
        <v>84</v>
      </c>
      <c r="E2372" s="21">
        <v>44919</v>
      </c>
      <c r="F2372" s="17">
        <v>269</v>
      </c>
      <c r="G2372" s="17">
        <v>1</v>
      </c>
      <c r="H2372" s="15">
        <f t="shared" si="37"/>
        <v>269</v>
      </c>
      <c r="I2372" s="15" t="s">
        <v>205</v>
      </c>
    </row>
    <row r="2373" spans="2:9" ht="15">
      <c r="B2373" s="17" t="s">
        <v>155</v>
      </c>
      <c r="C2373" s="17" t="s">
        <v>75</v>
      </c>
      <c r="D2373" s="19" t="s">
        <v>86</v>
      </c>
      <c r="E2373" s="21">
        <v>44919</v>
      </c>
      <c r="F2373" s="17">
        <v>0</v>
      </c>
      <c r="G2373" s="17">
        <v>0</v>
      </c>
      <c r="H2373" s="15">
        <f t="shared" si="37"/>
        <v>0</v>
      </c>
      <c r="I2373" s="15" t="s">
        <v>205</v>
      </c>
    </row>
    <row r="2374" spans="2:9" ht="15">
      <c r="B2374" s="17" t="s">
        <v>156</v>
      </c>
      <c r="C2374" s="17" t="s">
        <v>81</v>
      </c>
      <c r="D2374" s="19" t="s">
        <v>82</v>
      </c>
      <c r="E2374" s="21">
        <v>44919</v>
      </c>
      <c r="F2374" s="17">
        <v>12331</v>
      </c>
      <c r="G2374" s="17">
        <v>19</v>
      </c>
      <c r="H2374" s="15">
        <f t="shared" si="37"/>
        <v>649</v>
      </c>
      <c r="I2374" s="15" t="s">
        <v>205</v>
      </c>
    </row>
    <row r="2375" spans="2:9" ht="15">
      <c r="B2375" s="17" t="s">
        <v>157</v>
      </c>
      <c r="C2375" s="17" t="s">
        <v>81</v>
      </c>
      <c r="D2375" s="19" t="s">
        <v>121</v>
      </c>
      <c r="E2375" s="21">
        <v>44919</v>
      </c>
      <c r="F2375" s="17">
        <v>1075</v>
      </c>
      <c r="G2375" s="17">
        <v>5</v>
      </c>
      <c r="H2375" s="15">
        <f t="shared" si="37"/>
        <v>215</v>
      </c>
      <c r="I2375" s="15" t="s">
        <v>205</v>
      </c>
    </row>
    <row r="2376" spans="2:9" ht="15">
      <c r="B2376" s="17" t="s">
        <v>158</v>
      </c>
      <c r="C2376" s="17" t="s">
        <v>68</v>
      </c>
      <c r="D2376" s="19" t="s">
        <v>99</v>
      </c>
      <c r="E2376" s="21">
        <v>44919</v>
      </c>
      <c r="F2376" s="17">
        <v>0</v>
      </c>
      <c r="G2376" s="17">
        <v>0</v>
      </c>
      <c r="H2376" s="15">
        <f t="shared" si="37"/>
        <v>0</v>
      </c>
      <c r="I2376" s="15" t="s">
        <v>205</v>
      </c>
    </row>
    <row r="2377" spans="2:9" ht="15">
      <c r="B2377" s="17" t="s">
        <v>159</v>
      </c>
      <c r="C2377" s="17" t="s">
        <v>75</v>
      </c>
      <c r="D2377" s="19" t="s">
        <v>91</v>
      </c>
      <c r="E2377" s="21">
        <v>44919</v>
      </c>
      <c r="F2377" s="17">
        <v>7509</v>
      </c>
      <c r="G2377" s="17">
        <v>9</v>
      </c>
      <c r="H2377" s="15">
        <f t="shared" si="37"/>
        <v>834.33333333333337</v>
      </c>
      <c r="I2377" s="15" t="s">
        <v>205</v>
      </c>
    </row>
    <row r="2378" spans="2:9" ht="15">
      <c r="B2378" s="17" t="s">
        <v>160</v>
      </c>
      <c r="C2378" s="17" t="s">
        <v>71</v>
      </c>
      <c r="D2378" s="19" t="s">
        <v>84</v>
      </c>
      <c r="E2378" s="21">
        <v>44919</v>
      </c>
      <c r="F2378" s="17">
        <v>5220</v>
      </c>
      <c r="G2378" s="17">
        <v>36</v>
      </c>
      <c r="H2378" s="15">
        <f t="shared" si="37"/>
        <v>145</v>
      </c>
      <c r="I2378" s="15" t="s">
        <v>205</v>
      </c>
    </row>
    <row r="2379" spans="2:9" ht="15">
      <c r="B2379" s="17" t="s">
        <v>161</v>
      </c>
      <c r="C2379" s="17" t="s">
        <v>75</v>
      </c>
      <c r="D2379" s="19" t="s">
        <v>86</v>
      </c>
      <c r="E2379" s="21">
        <v>44919</v>
      </c>
      <c r="F2379" s="17">
        <v>455</v>
      </c>
      <c r="G2379" s="17">
        <v>1</v>
      </c>
      <c r="H2379" s="15">
        <f t="shared" si="37"/>
        <v>455</v>
      </c>
      <c r="I2379" s="15" t="s">
        <v>205</v>
      </c>
    </row>
    <row r="2380" spans="2:9" ht="15">
      <c r="B2380" s="17" t="s">
        <v>162</v>
      </c>
      <c r="C2380" s="17" t="s">
        <v>81</v>
      </c>
      <c r="D2380" s="19" t="s">
        <v>82</v>
      </c>
      <c r="E2380" s="21">
        <v>44919</v>
      </c>
      <c r="F2380" s="17">
        <v>1464</v>
      </c>
      <c r="G2380" s="17">
        <v>8</v>
      </c>
      <c r="H2380" s="15">
        <f t="shared" si="37"/>
        <v>183</v>
      </c>
      <c r="I2380" s="15" t="s">
        <v>205</v>
      </c>
    </row>
    <row r="2381" spans="2:9" ht="15">
      <c r="B2381" s="17" t="s">
        <v>163</v>
      </c>
      <c r="C2381" s="17" t="s">
        <v>71</v>
      </c>
      <c r="D2381" s="19" t="s">
        <v>94</v>
      </c>
      <c r="E2381" s="21">
        <v>44919</v>
      </c>
      <c r="F2381" s="17">
        <v>4389</v>
      </c>
      <c r="G2381" s="17">
        <v>11</v>
      </c>
      <c r="H2381" s="15">
        <f t="shared" si="37"/>
        <v>399</v>
      </c>
      <c r="I2381" s="15" t="s">
        <v>205</v>
      </c>
    </row>
    <row r="2382" spans="2:9" ht="15">
      <c r="B2382" s="17" t="s">
        <v>164</v>
      </c>
      <c r="C2382" s="17" t="s">
        <v>75</v>
      </c>
      <c r="D2382" s="19" t="s">
        <v>91</v>
      </c>
      <c r="E2382" s="21">
        <v>44919</v>
      </c>
      <c r="F2382" s="17">
        <v>1801</v>
      </c>
      <c r="G2382" s="17">
        <v>2</v>
      </c>
      <c r="H2382" s="15">
        <f t="shared" si="37"/>
        <v>900.5</v>
      </c>
      <c r="I2382" s="15" t="s">
        <v>205</v>
      </c>
    </row>
    <row r="2383" spans="2:9" ht="15">
      <c r="B2383" s="17" t="s">
        <v>165</v>
      </c>
      <c r="C2383" s="17" t="s">
        <v>75</v>
      </c>
      <c r="D2383" s="19" t="s">
        <v>86</v>
      </c>
      <c r="E2383" s="21">
        <v>44919</v>
      </c>
      <c r="F2383" s="17">
        <v>5840</v>
      </c>
      <c r="G2383" s="17">
        <v>7</v>
      </c>
      <c r="H2383" s="15">
        <f t="shared" si="37"/>
        <v>834.28571428571433</v>
      </c>
      <c r="I2383" s="15" t="s">
        <v>205</v>
      </c>
    </row>
    <row r="2384" spans="2:9" ht="15">
      <c r="B2384" s="17" t="s">
        <v>166</v>
      </c>
      <c r="C2384" s="17" t="s">
        <v>81</v>
      </c>
      <c r="D2384" s="19" t="s">
        <v>121</v>
      </c>
      <c r="E2384" s="21">
        <v>44919</v>
      </c>
      <c r="F2384" s="17">
        <v>5385</v>
      </c>
      <c r="G2384" s="17">
        <v>25</v>
      </c>
      <c r="H2384" s="15">
        <f t="shared" si="37"/>
        <v>215.4</v>
      </c>
      <c r="I2384" s="15" t="s">
        <v>205</v>
      </c>
    </row>
    <row r="2385" spans="2:9" ht="15">
      <c r="B2385" s="17" t="s">
        <v>167</v>
      </c>
      <c r="C2385" s="17" t="s">
        <v>68</v>
      </c>
      <c r="D2385" s="19" t="s">
        <v>89</v>
      </c>
      <c r="E2385" s="21">
        <v>44919</v>
      </c>
      <c r="F2385" s="17">
        <v>0</v>
      </c>
      <c r="G2385" s="17">
        <v>0</v>
      </c>
      <c r="H2385" s="15">
        <f t="shared" si="37"/>
        <v>0</v>
      </c>
      <c r="I2385" s="15" t="s">
        <v>205</v>
      </c>
    </row>
    <row r="2386" spans="2:9" ht="15">
      <c r="B2386" s="17" t="s">
        <v>168</v>
      </c>
      <c r="C2386" s="17" t="s">
        <v>68</v>
      </c>
      <c r="D2386" s="19" t="s">
        <v>99</v>
      </c>
      <c r="E2386" s="21">
        <v>44919</v>
      </c>
      <c r="F2386" s="17">
        <v>0</v>
      </c>
      <c r="G2386" s="17">
        <v>0</v>
      </c>
      <c r="H2386" s="15">
        <f t="shared" si="37"/>
        <v>0</v>
      </c>
      <c r="I2386" s="15" t="s">
        <v>205</v>
      </c>
    </row>
    <row r="2387" spans="2:9" ht="15">
      <c r="B2387" s="17" t="s">
        <v>169</v>
      </c>
      <c r="C2387" s="17" t="s">
        <v>81</v>
      </c>
      <c r="D2387" s="19" t="s">
        <v>82</v>
      </c>
      <c r="E2387" s="21">
        <v>44919</v>
      </c>
      <c r="F2387" s="17">
        <v>50245</v>
      </c>
      <c r="G2387" s="17">
        <v>104</v>
      </c>
      <c r="H2387" s="15">
        <f t="shared" si="37"/>
        <v>483.125</v>
      </c>
      <c r="I2387" s="15" t="s">
        <v>205</v>
      </c>
    </row>
    <row r="2388" spans="2:9" ht="15">
      <c r="B2388" s="17" t="s">
        <v>170</v>
      </c>
      <c r="C2388" s="17" t="s">
        <v>81</v>
      </c>
      <c r="D2388" s="19" t="s">
        <v>82</v>
      </c>
      <c r="E2388" s="21">
        <v>44919</v>
      </c>
      <c r="F2388" s="17">
        <v>6674</v>
      </c>
      <c r="G2388" s="17">
        <v>8</v>
      </c>
      <c r="H2388" s="15">
        <f t="shared" si="37"/>
        <v>834.25</v>
      </c>
      <c r="I2388" s="15" t="s">
        <v>205</v>
      </c>
    </row>
    <row r="2389" spans="2:9" ht="15">
      <c r="B2389" s="17" t="s">
        <v>171</v>
      </c>
      <c r="C2389" s="17" t="s">
        <v>68</v>
      </c>
      <c r="D2389" s="19" t="s">
        <v>69</v>
      </c>
      <c r="E2389" s="21">
        <v>44919</v>
      </c>
      <c r="F2389" s="17">
        <v>16225</v>
      </c>
      <c r="G2389" s="17">
        <v>25</v>
      </c>
      <c r="H2389" s="15">
        <f t="shared" si="37"/>
        <v>649</v>
      </c>
      <c r="I2389" s="15" t="s">
        <v>205</v>
      </c>
    </row>
    <row r="2390" spans="2:9" ht="15">
      <c r="B2390" s="17" t="s">
        <v>172</v>
      </c>
      <c r="C2390" s="17" t="s">
        <v>75</v>
      </c>
      <c r="D2390" s="19" t="s">
        <v>91</v>
      </c>
      <c r="E2390" s="21">
        <v>44919</v>
      </c>
      <c r="F2390" s="17">
        <v>16297</v>
      </c>
      <c r="G2390" s="17">
        <v>39</v>
      </c>
      <c r="H2390" s="15">
        <f t="shared" si="37"/>
        <v>417.87179487179486</v>
      </c>
      <c r="I2390" s="15" t="s">
        <v>205</v>
      </c>
    </row>
    <row r="2391" spans="2:9" ht="15">
      <c r="B2391" s="17" t="s">
        <v>173</v>
      </c>
      <c r="C2391" s="17" t="s">
        <v>68</v>
      </c>
      <c r="D2391" s="19" t="s">
        <v>69</v>
      </c>
      <c r="E2391" s="21">
        <v>44919</v>
      </c>
      <c r="F2391" s="17">
        <v>170</v>
      </c>
      <c r="G2391" s="17">
        <v>1</v>
      </c>
      <c r="H2391" s="15">
        <f t="shared" si="37"/>
        <v>170</v>
      </c>
      <c r="I2391" s="15" t="s">
        <v>205</v>
      </c>
    </row>
    <row r="2392" spans="2:9" ht="15">
      <c r="B2392" s="17" t="s">
        <v>174</v>
      </c>
      <c r="C2392" s="17" t="s">
        <v>71</v>
      </c>
      <c r="D2392" s="19" t="s">
        <v>94</v>
      </c>
      <c r="E2392" s="21">
        <v>44919</v>
      </c>
      <c r="F2392" s="17">
        <v>25785</v>
      </c>
      <c r="G2392" s="17">
        <v>191</v>
      </c>
      <c r="H2392" s="15">
        <f t="shared" si="37"/>
        <v>135</v>
      </c>
      <c r="I2392" s="15" t="s">
        <v>205</v>
      </c>
    </row>
    <row r="2393" spans="2:9" ht="15">
      <c r="B2393" s="17" t="s">
        <v>175</v>
      </c>
      <c r="C2393" s="17" t="s">
        <v>81</v>
      </c>
      <c r="D2393" s="19" t="s">
        <v>123</v>
      </c>
      <c r="E2393" s="21">
        <v>44919</v>
      </c>
      <c r="F2393" s="17">
        <v>0</v>
      </c>
      <c r="G2393" s="17">
        <v>0</v>
      </c>
      <c r="H2393" s="15">
        <f t="shared" si="37"/>
        <v>0</v>
      </c>
      <c r="I2393" s="15" t="s">
        <v>205</v>
      </c>
    </row>
    <row r="2394" spans="2:9" ht="15">
      <c r="B2394" s="17" t="s">
        <v>176</v>
      </c>
      <c r="C2394" s="17" t="s">
        <v>68</v>
      </c>
      <c r="D2394" s="19" t="s">
        <v>99</v>
      </c>
      <c r="E2394" s="21">
        <v>44919</v>
      </c>
      <c r="F2394" s="17">
        <v>0</v>
      </c>
      <c r="G2394" s="17">
        <v>0</v>
      </c>
      <c r="H2394" s="15">
        <f t="shared" si="37"/>
        <v>0</v>
      </c>
      <c r="I2394" s="15" t="s">
        <v>205</v>
      </c>
    </row>
    <row r="2395" spans="2:9" ht="15">
      <c r="B2395" s="17" t="s">
        <v>177</v>
      </c>
      <c r="C2395" s="17" t="s">
        <v>71</v>
      </c>
      <c r="D2395" s="19" t="s">
        <v>94</v>
      </c>
      <c r="E2395" s="21">
        <v>44919</v>
      </c>
      <c r="F2395" s="17">
        <v>804</v>
      </c>
      <c r="G2395" s="17">
        <v>4</v>
      </c>
      <c r="H2395" s="15">
        <f t="shared" si="37"/>
        <v>201</v>
      </c>
      <c r="I2395" s="15" t="s">
        <v>205</v>
      </c>
    </row>
    <row r="2396" spans="2:9" ht="15">
      <c r="B2396" s="17" t="s">
        <v>178</v>
      </c>
      <c r="C2396" s="17" t="s">
        <v>71</v>
      </c>
      <c r="D2396" s="19" t="s">
        <v>72</v>
      </c>
      <c r="E2396" s="21">
        <v>44919</v>
      </c>
      <c r="F2396" s="17">
        <v>9307</v>
      </c>
      <c r="G2396" s="17">
        <v>11</v>
      </c>
      <c r="H2396" s="15">
        <f t="shared" si="37"/>
        <v>846.09090909090912</v>
      </c>
      <c r="I2396" s="15" t="s">
        <v>205</v>
      </c>
    </row>
    <row r="2397" spans="2:9" ht="15">
      <c r="B2397" s="17" t="s">
        <v>179</v>
      </c>
      <c r="C2397" s="17" t="s">
        <v>68</v>
      </c>
      <c r="D2397" s="19" t="s">
        <v>69</v>
      </c>
      <c r="E2397" s="21">
        <v>44919</v>
      </c>
      <c r="F2397" s="17">
        <v>15109</v>
      </c>
      <c r="G2397" s="17">
        <v>42</v>
      </c>
      <c r="H2397" s="15">
        <f t="shared" si="37"/>
        <v>359.73809523809524</v>
      </c>
      <c r="I2397" s="15" t="s">
        <v>205</v>
      </c>
    </row>
    <row r="2398" spans="2:9" ht="15">
      <c r="B2398" s="17" t="s">
        <v>180</v>
      </c>
      <c r="C2398" s="17" t="s">
        <v>68</v>
      </c>
      <c r="D2398" s="19" t="s">
        <v>89</v>
      </c>
      <c r="E2398" s="21">
        <v>44919</v>
      </c>
      <c r="F2398" s="17">
        <v>0</v>
      </c>
      <c r="G2398" s="17">
        <v>0</v>
      </c>
      <c r="H2398" s="15">
        <f t="shared" si="37"/>
        <v>0</v>
      </c>
      <c r="I2398" s="15" t="s">
        <v>205</v>
      </c>
    </row>
    <row r="2399" spans="2:9" ht="15">
      <c r="B2399" s="17" t="s">
        <v>181</v>
      </c>
      <c r="C2399" s="17" t="s">
        <v>68</v>
      </c>
      <c r="D2399" s="19" t="s">
        <v>69</v>
      </c>
      <c r="E2399" s="21">
        <v>44919</v>
      </c>
      <c r="F2399" s="17">
        <v>269</v>
      </c>
      <c r="G2399" s="17">
        <v>1</v>
      </c>
      <c r="H2399" s="15">
        <f t="shared" si="37"/>
        <v>269</v>
      </c>
      <c r="I2399" s="15" t="s">
        <v>205</v>
      </c>
    </row>
    <row r="2400" spans="2:9" ht="15">
      <c r="B2400" s="17" t="s">
        <v>182</v>
      </c>
      <c r="C2400" s="17" t="s">
        <v>75</v>
      </c>
      <c r="D2400" s="19" t="s">
        <v>91</v>
      </c>
      <c r="E2400" s="21">
        <v>44919</v>
      </c>
      <c r="F2400" s="17">
        <v>0</v>
      </c>
      <c r="G2400" s="17">
        <v>0</v>
      </c>
      <c r="H2400" s="15">
        <f t="shared" si="37"/>
        <v>0</v>
      </c>
      <c r="I2400" s="15" t="s">
        <v>205</v>
      </c>
    </row>
    <row r="2401" spans="2:9" ht="15">
      <c r="B2401" s="17" t="s">
        <v>183</v>
      </c>
      <c r="C2401" s="17" t="s">
        <v>71</v>
      </c>
      <c r="D2401" s="19" t="s">
        <v>72</v>
      </c>
      <c r="E2401" s="21">
        <v>44919</v>
      </c>
      <c r="F2401" s="17">
        <v>12331</v>
      </c>
      <c r="G2401" s="17">
        <v>19</v>
      </c>
      <c r="H2401" s="15">
        <f t="shared" si="37"/>
        <v>649</v>
      </c>
      <c r="I2401" s="15" t="s">
        <v>205</v>
      </c>
    </row>
    <row r="2402" spans="2:9" ht="15">
      <c r="B2402" s="17" t="s">
        <v>67</v>
      </c>
      <c r="C2402" s="17" t="s">
        <v>68</v>
      </c>
      <c r="D2402" s="19" t="s">
        <v>69</v>
      </c>
      <c r="E2402" s="21">
        <v>44920</v>
      </c>
      <c r="F2402" s="17">
        <v>1464</v>
      </c>
      <c r="G2402" s="17">
        <v>7</v>
      </c>
      <c r="H2402" s="15">
        <f t="shared" si="37"/>
        <v>209.14285714285714</v>
      </c>
      <c r="I2402" s="15" t="s">
        <v>205</v>
      </c>
    </row>
    <row r="2403" spans="2:9" ht="15">
      <c r="B2403" s="17" t="s">
        <v>70</v>
      </c>
      <c r="C2403" s="17" t="s">
        <v>71</v>
      </c>
      <c r="D2403" s="19" t="s">
        <v>72</v>
      </c>
      <c r="E2403" s="21">
        <v>44920</v>
      </c>
      <c r="F2403" s="17">
        <v>40737</v>
      </c>
      <c r="G2403" s="17">
        <v>73</v>
      </c>
      <c r="H2403" s="15">
        <f t="shared" si="37"/>
        <v>558.04109589041093</v>
      </c>
      <c r="I2403" s="15" t="s">
        <v>205</v>
      </c>
    </row>
    <row r="2404" spans="2:9" ht="15">
      <c r="B2404" s="17" t="s">
        <v>73</v>
      </c>
      <c r="C2404" s="17" t="s">
        <v>71</v>
      </c>
      <c r="D2404" s="19" t="s">
        <v>72</v>
      </c>
      <c r="E2404" s="21">
        <v>44920</v>
      </c>
      <c r="F2404" s="17">
        <v>1161</v>
      </c>
      <c r="G2404" s="17">
        <v>9</v>
      </c>
      <c r="H2404" s="15">
        <f t="shared" si="37"/>
        <v>129</v>
      </c>
      <c r="I2404" s="15" t="s">
        <v>205</v>
      </c>
    </row>
    <row r="2405" spans="2:9" ht="15">
      <c r="B2405" s="17" t="s">
        <v>74</v>
      </c>
      <c r="C2405" s="17" t="s">
        <v>75</v>
      </c>
      <c r="D2405" s="19" t="s">
        <v>76</v>
      </c>
      <c r="E2405" s="21">
        <v>44920</v>
      </c>
      <c r="F2405" s="17">
        <v>6706</v>
      </c>
      <c r="G2405" s="17">
        <v>4</v>
      </c>
      <c r="H2405" s="15">
        <f t="shared" si="37"/>
        <v>1676.5</v>
      </c>
      <c r="I2405" s="15" t="s">
        <v>205</v>
      </c>
    </row>
    <row r="2406" spans="2:9" ht="15">
      <c r="B2406" s="17" t="s">
        <v>77</v>
      </c>
      <c r="C2406" s="17" t="s">
        <v>78</v>
      </c>
      <c r="D2406" s="19" t="s">
        <v>79</v>
      </c>
      <c r="E2406" s="21">
        <v>44920</v>
      </c>
      <c r="F2406" s="17">
        <v>0</v>
      </c>
      <c r="G2406" s="17">
        <v>0</v>
      </c>
      <c r="H2406" s="15">
        <f t="shared" si="37"/>
        <v>0</v>
      </c>
      <c r="I2406" s="15" t="s">
        <v>205</v>
      </c>
    </row>
    <row r="2407" spans="2:9" ht="15">
      <c r="B2407" s="17" t="s">
        <v>80</v>
      </c>
      <c r="C2407" s="17" t="s">
        <v>81</v>
      </c>
      <c r="D2407" s="19" t="s">
        <v>82</v>
      </c>
      <c r="E2407" s="21">
        <v>44920</v>
      </c>
      <c r="F2407" s="17">
        <v>257</v>
      </c>
      <c r="G2407" s="17">
        <v>1</v>
      </c>
      <c r="H2407" s="15">
        <f t="shared" si="37"/>
        <v>257</v>
      </c>
      <c r="I2407" s="15" t="s">
        <v>205</v>
      </c>
    </row>
    <row r="2408" spans="2:9" ht="15">
      <c r="B2408" s="17" t="s">
        <v>83</v>
      </c>
      <c r="C2408" s="17" t="s">
        <v>71</v>
      </c>
      <c r="D2408" s="19" t="s">
        <v>84</v>
      </c>
      <c r="E2408" s="21">
        <v>44920</v>
      </c>
      <c r="F2408" s="17">
        <v>25026</v>
      </c>
      <c r="G2408" s="17">
        <v>194</v>
      </c>
      <c r="H2408" s="15">
        <f t="shared" si="37"/>
        <v>129</v>
      </c>
      <c r="I2408" s="15" t="s">
        <v>205</v>
      </c>
    </row>
    <row r="2409" spans="2:9" ht="15">
      <c r="B2409" s="17" t="s">
        <v>85</v>
      </c>
      <c r="C2409" s="17" t="s">
        <v>75</v>
      </c>
      <c r="D2409" s="19" t="s">
        <v>86</v>
      </c>
      <c r="E2409" s="21">
        <v>44920</v>
      </c>
      <c r="F2409" s="17">
        <v>3689</v>
      </c>
      <c r="G2409" s="17">
        <v>13</v>
      </c>
      <c r="H2409" s="15">
        <f t="shared" si="37"/>
        <v>283.76923076923077</v>
      </c>
      <c r="I2409" s="15" t="s">
        <v>205</v>
      </c>
    </row>
    <row r="2410" spans="2:9" ht="15">
      <c r="B2410" s="17" t="s">
        <v>87</v>
      </c>
      <c r="C2410" s="17" t="s">
        <v>71</v>
      </c>
      <c r="D2410" s="19" t="s">
        <v>84</v>
      </c>
      <c r="E2410" s="21">
        <v>44920</v>
      </c>
      <c r="F2410" s="17">
        <v>4082</v>
      </c>
      <c r="G2410" s="17">
        <v>20</v>
      </c>
      <c r="H2410" s="15">
        <f t="shared" si="37"/>
        <v>204.1</v>
      </c>
      <c r="I2410" s="15" t="s">
        <v>205</v>
      </c>
    </row>
    <row r="2411" spans="2:9" ht="15">
      <c r="B2411" s="17" t="s">
        <v>88</v>
      </c>
      <c r="C2411" s="17" t="s">
        <v>68</v>
      </c>
      <c r="D2411" s="19" t="s">
        <v>89</v>
      </c>
      <c r="E2411" s="21">
        <v>44920</v>
      </c>
      <c r="F2411" s="17">
        <v>0</v>
      </c>
      <c r="G2411" s="17">
        <v>0</v>
      </c>
      <c r="H2411" s="15">
        <f t="shared" si="37"/>
        <v>0</v>
      </c>
      <c r="I2411" s="15" t="s">
        <v>205</v>
      </c>
    </row>
    <row r="2412" spans="2:9" ht="15">
      <c r="B2412" s="17" t="s">
        <v>90</v>
      </c>
      <c r="C2412" s="17" t="s">
        <v>75</v>
      </c>
      <c r="D2412" s="19" t="s">
        <v>91</v>
      </c>
      <c r="E2412" s="21">
        <v>44920</v>
      </c>
      <c r="F2412" s="17">
        <v>31403</v>
      </c>
      <c r="G2412" s="17">
        <v>65</v>
      </c>
      <c r="H2412" s="15">
        <f t="shared" si="37"/>
        <v>483.12307692307695</v>
      </c>
      <c r="I2412" s="15" t="s">
        <v>205</v>
      </c>
    </row>
    <row r="2413" spans="2:9" ht="15">
      <c r="B2413" s="17" t="s">
        <v>92</v>
      </c>
      <c r="C2413" s="17" t="s">
        <v>75</v>
      </c>
      <c r="D2413" s="19" t="s">
        <v>86</v>
      </c>
      <c r="E2413" s="21">
        <v>44920</v>
      </c>
      <c r="F2413" s="17">
        <v>5006</v>
      </c>
      <c r="G2413" s="17">
        <v>6</v>
      </c>
      <c r="H2413" s="15">
        <f t="shared" si="37"/>
        <v>834.33333333333337</v>
      </c>
      <c r="I2413" s="15" t="s">
        <v>205</v>
      </c>
    </row>
    <row r="2414" spans="2:9" ht="15">
      <c r="B2414" s="17" t="s">
        <v>93</v>
      </c>
      <c r="C2414" s="17" t="s">
        <v>71</v>
      </c>
      <c r="D2414" s="19" t="s">
        <v>94</v>
      </c>
      <c r="E2414" s="21">
        <v>44920</v>
      </c>
      <c r="F2414" s="17">
        <v>14927</v>
      </c>
      <c r="G2414" s="17">
        <v>23</v>
      </c>
      <c r="H2414" s="15">
        <f t="shared" si="37"/>
        <v>649</v>
      </c>
      <c r="I2414" s="15" t="s">
        <v>205</v>
      </c>
    </row>
    <row r="2415" spans="2:9" ht="15">
      <c r="B2415" s="17" t="s">
        <v>95</v>
      </c>
      <c r="C2415" s="17" t="s">
        <v>71</v>
      </c>
      <c r="D2415" s="19" t="s">
        <v>94</v>
      </c>
      <c r="E2415" s="21">
        <v>44920</v>
      </c>
      <c r="F2415" s="17">
        <v>16714</v>
      </c>
      <c r="G2415" s="17">
        <v>40</v>
      </c>
      <c r="H2415" s="15">
        <f t="shared" si="37"/>
        <v>417.85</v>
      </c>
      <c r="I2415" s="15" t="s">
        <v>205</v>
      </c>
    </row>
    <row r="2416" spans="2:9" ht="15">
      <c r="B2416" s="17" t="s">
        <v>96</v>
      </c>
      <c r="C2416" s="17" t="s">
        <v>75</v>
      </c>
      <c r="D2416" s="19" t="s">
        <v>76</v>
      </c>
      <c r="E2416" s="21">
        <v>44920</v>
      </c>
      <c r="F2416" s="17">
        <v>340</v>
      </c>
      <c r="G2416" s="17">
        <v>2</v>
      </c>
      <c r="H2416" s="15">
        <f t="shared" si="37"/>
        <v>170</v>
      </c>
      <c r="I2416" s="15" t="s">
        <v>205</v>
      </c>
    </row>
    <row r="2417" spans="2:9" ht="15">
      <c r="B2417" s="17" t="s">
        <v>97</v>
      </c>
      <c r="C2417" s="17" t="s">
        <v>71</v>
      </c>
      <c r="D2417" s="19" t="s">
        <v>72</v>
      </c>
      <c r="E2417" s="21">
        <v>44920</v>
      </c>
      <c r="F2417" s="17">
        <v>20250</v>
      </c>
      <c r="G2417" s="17">
        <v>150</v>
      </c>
      <c r="H2417" s="15">
        <f t="shared" si="37"/>
        <v>135</v>
      </c>
      <c r="I2417" s="15" t="s">
        <v>205</v>
      </c>
    </row>
    <row r="2418" spans="2:9" ht="15">
      <c r="B2418" s="17" t="s">
        <v>98</v>
      </c>
      <c r="C2418" s="17" t="s">
        <v>68</v>
      </c>
      <c r="D2418" s="19" t="s">
        <v>99</v>
      </c>
      <c r="E2418" s="21">
        <v>44920</v>
      </c>
      <c r="F2418" s="17">
        <v>0</v>
      </c>
      <c r="G2418" s="17">
        <v>0</v>
      </c>
      <c r="H2418" s="15">
        <f t="shared" si="37"/>
        <v>0</v>
      </c>
      <c r="I2418" s="15" t="s">
        <v>205</v>
      </c>
    </row>
    <row r="2419" spans="2:9" ht="15">
      <c r="B2419" s="17" t="s">
        <v>100</v>
      </c>
      <c r="C2419" s="17" t="s">
        <v>68</v>
      </c>
      <c r="D2419" s="19" t="s">
        <v>99</v>
      </c>
      <c r="E2419" s="21">
        <v>44920</v>
      </c>
      <c r="F2419" s="17">
        <v>0</v>
      </c>
      <c r="G2419" s="17">
        <v>0</v>
      </c>
      <c r="H2419" s="15">
        <f t="shared" si="37"/>
        <v>0</v>
      </c>
      <c r="I2419" s="15" t="s">
        <v>205</v>
      </c>
    </row>
    <row r="2420" spans="2:9" ht="15">
      <c r="B2420" s="17" t="s">
        <v>101</v>
      </c>
      <c r="C2420" s="17" t="s">
        <v>68</v>
      </c>
      <c r="D2420" s="19" t="s">
        <v>99</v>
      </c>
      <c r="E2420" s="21">
        <v>44920</v>
      </c>
      <c r="F2420" s="17">
        <v>613</v>
      </c>
      <c r="G2420" s="17">
        <v>3</v>
      </c>
      <c r="H2420" s="15">
        <f t="shared" si="37"/>
        <v>204.33333333333334</v>
      </c>
      <c r="I2420" s="15" t="s">
        <v>205</v>
      </c>
    </row>
    <row r="2421" spans="2:9" ht="15">
      <c r="B2421" s="17" t="s">
        <v>102</v>
      </c>
      <c r="C2421" s="17" t="s">
        <v>75</v>
      </c>
      <c r="D2421" s="19" t="s">
        <v>76</v>
      </c>
      <c r="E2421" s="21">
        <v>44920</v>
      </c>
      <c r="F2421" s="17">
        <v>9053</v>
      </c>
      <c r="G2421" s="17">
        <v>11</v>
      </c>
      <c r="H2421" s="15">
        <f t="shared" si="37"/>
        <v>823</v>
      </c>
      <c r="I2421" s="15" t="s">
        <v>205</v>
      </c>
    </row>
    <row r="2422" spans="2:9" ht="15">
      <c r="B2422" s="17" t="s">
        <v>103</v>
      </c>
      <c r="C2422" s="17" t="s">
        <v>75</v>
      </c>
      <c r="D2422" s="19" t="s">
        <v>86</v>
      </c>
      <c r="E2422" s="21">
        <v>44920</v>
      </c>
      <c r="F2422" s="17">
        <v>14749</v>
      </c>
      <c r="G2422" s="17">
        <v>41</v>
      </c>
      <c r="H2422" s="15">
        <f t="shared" si="37"/>
        <v>359.73170731707319</v>
      </c>
      <c r="I2422" s="15" t="s">
        <v>205</v>
      </c>
    </row>
    <row r="2423" spans="2:9" ht="15">
      <c r="B2423" s="17" t="s">
        <v>104</v>
      </c>
      <c r="C2423" s="17" t="s">
        <v>68</v>
      </c>
      <c r="D2423" s="19" t="s">
        <v>99</v>
      </c>
      <c r="E2423" s="21">
        <v>44920</v>
      </c>
      <c r="F2423" s="17">
        <v>0</v>
      </c>
      <c r="G2423" s="17">
        <v>0</v>
      </c>
      <c r="H2423" s="15">
        <f t="shared" si="37"/>
        <v>0</v>
      </c>
      <c r="I2423" s="15" t="s">
        <v>205</v>
      </c>
    </row>
    <row r="2424" spans="2:9" ht="15">
      <c r="B2424" s="17" t="s">
        <v>105</v>
      </c>
      <c r="C2424" s="17" t="s">
        <v>81</v>
      </c>
      <c r="D2424" s="19" t="s">
        <v>82</v>
      </c>
      <c r="E2424" s="21">
        <v>44920</v>
      </c>
      <c r="F2424" s="17">
        <v>0</v>
      </c>
      <c r="G2424" s="17">
        <v>0</v>
      </c>
      <c r="H2424" s="15">
        <f t="shared" si="37"/>
        <v>0</v>
      </c>
      <c r="I2424" s="15" t="s">
        <v>205</v>
      </c>
    </row>
    <row r="2425" spans="2:9" ht="15">
      <c r="B2425" s="17" t="s">
        <v>106</v>
      </c>
      <c r="C2425" s="17" t="s">
        <v>68</v>
      </c>
      <c r="D2425" s="19" t="s">
        <v>89</v>
      </c>
      <c r="E2425" s="21">
        <v>44920</v>
      </c>
      <c r="F2425" s="17">
        <v>0</v>
      </c>
      <c r="G2425" s="17">
        <v>0</v>
      </c>
      <c r="H2425" s="15">
        <f t="shared" si="37"/>
        <v>0</v>
      </c>
      <c r="I2425" s="15" t="s">
        <v>205</v>
      </c>
    </row>
    <row r="2426" spans="2:9" ht="15">
      <c r="B2426" s="17" t="s">
        <v>107</v>
      </c>
      <c r="C2426" s="17" t="s">
        <v>71</v>
      </c>
      <c r="D2426" s="19" t="s">
        <v>72</v>
      </c>
      <c r="E2426" s="21">
        <v>44920</v>
      </c>
      <c r="F2426" s="17">
        <v>5192</v>
      </c>
      <c r="G2426" s="17">
        <v>8</v>
      </c>
      <c r="H2426" s="15">
        <f t="shared" si="37"/>
        <v>649</v>
      </c>
      <c r="I2426" s="15" t="s">
        <v>205</v>
      </c>
    </row>
    <row r="2427" spans="2:9" ht="15">
      <c r="B2427" s="17" t="s">
        <v>108</v>
      </c>
      <c r="C2427" s="17" t="s">
        <v>68</v>
      </c>
      <c r="D2427" s="19" t="s">
        <v>89</v>
      </c>
      <c r="E2427" s="21">
        <v>44920</v>
      </c>
      <c r="F2427" s="17">
        <v>2349</v>
      </c>
      <c r="G2427" s="17">
        <v>11</v>
      </c>
      <c r="H2427" s="15">
        <f t="shared" si="37"/>
        <v>213.54545454545453</v>
      </c>
      <c r="I2427" s="15" t="s">
        <v>205</v>
      </c>
    </row>
    <row r="2428" spans="2:9" ht="15">
      <c r="B2428" s="17" t="s">
        <v>109</v>
      </c>
      <c r="C2428" s="17" t="s">
        <v>71</v>
      </c>
      <c r="D2428" s="19" t="s">
        <v>72</v>
      </c>
      <c r="E2428" s="21">
        <v>44920</v>
      </c>
      <c r="F2428" s="17">
        <v>31403</v>
      </c>
      <c r="G2428" s="17">
        <v>65</v>
      </c>
      <c r="H2428" s="15">
        <f t="shared" si="37"/>
        <v>483.12307692307695</v>
      </c>
      <c r="I2428" s="15" t="s">
        <v>205</v>
      </c>
    </row>
    <row r="2429" spans="2:9" ht="15">
      <c r="B2429" s="17" t="s">
        <v>110</v>
      </c>
      <c r="C2429" s="17" t="s">
        <v>75</v>
      </c>
      <c r="D2429" s="19" t="s">
        <v>86</v>
      </c>
      <c r="E2429" s="21">
        <v>44920</v>
      </c>
      <c r="F2429" s="17">
        <v>5006</v>
      </c>
      <c r="G2429" s="17">
        <v>6</v>
      </c>
      <c r="H2429" s="15">
        <f t="shared" si="37"/>
        <v>834.33333333333337</v>
      </c>
      <c r="I2429" s="15" t="s">
        <v>205</v>
      </c>
    </row>
    <row r="2430" spans="2:9" ht="15">
      <c r="B2430" s="17" t="s">
        <v>111</v>
      </c>
      <c r="C2430" s="17" t="s">
        <v>75</v>
      </c>
      <c r="D2430" s="19" t="s">
        <v>76</v>
      </c>
      <c r="E2430" s="21">
        <v>44920</v>
      </c>
      <c r="F2430" s="17">
        <v>14927</v>
      </c>
      <c r="G2430" s="17">
        <v>23</v>
      </c>
      <c r="H2430" s="15">
        <f t="shared" si="37"/>
        <v>649</v>
      </c>
      <c r="I2430" s="15" t="s">
        <v>205</v>
      </c>
    </row>
    <row r="2431" spans="2:9" ht="15">
      <c r="B2431" s="17" t="s">
        <v>112</v>
      </c>
      <c r="C2431" s="17" t="s">
        <v>71</v>
      </c>
      <c r="D2431" s="19" t="s">
        <v>72</v>
      </c>
      <c r="E2431" s="21">
        <v>44920</v>
      </c>
      <c r="F2431" s="17">
        <v>16714</v>
      </c>
      <c r="G2431" s="17">
        <v>40</v>
      </c>
      <c r="H2431" s="15">
        <f t="shared" si="37"/>
        <v>417.85</v>
      </c>
      <c r="I2431" s="15" t="s">
        <v>205</v>
      </c>
    </row>
    <row r="2432" spans="2:9" ht="15">
      <c r="B2432" s="17" t="s">
        <v>113</v>
      </c>
      <c r="C2432" s="17" t="s">
        <v>71</v>
      </c>
      <c r="D2432" s="19" t="s">
        <v>84</v>
      </c>
      <c r="E2432" s="21">
        <v>44920</v>
      </c>
      <c r="F2432" s="17">
        <v>340</v>
      </c>
      <c r="G2432" s="17">
        <v>2</v>
      </c>
      <c r="H2432" s="15">
        <f t="shared" si="37"/>
        <v>170</v>
      </c>
      <c r="I2432" s="15" t="s">
        <v>205</v>
      </c>
    </row>
    <row r="2433" spans="2:9" ht="15">
      <c r="B2433" s="17" t="s">
        <v>114</v>
      </c>
      <c r="C2433" s="17" t="s">
        <v>71</v>
      </c>
      <c r="D2433" s="19" t="s">
        <v>72</v>
      </c>
      <c r="E2433" s="21">
        <v>44920</v>
      </c>
      <c r="F2433" s="17">
        <v>20250</v>
      </c>
      <c r="G2433" s="17">
        <v>150</v>
      </c>
      <c r="H2433" s="15">
        <f t="shared" si="37"/>
        <v>135</v>
      </c>
      <c r="I2433" s="15" t="s">
        <v>205</v>
      </c>
    </row>
    <row r="2434" spans="2:9" ht="15">
      <c r="B2434" s="17" t="s">
        <v>115</v>
      </c>
      <c r="C2434" s="17" t="s">
        <v>68</v>
      </c>
      <c r="D2434" s="19" t="s">
        <v>99</v>
      </c>
      <c r="E2434" s="21">
        <v>44920</v>
      </c>
      <c r="F2434" s="17">
        <v>0</v>
      </c>
      <c r="G2434" s="17">
        <v>0</v>
      </c>
      <c r="H2434" s="15">
        <f t="shared" si="37"/>
        <v>0</v>
      </c>
      <c r="I2434" s="15" t="s">
        <v>205</v>
      </c>
    </row>
    <row r="2435" spans="2:9" ht="15">
      <c r="B2435" s="17" t="s">
        <v>116</v>
      </c>
      <c r="C2435" s="17" t="s">
        <v>71</v>
      </c>
      <c r="D2435" s="19" t="s">
        <v>94</v>
      </c>
      <c r="E2435" s="21">
        <v>44920</v>
      </c>
      <c r="F2435" s="17">
        <v>0</v>
      </c>
      <c r="G2435" s="17">
        <v>0</v>
      </c>
      <c r="H2435" s="15">
        <f t="shared" ref="H2435:H2498" si="38">IF(F2435&gt;0,F2435/G2435,0)</f>
        <v>0</v>
      </c>
      <c r="I2435" s="15" t="s">
        <v>205</v>
      </c>
    </row>
    <row r="2436" spans="2:9" ht="15">
      <c r="B2436" s="17" t="s">
        <v>117</v>
      </c>
      <c r="C2436" s="17" t="s">
        <v>68</v>
      </c>
      <c r="D2436" s="19" t="s">
        <v>99</v>
      </c>
      <c r="E2436" s="21">
        <v>44920</v>
      </c>
      <c r="F2436" s="17">
        <v>613</v>
      </c>
      <c r="G2436" s="17">
        <v>3</v>
      </c>
      <c r="H2436" s="15">
        <f t="shared" si="38"/>
        <v>204.33333333333334</v>
      </c>
      <c r="I2436" s="15" t="s">
        <v>205</v>
      </c>
    </row>
    <row r="2437" spans="2:9" ht="15">
      <c r="B2437" s="17" t="s">
        <v>118</v>
      </c>
      <c r="C2437" s="17" t="s">
        <v>71</v>
      </c>
      <c r="D2437" s="19" t="s">
        <v>72</v>
      </c>
      <c r="E2437" s="21">
        <v>44920</v>
      </c>
      <c r="F2437" s="17">
        <v>9053</v>
      </c>
      <c r="G2437" s="17">
        <v>11</v>
      </c>
      <c r="H2437" s="15">
        <f t="shared" si="38"/>
        <v>823</v>
      </c>
      <c r="I2437" s="15" t="s">
        <v>205</v>
      </c>
    </row>
    <row r="2438" spans="2:9" ht="15">
      <c r="B2438" s="17" t="s">
        <v>119</v>
      </c>
      <c r="C2438" s="17" t="s">
        <v>71</v>
      </c>
      <c r="D2438" s="19" t="s">
        <v>84</v>
      </c>
      <c r="E2438" s="21">
        <v>44920</v>
      </c>
      <c r="F2438" s="17">
        <v>14749</v>
      </c>
      <c r="G2438" s="17">
        <v>41</v>
      </c>
      <c r="H2438" s="15">
        <f t="shared" si="38"/>
        <v>359.73170731707319</v>
      </c>
      <c r="I2438" s="15" t="s">
        <v>205</v>
      </c>
    </row>
    <row r="2439" spans="2:9" ht="15">
      <c r="B2439" s="17" t="s">
        <v>120</v>
      </c>
      <c r="C2439" s="17" t="s">
        <v>81</v>
      </c>
      <c r="D2439" s="19" t="s">
        <v>121</v>
      </c>
      <c r="E2439" s="21">
        <v>44920</v>
      </c>
      <c r="F2439" s="17">
        <v>0</v>
      </c>
      <c r="G2439" s="17">
        <v>0</v>
      </c>
      <c r="H2439" s="15">
        <f t="shared" si="38"/>
        <v>0</v>
      </c>
      <c r="I2439" s="15" t="s">
        <v>205</v>
      </c>
    </row>
    <row r="2440" spans="2:9" ht="15">
      <c r="B2440" s="17" t="s">
        <v>122</v>
      </c>
      <c r="C2440" s="17" t="s">
        <v>81</v>
      </c>
      <c r="D2440" s="19" t="s">
        <v>123</v>
      </c>
      <c r="E2440" s="21">
        <v>44920</v>
      </c>
      <c r="F2440" s="17">
        <v>0</v>
      </c>
      <c r="G2440" s="17">
        <v>0</v>
      </c>
      <c r="H2440" s="15">
        <f t="shared" si="38"/>
        <v>0</v>
      </c>
      <c r="I2440" s="15" t="s">
        <v>205</v>
      </c>
    </row>
    <row r="2441" spans="2:9" ht="15">
      <c r="B2441" s="17" t="s">
        <v>124</v>
      </c>
      <c r="C2441" s="17" t="s">
        <v>81</v>
      </c>
      <c r="D2441" s="19" t="s">
        <v>121</v>
      </c>
      <c r="E2441" s="21">
        <v>44920</v>
      </c>
      <c r="F2441" s="17">
        <v>0</v>
      </c>
      <c r="G2441" s="17">
        <v>0</v>
      </c>
      <c r="H2441" s="15">
        <f t="shared" si="38"/>
        <v>0</v>
      </c>
      <c r="I2441" s="15" t="s">
        <v>205</v>
      </c>
    </row>
    <row r="2442" spans="2:9" ht="15">
      <c r="B2442" s="17" t="s">
        <v>125</v>
      </c>
      <c r="C2442" s="17" t="s">
        <v>75</v>
      </c>
      <c r="D2442" s="19" t="s">
        <v>91</v>
      </c>
      <c r="E2442" s="21">
        <v>44920</v>
      </c>
      <c r="F2442" s="17">
        <v>5192</v>
      </c>
      <c r="G2442" s="17">
        <v>8</v>
      </c>
      <c r="H2442" s="15">
        <f t="shared" si="38"/>
        <v>649</v>
      </c>
      <c r="I2442" s="15" t="s">
        <v>205</v>
      </c>
    </row>
    <row r="2443" spans="2:9" ht="15">
      <c r="B2443" s="17" t="s">
        <v>126</v>
      </c>
      <c r="C2443" s="17" t="s">
        <v>71</v>
      </c>
      <c r="D2443" s="19" t="s">
        <v>84</v>
      </c>
      <c r="E2443" s="21">
        <v>44920</v>
      </c>
      <c r="F2443" s="17">
        <v>2349</v>
      </c>
      <c r="G2443" s="17">
        <v>11</v>
      </c>
      <c r="H2443" s="15">
        <f t="shared" si="38"/>
        <v>213.54545454545453</v>
      </c>
      <c r="I2443" s="15" t="s">
        <v>205</v>
      </c>
    </row>
    <row r="2444" spans="2:9" ht="15">
      <c r="B2444" s="17" t="s">
        <v>87</v>
      </c>
      <c r="C2444" s="17" t="s">
        <v>71</v>
      </c>
      <c r="D2444" s="19" t="s">
        <v>72</v>
      </c>
      <c r="E2444" s="21">
        <v>44920</v>
      </c>
      <c r="F2444" s="17">
        <v>31403</v>
      </c>
      <c r="G2444" s="17">
        <v>65</v>
      </c>
      <c r="H2444" s="15">
        <f t="shared" si="38"/>
        <v>483.12307692307695</v>
      </c>
      <c r="I2444" s="15" t="s">
        <v>205</v>
      </c>
    </row>
    <row r="2445" spans="2:9" ht="15">
      <c r="B2445" s="17" t="s">
        <v>127</v>
      </c>
      <c r="C2445" s="17" t="s">
        <v>68</v>
      </c>
      <c r="D2445" s="19" t="s">
        <v>99</v>
      </c>
      <c r="E2445" s="21">
        <v>44920</v>
      </c>
      <c r="F2445" s="17">
        <v>5006</v>
      </c>
      <c r="G2445" s="17">
        <v>6</v>
      </c>
      <c r="H2445" s="15">
        <f t="shared" si="38"/>
        <v>834.33333333333337</v>
      </c>
      <c r="I2445" s="15" t="s">
        <v>205</v>
      </c>
    </row>
    <row r="2446" spans="2:9" ht="15">
      <c r="B2446" s="17" t="s">
        <v>128</v>
      </c>
      <c r="C2446" s="17" t="s">
        <v>81</v>
      </c>
      <c r="D2446" s="19" t="s">
        <v>123</v>
      </c>
      <c r="E2446" s="21">
        <v>44920</v>
      </c>
      <c r="F2446" s="17">
        <v>14927</v>
      </c>
      <c r="G2446" s="17">
        <v>23</v>
      </c>
      <c r="H2446" s="15">
        <f t="shared" si="38"/>
        <v>649</v>
      </c>
      <c r="I2446" s="15" t="s">
        <v>205</v>
      </c>
    </row>
    <row r="2447" spans="2:9" ht="15">
      <c r="B2447" s="17" t="s">
        <v>129</v>
      </c>
      <c r="C2447" s="17" t="s">
        <v>75</v>
      </c>
      <c r="D2447" s="19" t="s">
        <v>91</v>
      </c>
      <c r="E2447" s="21">
        <v>44920</v>
      </c>
      <c r="F2447" s="17">
        <v>16714</v>
      </c>
      <c r="G2447" s="17">
        <v>40</v>
      </c>
      <c r="H2447" s="15">
        <f t="shared" si="38"/>
        <v>417.85</v>
      </c>
      <c r="I2447" s="15" t="s">
        <v>205</v>
      </c>
    </row>
    <row r="2448" spans="2:9" ht="15">
      <c r="B2448" s="17" t="s">
        <v>130</v>
      </c>
      <c r="C2448" s="17" t="s">
        <v>71</v>
      </c>
      <c r="D2448" s="19" t="s">
        <v>72</v>
      </c>
      <c r="E2448" s="21">
        <v>44920</v>
      </c>
      <c r="F2448" s="17">
        <v>340</v>
      </c>
      <c r="G2448" s="17">
        <v>2</v>
      </c>
      <c r="H2448" s="15">
        <f t="shared" si="38"/>
        <v>170</v>
      </c>
      <c r="I2448" s="15" t="s">
        <v>205</v>
      </c>
    </row>
    <row r="2449" spans="2:9" ht="15">
      <c r="B2449" s="17" t="s">
        <v>131</v>
      </c>
      <c r="C2449" s="17" t="s">
        <v>75</v>
      </c>
      <c r="D2449" s="19" t="s">
        <v>76</v>
      </c>
      <c r="E2449" s="21">
        <v>44920</v>
      </c>
      <c r="F2449" s="17">
        <v>20250</v>
      </c>
      <c r="G2449" s="17">
        <v>150</v>
      </c>
      <c r="H2449" s="15">
        <f t="shared" si="38"/>
        <v>135</v>
      </c>
      <c r="I2449" s="15" t="s">
        <v>205</v>
      </c>
    </row>
    <row r="2450" spans="2:9" ht="15">
      <c r="B2450" s="17" t="s">
        <v>132</v>
      </c>
      <c r="C2450" s="17" t="s">
        <v>68</v>
      </c>
      <c r="D2450" s="19" t="s">
        <v>89</v>
      </c>
      <c r="E2450" s="21">
        <v>44920</v>
      </c>
      <c r="F2450" s="17">
        <v>0</v>
      </c>
      <c r="G2450" s="17">
        <v>0</v>
      </c>
      <c r="H2450" s="15">
        <f t="shared" si="38"/>
        <v>0</v>
      </c>
      <c r="I2450" s="15" t="s">
        <v>205</v>
      </c>
    </row>
    <row r="2451" spans="2:9" ht="15">
      <c r="B2451" s="17" t="s">
        <v>133</v>
      </c>
      <c r="C2451" s="17" t="s">
        <v>71</v>
      </c>
      <c r="D2451" s="19" t="s">
        <v>72</v>
      </c>
      <c r="E2451" s="21">
        <v>44920</v>
      </c>
      <c r="F2451" s="17">
        <v>0</v>
      </c>
      <c r="G2451" s="17">
        <v>0</v>
      </c>
      <c r="H2451" s="15">
        <f t="shared" si="38"/>
        <v>0</v>
      </c>
      <c r="I2451" s="15" t="s">
        <v>205</v>
      </c>
    </row>
    <row r="2452" spans="2:9" ht="15">
      <c r="B2452" s="17" t="s">
        <v>134</v>
      </c>
      <c r="C2452" s="17" t="s">
        <v>75</v>
      </c>
      <c r="D2452" s="19" t="s">
        <v>76</v>
      </c>
      <c r="E2452" s="21">
        <v>44920</v>
      </c>
      <c r="F2452" s="17">
        <v>613</v>
      </c>
      <c r="G2452" s="17">
        <v>3</v>
      </c>
      <c r="H2452" s="15">
        <f t="shared" si="38"/>
        <v>204.33333333333334</v>
      </c>
      <c r="I2452" s="15" t="s">
        <v>205</v>
      </c>
    </row>
    <row r="2453" spans="2:9" ht="15">
      <c r="B2453" s="17" t="s">
        <v>135</v>
      </c>
      <c r="C2453" s="17" t="s">
        <v>68</v>
      </c>
      <c r="D2453" s="19" t="s">
        <v>69</v>
      </c>
      <c r="E2453" s="21">
        <v>44920</v>
      </c>
      <c r="F2453" s="17">
        <v>9053</v>
      </c>
      <c r="G2453" s="17">
        <v>11</v>
      </c>
      <c r="H2453" s="15">
        <f t="shared" si="38"/>
        <v>823</v>
      </c>
      <c r="I2453" s="15" t="s">
        <v>205</v>
      </c>
    </row>
    <row r="2454" spans="2:9" ht="15">
      <c r="B2454" s="17" t="s">
        <v>136</v>
      </c>
      <c r="C2454" s="17" t="s">
        <v>71</v>
      </c>
      <c r="D2454" s="19" t="s">
        <v>84</v>
      </c>
      <c r="E2454" s="21">
        <v>44920</v>
      </c>
      <c r="F2454" s="17">
        <v>14749</v>
      </c>
      <c r="G2454" s="17">
        <v>41</v>
      </c>
      <c r="H2454" s="15">
        <f t="shared" si="38"/>
        <v>359.73170731707319</v>
      </c>
      <c r="I2454" s="15" t="s">
        <v>205</v>
      </c>
    </row>
    <row r="2455" spans="2:9" ht="15">
      <c r="B2455" s="17" t="s">
        <v>137</v>
      </c>
      <c r="C2455" s="17" t="s">
        <v>81</v>
      </c>
      <c r="D2455" s="19" t="s">
        <v>121</v>
      </c>
      <c r="E2455" s="21">
        <v>44920</v>
      </c>
      <c r="F2455" s="17">
        <v>0</v>
      </c>
      <c r="G2455" s="17">
        <v>0</v>
      </c>
      <c r="H2455" s="15">
        <f t="shared" si="38"/>
        <v>0</v>
      </c>
      <c r="I2455" s="15" t="s">
        <v>205</v>
      </c>
    </row>
    <row r="2456" spans="2:9" ht="15">
      <c r="B2456" s="17" t="s">
        <v>138</v>
      </c>
      <c r="C2456" s="17" t="s">
        <v>68</v>
      </c>
      <c r="D2456" s="19" t="s">
        <v>89</v>
      </c>
      <c r="E2456" s="21">
        <v>44920</v>
      </c>
      <c r="F2456" s="17">
        <v>0</v>
      </c>
      <c r="G2456" s="17">
        <v>0</v>
      </c>
      <c r="H2456" s="15">
        <f t="shared" si="38"/>
        <v>0</v>
      </c>
      <c r="I2456" s="15" t="s">
        <v>205</v>
      </c>
    </row>
    <row r="2457" spans="2:9" ht="15">
      <c r="B2457" s="17" t="s">
        <v>139</v>
      </c>
      <c r="C2457" s="17" t="s">
        <v>71</v>
      </c>
      <c r="D2457" s="19" t="s">
        <v>94</v>
      </c>
      <c r="E2457" s="21">
        <v>44920</v>
      </c>
      <c r="F2457" s="17">
        <v>0</v>
      </c>
      <c r="G2457" s="17">
        <v>0</v>
      </c>
      <c r="H2457" s="15">
        <f t="shared" si="38"/>
        <v>0</v>
      </c>
      <c r="I2457" s="15" t="s">
        <v>205</v>
      </c>
    </row>
    <row r="2458" spans="2:9" ht="15">
      <c r="B2458" s="17" t="s">
        <v>140</v>
      </c>
      <c r="C2458" s="17" t="s">
        <v>68</v>
      </c>
      <c r="D2458" s="19" t="s">
        <v>99</v>
      </c>
      <c r="E2458" s="21">
        <v>44920</v>
      </c>
      <c r="F2458" s="17">
        <v>5192</v>
      </c>
      <c r="G2458" s="17">
        <v>8</v>
      </c>
      <c r="H2458" s="15">
        <f t="shared" si="38"/>
        <v>649</v>
      </c>
      <c r="I2458" s="15" t="s">
        <v>205</v>
      </c>
    </row>
    <row r="2459" spans="2:9" ht="15">
      <c r="B2459" s="17" t="s">
        <v>141</v>
      </c>
      <c r="C2459" s="17" t="s">
        <v>75</v>
      </c>
      <c r="D2459" s="19" t="s">
        <v>91</v>
      </c>
      <c r="E2459" s="21">
        <v>44920</v>
      </c>
      <c r="F2459" s="17">
        <v>2349</v>
      </c>
      <c r="G2459" s="17">
        <v>11</v>
      </c>
      <c r="H2459" s="15">
        <f t="shared" si="38"/>
        <v>213.54545454545453</v>
      </c>
      <c r="I2459" s="15" t="s">
        <v>205</v>
      </c>
    </row>
    <row r="2460" spans="2:9" ht="15">
      <c r="B2460" s="17" t="s">
        <v>142</v>
      </c>
      <c r="C2460" s="17" t="s">
        <v>68</v>
      </c>
      <c r="D2460" s="19" t="s">
        <v>89</v>
      </c>
      <c r="E2460" s="21">
        <v>44920</v>
      </c>
      <c r="F2460" s="17">
        <v>31403</v>
      </c>
      <c r="G2460" s="17">
        <v>65</v>
      </c>
      <c r="H2460" s="15">
        <f t="shared" si="38"/>
        <v>483.12307692307695</v>
      </c>
      <c r="I2460" s="15" t="s">
        <v>205</v>
      </c>
    </row>
    <row r="2461" spans="2:9" ht="15">
      <c r="B2461" s="17" t="s">
        <v>143</v>
      </c>
      <c r="C2461" s="17" t="s">
        <v>81</v>
      </c>
      <c r="D2461" s="19" t="s">
        <v>121</v>
      </c>
      <c r="E2461" s="21">
        <v>44920</v>
      </c>
      <c r="F2461" s="17">
        <v>5006</v>
      </c>
      <c r="G2461" s="17">
        <v>6</v>
      </c>
      <c r="H2461" s="15">
        <f t="shared" si="38"/>
        <v>834.33333333333337</v>
      </c>
      <c r="I2461" s="15" t="s">
        <v>205</v>
      </c>
    </row>
    <row r="2462" spans="2:9" ht="15">
      <c r="B2462" s="17" t="s">
        <v>144</v>
      </c>
      <c r="C2462" s="17" t="s">
        <v>71</v>
      </c>
      <c r="D2462" s="19" t="s">
        <v>72</v>
      </c>
      <c r="E2462" s="21">
        <v>44920</v>
      </c>
      <c r="F2462" s="17">
        <v>14927</v>
      </c>
      <c r="G2462" s="17">
        <v>23</v>
      </c>
      <c r="H2462" s="15">
        <f t="shared" si="38"/>
        <v>649</v>
      </c>
      <c r="I2462" s="15" t="s">
        <v>205</v>
      </c>
    </row>
    <row r="2463" spans="2:9" ht="15">
      <c r="B2463" s="17" t="s">
        <v>145</v>
      </c>
      <c r="C2463" s="17" t="s">
        <v>81</v>
      </c>
      <c r="D2463" s="19" t="s">
        <v>123</v>
      </c>
      <c r="E2463" s="21">
        <v>44920</v>
      </c>
      <c r="F2463" s="17">
        <v>16714</v>
      </c>
      <c r="G2463" s="17">
        <v>40</v>
      </c>
      <c r="H2463" s="15">
        <f t="shared" si="38"/>
        <v>417.85</v>
      </c>
      <c r="I2463" s="15" t="s">
        <v>205</v>
      </c>
    </row>
    <row r="2464" spans="2:9" ht="15">
      <c r="B2464" s="17" t="s">
        <v>146</v>
      </c>
      <c r="C2464" s="17" t="s">
        <v>68</v>
      </c>
      <c r="D2464" s="19" t="s">
        <v>69</v>
      </c>
      <c r="E2464" s="21">
        <v>44920</v>
      </c>
      <c r="F2464" s="17">
        <v>340</v>
      </c>
      <c r="G2464" s="17">
        <v>2</v>
      </c>
      <c r="H2464" s="15">
        <f t="shared" si="38"/>
        <v>170</v>
      </c>
      <c r="I2464" s="15" t="s">
        <v>205</v>
      </c>
    </row>
    <row r="2465" spans="2:9" ht="15">
      <c r="B2465" s="17" t="s">
        <v>147</v>
      </c>
      <c r="C2465" s="17" t="s">
        <v>68</v>
      </c>
      <c r="D2465" s="19" t="s">
        <v>99</v>
      </c>
      <c r="E2465" s="21">
        <v>44920</v>
      </c>
      <c r="F2465" s="17">
        <v>20250</v>
      </c>
      <c r="G2465" s="17">
        <v>150</v>
      </c>
      <c r="H2465" s="15">
        <f t="shared" si="38"/>
        <v>135</v>
      </c>
      <c r="I2465" s="15" t="s">
        <v>205</v>
      </c>
    </row>
    <row r="2466" spans="2:9" ht="15">
      <c r="B2466" s="17" t="s">
        <v>148</v>
      </c>
      <c r="C2466" s="17" t="s">
        <v>81</v>
      </c>
      <c r="D2466" s="19" t="s">
        <v>123</v>
      </c>
      <c r="E2466" s="21">
        <v>44920</v>
      </c>
      <c r="F2466" s="17">
        <v>0</v>
      </c>
      <c r="G2466" s="17">
        <v>0</v>
      </c>
      <c r="H2466" s="15">
        <f t="shared" si="38"/>
        <v>0</v>
      </c>
      <c r="I2466" s="15" t="s">
        <v>205</v>
      </c>
    </row>
    <row r="2467" spans="2:9" ht="15">
      <c r="B2467" s="17" t="s">
        <v>149</v>
      </c>
      <c r="C2467" s="17" t="s">
        <v>75</v>
      </c>
      <c r="D2467" s="19" t="s">
        <v>86</v>
      </c>
      <c r="E2467" s="21">
        <v>44920</v>
      </c>
      <c r="F2467" s="17">
        <v>0</v>
      </c>
      <c r="G2467" s="17">
        <v>0</v>
      </c>
      <c r="H2467" s="15">
        <f t="shared" si="38"/>
        <v>0</v>
      </c>
      <c r="I2467" s="15" t="s">
        <v>205</v>
      </c>
    </row>
    <row r="2468" spans="2:9" ht="15">
      <c r="B2468" s="17" t="s">
        <v>150</v>
      </c>
      <c r="C2468" s="17" t="s">
        <v>71</v>
      </c>
      <c r="D2468" s="19" t="s">
        <v>94</v>
      </c>
      <c r="E2468" s="21">
        <v>44920</v>
      </c>
      <c r="F2468" s="17">
        <v>613</v>
      </c>
      <c r="G2468" s="17">
        <v>3</v>
      </c>
      <c r="H2468" s="15">
        <f t="shared" si="38"/>
        <v>204.33333333333334</v>
      </c>
      <c r="I2468" s="15" t="s">
        <v>205</v>
      </c>
    </row>
    <row r="2469" spans="2:9" ht="15">
      <c r="B2469" s="17" t="s">
        <v>151</v>
      </c>
      <c r="C2469" s="17" t="s">
        <v>68</v>
      </c>
      <c r="D2469" s="19" t="s">
        <v>89</v>
      </c>
      <c r="E2469" s="21">
        <v>44920</v>
      </c>
      <c r="F2469" s="17">
        <v>9053</v>
      </c>
      <c r="G2469" s="17">
        <v>11</v>
      </c>
      <c r="H2469" s="15">
        <f t="shared" si="38"/>
        <v>823</v>
      </c>
      <c r="I2469" s="15" t="s">
        <v>205</v>
      </c>
    </row>
    <row r="2470" spans="2:9" ht="15">
      <c r="B2470" s="17" t="s">
        <v>152</v>
      </c>
      <c r="C2470" s="17" t="s">
        <v>81</v>
      </c>
      <c r="D2470" s="19" t="s">
        <v>82</v>
      </c>
      <c r="E2470" s="21">
        <v>44920</v>
      </c>
      <c r="F2470" s="17">
        <v>14749</v>
      </c>
      <c r="G2470" s="17">
        <v>41</v>
      </c>
      <c r="H2470" s="15">
        <f t="shared" si="38"/>
        <v>359.73170731707319</v>
      </c>
      <c r="I2470" s="15" t="s">
        <v>205</v>
      </c>
    </row>
    <row r="2471" spans="2:9" ht="15">
      <c r="B2471" s="17" t="s">
        <v>153</v>
      </c>
      <c r="C2471" s="17" t="s">
        <v>68</v>
      </c>
      <c r="D2471" s="19" t="s">
        <v>89</v>
      </c>
      <c r="E2471" s="21">
        <v>44920</v>
      </c>
      <c r="F2471" s="17">
        <v>0</v>
      </c>
      <c r="G2471" s="17">
        <v>0</v>
      </c>
      <c r="H2471" s="15">
        <f t="shared" si="38"/>
        <v>0</v>
      </c>
      <c r="I2471" s="15" t="s">
        <v>205</v>
      </c>
    </row>
    <row r="2472" spans="2:9" ht="15">
      <c r="B2472" s="17" t="s">
        <v>154</v>
      </c>
      <c r="C2472" s="17" t="s">
        <v>71</v>
      </c>
      <c r="D2472" s="19" t="s">
        <v>84</v>
      </c>
      <c r="E2472" s="21">
        <v>44920</v>
      </c>
      <c r="F2472" s="17">
        <v>0</v>
      </c>
      <c r="G2472" s="17">
        <v>0</v>
      </c>
      <c r="H2472" s="15">
        <f t="shared" si="38"/>
        <v>0</v>
      </c>
      <c r="I2472" s="15" t="s">
        <v>205</v>
      </c>
    </row>
    <row r="2473" spans="2:9" ht="15">
      <c r="B2473" s="17" t="s">
        <v>155</v>
      </c>
      <c r="C2473" s="17" t="s">
        <v>75</v>
      </c>
      <c r="D2473" s="19" t="s">
        <v>86</v>
      </c>
      <c r="E2473" s="21">
        <v>44920</v>
      </c>
      <c r="F2473" s="17">
        <v>0</v>
      </c>
      <c r="G2473" s="17">
        <v>0</v>
      </c>
      <c r="H2473" s="15">
        <f t="shared" si="38"/>
        <v>0</v>
      </c>
      <c r="I2473" s="15" t="s">
        <v>205</v>
      </c>
    </row>
    <row r="2474" spans="2:9" ht="15">
      <c r="B2474" s="17" t="s">
        <v>156</v>
      </c>
      <c r="C2474" s="17" t="s">
        <v>81</v>
      </c>
      <c r="D2474" s="19" t="s">
        <v>82</v>
      </c>
      <c r="E2474" s="21">
        <v>44920</v>
      </c>
      <c r="F2474" s="17">
        <v>5192</v>
      </c>
      <c r="G2474" s="17">
        <v>8</v>
      </c>
      <c r="H2474" s="15">
        <f t="shared" si="38"/>
        <v>649</v>
      </c>
      <c r="I2474" s="15" t="s">
        <v>205</v>
      </c>
    </row>
    <row r="2475" spans="2:9" ht="15">
      <c r="B2475" s="17" t="s">
        <v>157</v>
      </c>
      <c r="C2475" s="17" t="s">
        <v>81</v>
      </c>
      <c r="D2475" s="19" t="s">
        <v>121</v>
      </c>
      <c r="E2475" s="21">
        <v>44920</v>
      </c>
      <c r="F2475" s="17">
        <v>2349</v>
      </c>
      <c r="G2475" s="17">
        <v>11</v>
      </c>
      <c r="H2475" s="15">
        <f t="shared" si="38"/>
        <v>213.54545454545453</v>
      </c>
      <c r="I2475" s="15" t="s">
        <v>205</v>
      </c>
    </row>
    <row r="2476" spans="2:9" ht="15">
      <c r="B2476" s="17" t="s">
        <v>158</v>
      </c>
      <c r="C2476" s="17" t="s">
        <v>68</v>
      </c>
      <c r="D2476" s="19" t="s">
        <v>99</v>
      </c>
      <c r="E2476" s="21">
        <v>44920</v>
      </c>
      <c r="F2476" s="17">
        <v>0</v>
      </c>
      <c r="G2476" s="17">
        <v>0</v>
      </c>
      <c r="H2476" s="15">
        <f t="shared" si="38"/>
        <v>0</v>
      </c>
      <c r="I2476" s="15" t="s">
        <v>205</v>
      </c>
    </row>
    <row r="2477" spans="2:9" ht="15">
      <c r="B2477" s="17" t="s">
        <v>159</v>
      </c>
      <c r="C2477" s="17" t="s">
        <v>75</v>
      </c>
      <c r="D2477" s="19" t="s">
        <v>91</v>
      </c>
      <c r="E2477" s="21">
        <v>44920</v>
      </c>
      <c r="F2477" s="17">
        <v>8969</v>
      </c>
      <c r="G2477" s="17">
        <v>11</v>
      </c>
      <c r="H2477" s="15">
        <f t="shared" si="38"/>
        <v>815.36363636363637</v>
      </c>
      <c r="I2477" s="15" t="s">
        <v>205</v>
      </c>
    </row>
    <row r="2478" spans="2:9" ht="15">
      <c r="B2478" s="17" t="s">
        <v>160</v>
      </c>
      <c r="C2478" s="17" t="s">
        <v>71</v>
      </c>
      <c r="D2478" s="19" t="s">
        <v>84</v>
      </c>
      <c r="E2478" s="21">
        <v>44920</v>
      </c>
      <c r="F2478" s="17">
        <v>2175</v>
      </c>
      <c r="G2478" s="17">
        <v>15</v>
      </c>
      <c r="H2478" s="15">
        <f t="shared" si="38"/>
        <v>145</v>
      </c>
      <c r="I2478" s="15" t="s">
        <v>205</v>
      </c>
    </row>
    <row r="2479" spans="2:9" ht="15">
      <c r="B2479" s="17" t="s">
        <v>161</v>
      </c>
      <c r="C2479" s="17" t="s">
        <v>75</v>
      </c>
      <c r="D2479" s="19" t="s">
        <v>86</v>
      </c>
      <c r="E2479" s="21">
        <v>44920</v>
      </c>
      <c r="F2479" s="17">
        <v>0</v>
      </c>
      <c r="G2479" s="17">
        <v>0</v>
      </c>
      <c r="H2479" s="15">
        <f t="shared" si="38"/>
        <v>0</v>
      </c>
      <c r="I2479" s="15" t="s">
        <v>205</v>
      </c>
    </row>
    <row r="2480" spans="2:9" ht="15">
      <c r="B2480" s="17" t="s">
        <v>162</v>
      </c>
      <c r="C2480" s="17" t="s">
        <v>81</v>
      </c>
      <c r="D2480" s="19" t="s">
        <v>82</v>
      </c>
      <c r="E2480" s="21">
        <v>44920</v>
      </c>
      <c r="F2480" s="17">
        <v>2394</v>
      </c>
      <c r="G2480" s="17">
        <v>13</v>
      </c>
      <c r="H2480" s="15">
        <f t="shared" si="38"/>
        <v>184.15384615384616</v>
      </c>
      <c r="I2480" s="15" t="s">
        <v>205</v>
      </c>
    </row>
    <row r="2481" spans="2:9" ht="15">
      <c r="B2481" s="17" t="s">
        <v>163</v>
      </c>
      <c r="C2481" s="17" t="s">
        <v>71</v>
      </c>
      <c r="D2481" s="19" t="s">
        <v>94</v>
      </c>
      <c r="E2481" s="21">
        <v>44920</v>
      </c>
      <c r="F2481" s="17">
        <v>1197</v>
      </c>
      <c r="G2481" s="17">
        <v>3</v>
      </c>
      <c r="H2481" s="15">
        <f t="shared" si="38"/>
        <v>399</v>
      </c>
      <c r="I2481" s="15" t="s">
        <v>205</v>
      </c>
    </row>
    <row r="2482" spans="2:9" ht="15">
      <c r="B2482" s="17" t="s">
        <v>164</v>
      </c>
      <c r="C2482" s="17" t="s">
        <v>75</v>
      </c>
      <c r="D2482" s="19" t="s">
        <v>91</v>
      </c>
      <c r="E2482" s="21">
        <v>44920</v>
      </c>
      <c r="F2482" s="17">
        <v>901</v>
      </c>
      <c r="G2482" s="17">
        <v>1</v>
      </c>
      <c r="H2482" s="15">
        <f t="shared" si="38"/>
        <v>901</v>
      </c>
      <c r="I2482" s="15" t="s">
        <v>205</v>
      </c>
    </row>
    <row r="2483" spans="2:9" ht="15">
      <c r="B2483" s="17" t="s">
        <v>165</v>
      </c>
      <c r="C2483" s="17" t="s">
        <v>75</v>
      </c>
      <c r="D2483" s="19" t="s">
        <v>86</v>
      </c>
      <c r="E2483" s="21">
        <v>44920</v>
      </c>
      <c r="F2483" s="17">
        <v>5840</v>
      </c>
      <c r="G2483" s="17">
        <v>7</v>
      </c>
      <c r="H2483" s="15">
        <f t="shared" si="38"/>
        <v>834.28571428571433</v>
      </c>
      <c r="I2483" s="15" t="s">
        <v>205</v>
      </c>
    </row>
    <row r="2484" spans="2:9" ht="15">
      <c r="B2484" s="17" t="s">
        <v>166</v>
      </c>
      <c r="C2484" s="17" t="s">
        <v>81</v>
      </c>
      <c r="D2484" s="19" t="s">
        <v>121</v>
      </c>
      <c r="E2484" s="21">
        <v>44920</v>
      </c>
      <c r="F2484" s="17">
        <v>3215</v>
      </c>
      <c r="G2484" s="17">
        <v>15</v>
      </c>
      <c r="H2484" s="15">
        <f t="shared" si="38"/>
        <v>214.33333333333334</v>
      </c>
      <c r="I2484" s="15" t="s">
        <v>205</v>
      </c>
    </row>
    <row r="2485" spans="2:9" ht="15">
      <c r="B2485" s="17" t="s">
        <v>167</v>
      </c>
      <c r="C2485" s="17" t="s">
        <v>68</v>
      </c>
      <c r="D2485" s="19" t="s">
        <v>89</v>
      </c>
      <c r="E2485" s="21">
        <v>44920</v>
      </c>
      <c r="F2485" s="17">
        <v>598</v>
      </c>
      <c r="G2485" s="17">
        <v>2</v>
      </c>
      <c r="H2485" s="15">
        <f t="shared" si="38"/>
        <v>299</v>
      </c>
      <c r="I2485" s="15" t="s">
        <v>205</v>
      </c>
    </row>
    <row r="2486" spans="2:9" ht="15">
      <c r="B2486" s="17" t="s">
        <v>168</v>
      </c>
      <c r="C2486" s="17" t="s">
        <v>68</v>
      </c>
      <c r="D2486" s="19" t="s">
        <v>99</v>
      </c>
      <c r="E2486" s="21">
        <v>44920</v>
      </c>
      <c r="F2486" s="17">
        <v>0</v>
      </c>
      <c r="G2486" s="17">
        <v>0</v>
      </c>
      <c r="H2486" s="15">
        <f t="shared" si="38"/>
        <v>0</v>
      </c>
      <c r="I2486" s="15" t="s">
        <v>205</v>
      </c>
    </row>
    <row r="2487" spans="2:9" ht="15">
      <c r="B2487" s="17" t="s">
        <v>169</v>
      </c>
      <c r="C2487" s="17" t="s">
        <v>81</v>
      </c>
      <c r="D2487" s="19" t="s">
        <v>82</v>
      </c>
      <c r="E2487" s="21">
        <v>44920</v>
      </c>
      <c r="F2487" s="17">
        <v>31403</v>
      </c>
      <c r="G2487" s="17">
        <v>65</v>
      </c>
      <c r="H2487" s="15">
        <f t="shared" si="38"/>
        <v>483.12307692307695</v>
      </c>
      <c r="I2487" s="15" t="s">
        <v>205</v>
      </c>
    </row>
    <row r="2488" spans="2:9" ht="15">
      <c r="B2488" s="17" t="s">
        <v>170</v>
      </c>
      <c r="C2488" s="17" t="s">
        <v>81</v>
      </c>
      <c r="D2488" s="19" t="s">
        <v>82</v>
      </c>
      <c r="E2488" s="21">
        <v>44920</v>
      </c>
      <c r="F2488" s="17">
        <v>5006</v>
      </c>
      <c r="G2488" s="17">
        <v>6</v>
      </c>
      <c r="H2488" s="15">
        <f t="shared" si="38"/>
        <v>834.33333333333337</v>
      </c>
      <c r="I2488" s="15" t="s">
        <v>205</v>
      </c>
    </row>
    <row r="2489" spans="2:9" ht="15">
      <c r="B2489" s="17" t="s">
        <v>171</v>
      </c>
      <c r="C2489" s="17" t="s">
        <v>68</v>
      </c>
      <c r="D2489" s="19" t="s">
        <v>69</v>
      </c>
      <c r="E2489" s="21">
        <v>44920</v>
      </c>
      <c r="F2489" s="17">
        <v>14927</v>
      </c>
      <c r="G2489" s="17">
        <v>23</v>
      </c>
      <c r="H2489" s="15">
        <f t="shared" si="38"/>
        <v>649</v>
      </c>
      <c r="I2489" s="15" t="s">
        <v>205</v>
      </c>
    </row>
    <row r="2490" spans="2:9" ht="15">
      <c r="B2490" s="17" t="s">
        <v>172</v>
      </c>
      <c r="C2490" s="17" t="s">
        <v>75</v>
      </c>
      <c r="D2490" s="19" t="s">
        <v>91</v>
      </c>
      <c r="E2490" s="21">
        <v>44920</v>
      </c>
      <c r="F2490" s="17">
        <v>16714</v>
      </c>
      <c r="G2490" s="17">
        <v>40</v>
      </c>
      <c r="H2490" s="15">
        <f t="shared" si="38"/>
        <v>417.85</v>
      </c>
      <c r="I2490" s="15" t="s">
        <v>205</v>
      </c>
    </row>
    <row r="2491" spans="2:9" ht="15">
      <c r="B2491" s="17" t="s">
        <v>173</v>
      </c>
      <c r="C2491" s="17" t="s">
        <v>68</v>
      </c>
      <c r="D2491" s="19" t="s">
        <v>69</v>
      </c>
      <c r="E2491" s="21">
        <v>44920</v>
      </c>
      <c r="F2491" s="17">
        <v>340</v>
      </c>
      <c r="G2491" s="17">
        <v>2</v>
      </c>
      <c r="H2491" s="15">
        <f t="shared" si="38"/>
        <v>170</v>
      </c>
      <c r="I2491" s="15" t="s">
        <v>205</v>
      </c>
    </row>
    <row r="2492" spans="2:9" ht="15">
      <c r="B2492" s="17" t="s">
        <v>174</v>
      </c>
      <c r="C2492" s="17" t="s">
        <v>71</v>
      </c>
      <c r="D2492" s="19" t="s">
        <v>94</v>
      </c>
      <c r="E2492" s="21">
        <v>44920</v>
      </c>
      <c r="F2492" s="17">
        <v>20250</v>
      </c>
      <c r="G2492" s="17">
        <v>150</v>
      </c>
      <c r="H2492" s="15">
        <f t="shared" si="38"/>
        <v>135</v>
      </c>
      <c r="I2492" s="15" t="s">
        <v>205</v>
      </c>
    </row>
    <row r="2493" spans="2:9" ht="15">
      <c r="B2493" s="17" t="s">
        <v>175</v>
      </c>
      <c r="C2493" s="17" t="s">
        <v>81</v>
      </c>
      <c r="D2493" s="19" t="s">
        <v>123</v>
      </c>
      <c r="E2493" s="21">
        <v>44920</v>
      </c>
      <c r="F2493" s="17">
        <v>0</v>
      </c>
      <c r="G2493" s="17">
        <v>0</v>
      </c>
      <c r="H2493" s="15">
        <f t="shared" si="38"/>
        <v>0</v>
      </c>
      <c r="I2493" s="15" t="s">
        <v>205</v>
      </c>
    </row>
    <row r="2494" spans="2:9" ht="15">
      <c r="B2494" s="17" t="s">
        <v>176</v>
      </c>
      <c r="C2494" s="17" t="s">
        <v>68</v>
      </c>
      <c r="D2494" s="19" t="s">
        <v>99</v>
      </c>
      <c r="E2494" s="21">
        <v>44920</v>
      </c>
      <c r="F2494" s="17">
        <v>0</v>
      </c>
      <c r="G2494" s="17">
        <v>0</v>
      </c>
      <c r="H2494" s="15">
        <f t="shared" si="38"/>
        <v>0</v>
      </c>
      <c r="I2494" s="15" t="s">
        <v>205</v>
      </c>
    </row>
    <row r="2495" spans="2:9" ht="15">
      <c r="B2495" s="17" t="s">
        <v>177</v>
      </c>
      <c r="C2495" s="17" t="s">
        <v>71</v>
      </c>
      <c r="D2495" s="19" t="s">
        <v>94</v>
      </c>
      <c r="E2495" s="21">
        <v>44920</v>
      </c>
      <c r="F2495" s="17">
        <v>613</v>
      </c>
      <c r="G2495" s="17">
        <v>3</v>
      </c>
      <c r="H2495" s="15">
        <f t="shared" si="38"/>
        <v>204.33333333333334</v>
      </c>
      <c r="I2495" s="15" t="s">
        <v>205</v>
      </c>
    </row>
    <row r="2496" spans="2:9" ht="15">
      <c r="B2496" s="17" t="s">
        <v>178</v>
      </c>
      <c r="C2496" s="17" t="s">
        <v>71</v>
      </c>
      <c r="D2496" s="19" t="s">
        <v>72</v>
      </c>
      <c r="E2496" s="21">
        <v>44920</v>
      </c>
      <c r="F2496" s="17">
        <v>9053</v>
      </c>
      <c r="G2496" s="17">
        <v>11</v>
      </c>
      <c r="H2496" s="15">
        <f t="shared" si="38"/>
        <v>823</v>
      </c>
      <c r="I2496" s="15" t="s">
        <v>205</v>
      </c>
    </row>
    <row r="2497" spans="2:9" ht="15">
      <c r="B2497" s="17" t="s">
        <v>179</v>
      </c>
      <c r="C2497" s="17" t="s">
        <v>68</v>
      </c>
      <c r="D2497" s="19" t="s">
        <v>69</v>
      </c>
      <c r="E2497" s="21">
        <v>44920</v>
      </c>
      <c r="F2497" s="17">
        <v>14749</v>
      </c>
      <c r="G2497" s="17">
        <v>41</v>
      </c>
      <c r="H2497" s="15">
        <f t="shared" si="38"/>
        <v>359.73170731707319</v>
      </c>
      <c r="I2497" s="15" t="s">
        <v>205</v>
      </c>
    </row>
    <row r="2498" spans="2:9" ht="15">
      <c r="B2498" s="17" t="s">
        <v>180</v>
      </c>
      <c r="C2498" s="17" t="s">
        <v>68</v>
      </c>
      <c r="D2498" s="19" t="s">
        <v>89</v>
      </c>
      <c r="E2498" s="21">
        <v>44920</v>
      </c>
      <c r="F2498" s="17">
        <v>0</v>
      </c>
      <c r="G2498" s="17">
        <v>0</v>
      </c>
      <c r="H2498" s="15">
        <f t="shared" si="38"/>
        <v>0</v>
      </c>
      <c r="I2498" s="15" t="s">
        <v>205</v>
      </c>
    </row>
    <row r="2499" spans="2:9" ht="15">
      <c r="B2499" s="17" t="s">
        <v>181</v>
      </c>
      <c r="C2499" s="17" t="s">
        <v>68</v>
      </c>
      <c r="D2499" s="19" t="s">
        <v>69</v>
      </c>
      <c r="E2499" s="21">
        <v>44920</v>
      </c>
      <c r="F2499" s="17">
        <v>0</v>
      </c>
      <c r="G2499" s="17">
        <v>0</v>
      </c>
      <c r="H2499" s="15">
        <f t="shared" ref="H2499:H2562" si="39">IF(F2499&gt;0,F2499/G2499,0)</f>
        <v>0</v>
      </c>
      <c r="I2499" s="15" t="s">
        <v>205</v>
      </c>
    </row>
    <row r="2500" spans="2:9" ht="15">
      <c r="B2500" s="17" t="s">
        <v>182</v>
      </c>
      <c r="C2500" s="17" t="s">
        <v>75</v>
      </c>
      <c r="D2500" s="19" t="s">
        <v>91</v>
      </c>
      <c r="E2500" s="21">
        <v>44920</v>
      </c>
      <c r="F2500" s="17">
        <v>0</v>
      </c>
      <c r="G2500" s="17">
        <v>0</v>
      </c>
      <c r="H2500" s="15">
        <f t="shared" si="39"/>
        <v>0</v>
      </c>
      <c r="I2500" s="15" t="s">
        <v>205</v>
      </c>
    </row>
    <row r="2501" spans="2:9" ht="15">
      <c r="B2501" s="17" t="s">
        <v>183</v>
      </c>
      <c r="C2501" s="17" t="s">
        <v>71</v>
      </c>
      <c r="D2501" s="19" t="s">
        <v>72</v>
      </c>
      <c r="E2501" s="21">
        <v>44920</v>
      </c>
      <c r="F2501" s="17">
        <v>5192</v>
      </c>
      <c r="G2501" s="17">
        <v>8</v>
      </c>
      <c r="H2501" s="15">
        <f t="shared" si="39"/>
        <v>649</v>
      </c>
      <c r="I2501" s="15" t="s">
        <v>205</v>
      </c>
    </row>
    <row r="2502" spans="2:9" ht="15">
      <c r="B2502" s="17" t="s">
        <v>67</v>
      </c>
      <c r="C2502" s="17" t="s">
        <v>68</v>
      </c>
      <c r="D2502" s="19" t="s">
        <v>69</v>
      </c>
      <c r="E2502" s="21">
        <v>44921</v>
      </c>
      <c r="F2502" s="17">
        <v>1380</v>
      </c>
      <c r="G2502" s="17">
        <v>5</v>
      </c>
      <c r="H2502" s="15">
        <f t="shared" si="39"/>
        <v>276</v>
      </c>
      <c r="I2502" s="15" t="s">
        <v>205</v>
      </c>
    </row>
    <row r="2503" spans="2:9" ht="15">
      <c r="B2503" s="17" t="s">
        <v>70</v>
      </c>
      <c r="C2503" s="17" t="s">
        <v>71</v>
      </c>
      <c r="D2503" s="19" t="s">
        <v>72</v>
      </c>
      <c r="E2503" s="21">
        <v>44921</v>
      </c>
      <c r="F2503" s="17">
        <v>41853</v>
      </c>
      <c r="G2503" s="17">
        <v>75</v>
      </c>
      <c r="H2503" s="15">
        <f t="shared" si="39"/>
        <v>558.04</v>
      </c>
      <c r="I2503" s="15" t="s">
        <v>205</v>
      </c>
    </row>
    <row r="2504" spans="2:9" ht="15">
      <c r="B2504" s="17" t="s">
        <v>73</v>
      </c>
      <c r="C2504" s="17" t="s">
        <v>71</v>
      </c>
      <c r="D2504" s="19" t="s">
        <v>72</v>
      </c>
      <c r="E2504" s="21">
        <v>44921</v>
      </c>
      <c r="F2504" s="17">
        <v>1161</v>
      </c>
      <c r="G2504" s="17">
        <v>9</v>
      </c>
      <c r="H2504" s="15">
        <f t="shared" si="39"/>
        <v>129</v>
      </c>
      <c r="I2504" s="15" t="s">
        <v>205</v>
      </c>
    </row>
    <row r="2505" spans="2:9" ht="15">
      <c r="B2505" s="17" t="s">
        <v>74</v>
      </c>
      <c r="C2505" s="17" t="s">
        <v>75</v>
      </c>
      <c r="D2505" s="19" t="s">
        <v>76</v>
      </c>
      <c r="E2505" s="21">
        <v>44921</v>
      </c>
      <c r="F2505" s="17">
        <v>12423</v>
      </c>
      <c r="G2505" s="17">
        <v>7</v>
      </c>
      <c r="H2505" s="15">
        <f t="shared" si="39"/>
        <v>1774.7142857142858</v>
      </c>
      <c r="I2505" s="15" t="s">
        <v>205</v>
      </c>
    </row>
    <row r="2506" spans="2:9" ht="15">
      <c r="B2506" s="17" t="s">
        <v>77</v>
      </c>
      <c r="C2506" s="17" t="s">
        <v>78</v>
      </c>
      <c r="D2506" s="19" t="s">
        <v>79</v>
      </c>
      <c r="E2506" s="21">
        <v>44921</v>
      </c>
      <c r="F2506" s="17">
        <v>0</v>
      </c>
      <c r="G2506" s="17">
        <v>0</v>
      </c>
      <c r="H2506" s="15">
        <f t="shared" si="39"/>
        <v>0</v>
      </c>
      <c r="I2506" s="15" t="s">
        <v>205</v>
      </c>
    </row>
    <row r="2507" spans="2:9" ht="15">
      <c r="B2507" s="17" t="s">
        <v>80</v>
      </c>
      <c r="C2507" s="17" t="s">
        <v>81</v>
      </c>
      <c r="D2507" s="19" t="s">
        <v>82</v>
      </c>
      <c r="E2507" s="21">
        <v>44921</v>
      </c>
      <c r="F2507" s="17">
        <v>257</v>
      </c>
      <c r="G2507" s="17">
        <v>1</v>
      </c>
      <c r="H2507" s="15">
        <f t="shared" si="39"/>
        <v>257</v>
      </c>
      <c r="I2507" s="15" t="s">
        <v>205</v>
      </c>
    </row>
    <row r="2508" spans="2:9" ht="15">
      <c r="B2508" s="17" t="s">
        <v>83</v>
      </c>
      <c r="C2508" s="17" t="s">
        <v>71</v>
      </c>
      <c r="D2508" s="19" t="s">
        <v>84</v>
      </c>
      <c r="E2508" s="21">
        <v>44921</v>
      </c>
      <c r="F2508" s="17">
        <v>25155</v>
      </c>
      <c r="G2508" s="17">
        <v>195</v>
      </c>
      <c r="H2508" s="15">
        <f t="shared" si="39"/>
        <v>129</v>
      </c>
      <c r="I2508" s="15" t="s">
        <v>205</v>
      </c>
    </row>
    <row r="2509" spans="2:9" ht="15">
      <c r="B2509" s="17" t="s">
        <v>85</v>
      </c>
      <c r="C2509" s="17" t="s">
        <v>75</v>
      </c>
      <c r="D2509" s="19" t="s">
        <v>86</v>
      </c>
      <c r="E2509" s="21">
        <v>44921</v>
      </c>
      <c r="F2509" s="17">
        <v>1703</v>
      </c>
      <c r="G2509" s="17">
        <v>6</v>
      </c>
      <c r="H2509" s="15">
        <f t="shared" si="39"/>
        <v>283.83333333333331</v>
      </c>
      <c r="I2509" s="15" t="s">
        <v>205</v>
      </c>
    </row>
    <row r="2510" spans="2:9" ht="15">
      <c r="B2510" s="17" t="s">
        <v>87</v>
      </c>
      <c r="C2510" s="17" t="s">
        <v>71</v>
      </c>
      <c r="D2510" s="19" t="s">
        <v>84</v>
      </c>
      <c r="E2510" s="21">
        <v>44921</v>
      </c>
      <c r="F2510" s="17">
        <v>1791</v>
      </c>
      <c r="G2510" s="17">
        <v>9</v>
      </c>
      <c r="H2510" s="15">
        <f t="shared" si="39"/>
        <v>199</v>
      </c>
      <c r="I2510" s="15" t="s">
        <v>205</v>
      </c>
    </row>
    <row r="2511" spans="2:9" ht="15">
      <c r="B2511" s="17" t="s">
        <v>88</v>
      </c>
      <c r="C2511" s="17" t="s">
        <v>68</v>
      </c>
      <c r="D2511" s="19" t="s">
        <v>89</v>
      </c>
      <c r="E2511" s="21">
        <v>44921</v>
      </c>
      <c r="F2511" s="17">
        <v>0</v>
      </c>
      <c r="G2511" s="17">
        <v>0</v>
      </c>
      <c r="H2511" s="15">
        <f t="shared" si="39"/>
        <v>0</v>
      </c>
      <c r="I2511" s="15" t="s">
        <v>205</v>
      </c>
    </row>
    <row r="2512" spans="2:9" ht="15">
      <c r="B2512" s="17" t="s">
        <v>90</v>
      </c>
      <c r="C2512" s="17" t="s">
        <v>75</v>
      </c>
      <c r="D2512" s="19" t="s">
        <v>91</v>
      </c>
      <c r="E2512" s="21">
        <v>44921</v>
      </c>
      <c r="F2512" s="17">
        <v>30437</v>
      </c>
      <c r="G2512" s="17">
        <v>63</v>
      </c>
      <c r="H2512" s="15">
        <f t="shared" si="39"/>
        <v>483.12698412698415</v>
      </c>
      <c r="I2512" s="15" t="s">
        <v>205</v>
      </c>
    </row>
    <row r="2513" spans="2:9" ht="15">
      <c r="B2513" s="17" t="s">
        <v>92</v>
      </c>
      <c r="C2513" s="17" t="s">
        <v>75</v>
      </c>
      <c r="D2513" s="19" t="s">
        <v>86</v>
      </c>
      <c r="E2513" s="21">
        <v>44921</v>
      </c>
      <c r="F2513" s="17">
        <v>10846</v>
      </c>
      <c r="G2513" s="17">
        <v>13</v>
      </c>
      <c r="H2513" s="15">
        <f t="shared" si="39"/>
        <v>834.30769230769226</v>
      </c>
      <c r="I2513" s="15" t="s">
        <v>205</v>
      </c>
    </row>
    <row r="2514" spans="2:9" ht="15">
      <c r="B2514" s="17" t="s">
        <v>93</v>
      </c>
      <c r="C2514" s="17" t="s">
        <v>71</v>
      </c>
      <c r="D2514" s="19" t="s">
        <v>94</v>
      </c>
      <c r="E2514" s="21">
        <v>44921</v>
      </c>
      <c r="F2514" s="17">
        <v>18172</v>
      </c>
      <c r="G2514" s="17">
        <v>28</v>
      </c>
      <c r="H2514" s="15">
        <f t="shared" si="39"/>
        <v>649</v>
      </c>
      <c r="I2514" s="15" t="s">
        <v>205</v>
      </c>
    </row>
    <row r="2515" spans="2:9" ht="15">
      <c r="B2515" s="17" t="s">
        <v>95</v>
      </c>
      <c r="C2515" s="17" t="s">
        <v>71</v>
      </c>
      <c r="D2515" s="19" t="s">
        <v>94</v>
      </c>
      <c r="E2515" s="21">
        <v>44921</v>
      </c>
      <c r="F2515" s="17">
        <v>17132</v>
      </c>
      <c r="G2515" s="17">
        <v>41</v>
      </c>
      <c r="H2515" s="15">
        <f t="shared" si="39"/>
        <v>417.85365853658539</v>
      </c>
      <c r="I2515" s="15" t="s">
        <v>205</v>
      </c>
    </row>
    <row r="2516" spans="2:9" ht="15">
      <c r="B2516" s="17" t="s">
        <v>96</v>
      </c>
      <c r="C2516" s="17" t="s">
        <v>75</v>
      </c>
      <c r="D2516" s="19" t="s">
        <v>76</v>
      </c>
      <c r="E2516" s="21">
        <v>44921</v>
      </c>
      <c r="F2516" s="17">
        <v>0</v>
      </c>
      <c r="G2516" s="17">
        <v>0</v>
      </c>
      <c r="H2516" s="15">
        <f t="shared" si="39"/>
        <v>0</v>
      </c>
      <c r="I2516" s="15" t="s">
        <v>205</v>
      </c>
    </row>
    <row r="2517" spans="2:9" ht="15">
      <c r="B2517" s="17" t="s">
        <v>97</v>
      </c>
      <c r="C2517" s="17" t="s">
        <v>71</v>
      </c>
      <c r="D2517" s="19" t="s">
        <v>72</v>
      </c>
      <c r="E2517" s="21">
        <v>44921</v>
      </c>
      <c r="F2517" s="17">
        <v>10530</v>
      </c>
      <c r="G2517" s="17">
        <v>78</v>
      </c>
      <c r="H2517" s="15">
        <f t="shared" si="39"/>
        <v>135</v>
      </c>
      <c r="I2517" s="15" t="s">
        <v>205</v>
      </c>
    </row>
    <row r="2518" spans="2:9" ht="15">
      <c r="B2518" s="17" t="s">
        <v>98</v>
      </c>
      <c r="C2518" s="17" t="s">
        <v>68</v>
      </c>
      <c r="D2518" s="19" t="s">
        <v>99</v>
      </c>
      <c r="E2518" s="21">
        <v>44921</v>
      </c>
      <c r="F2518" s="17">
        <v>0</v>
      </c>
      <c r="G2518" s="17">
        <v>0</v>
      </c>
      <c r="H2518" s="15">
        <f t="shared" si="39"/>
        <v>0</v>
      </c>
      <c r="I2518" s="15" t="s">
        <v>205</v>
      </c>
    </row>
    <row r="2519" spans="2:9" ht="15">
      <c r="B2519" s="17" t="s">
        <v>100</v>
      </c>
      <c r="C2519" s="17" t="s">
        <v>68</v>
      </c>
      <c r="D2519" s="19" t="s">
        <v>99</v>
      </c>
      <c r="E2519" s="21">
        <v>44921</v>
      </c>
      <c r="F2519" s="17">
        <v>0</v>
      </c>
      <c r="G2519" s="17">
        <v>0</v>
      </c>
      <c r="H2519" s="15">
        <f t="shared" si="39"/>
        <v>0</v>
      </c>
      <c r="I2519" s="15" t="s">
        <v>205</v>
      </c>
    </row>
    <row r="2520" spans="2:9" ht="15">
      <c r="B2520" s="17" t="s">
        <v>101</v>
      </c>
      <c r="C2520" s="17" t="s">
        <v>68</v>
      </c>
      <c r="D2520" s="19" t="s">
        <v>99</v>
      </c>
      <c r="E2520" s="21">
        <v>44921</v>
      </c>
      <c r="F2520" s="17">
        <v>1560</v>
      </c>
      <c r="G2520" s="17">
        <v>8</v>
      </c>
      <c r="H2520" s="15">
        <f t="shared" si="39"/>
        <v>195</v>
      </c>
      <c r="I2520" s="15" t="s">
        <v>205</v>
      </c>
    </row>
    <row r="2521" spans="2:9" ht="15">
      <c r="B2521" s="17" t="s">
        <v>102</v>
      </c>
      <c r="C2521" s="17" t="s">
        <v>75</v>
      </c>
      <c r="D2521" s="19" t="s">
        <v>76</v>
      </c>
      <c r="E2521" s="21">
        <v>44921</v>
      </c>
      <c r="F2521" s="17">
        <v>12958</v>
      </c>
      <c r="G2521" s="17">
        <v>19</v>
      </c>
      <c r="H2521" s="15">
        <f t="shared" si="39"/>
        <v>682</v>
      </c>
      <c r="I2521" s="15" t="s">
        <v>205</v>
      </c>
    </row>
    <row r="2522" spans="2:9" ht="15">
      <c r="B2522" s="17" t="s">
        <v>103</v>
      </c>
      <c r="C2522" s="17" t="s">
        <v>75</v>
      </c>
      <c r="D2522" s="19" t="s">
        <v>86</v>
      </c>
      <c r="E2522" s="21">
        <v>44921</v>
      </c>
      <c r="F2522" s="17">
        <v>15828</v>
      </c>
      <c r="G2522" s="17">
        <v>44</v>
      </c>
      <c r="H2522" s="15">
        <f t="shared" si="39"/>
        <v>359.72727272727275</v>
      </c>
      <c r="I2522" s="15" t="s">
        <v>205</v>
      </c>
    </row>
    <row r="2523" spans="2:9" ht="15">
      <c r="B2523" s="17" t="s">
        <v>104</v>
      </c>
      <c r="C2523" s="17" t="s">
        <v>68</v>
      </c>
      <c r="D2523" s="19" t="s">
        <v>99</v>
      </c>
      <c r="E2523" s="21">
        <v>44921</v>
      </c>
      <c r="F2523" s="17">
        <v>1896</v>
      </c>
      <c r="G2523" s="17">
        <v>6</v>
      </c>
      <c r="H2523" s="15">
        <f t="shared" si="39"/>
        <v>316</v>
      </c>
      <c r="I2523" s="15" t="s">
        <v>205</v>
      </c>
    </row>
    <row r="2524" spans="2:9" ht="15">
      <c r="B2524" s="17" t="s">
        <v>105</v>
      </c>
      <c r="C2524" s="17" t="s">
        <v>81</v>
      </c>
      <c r="D2524" s="19" t="s">
        <v>82</v>
      </c>
      <c r="E2524" s="21">
        <v>44921</v>
      </c>
      <c r="F2524" s="17">
        <v>0</v>
      </c>
      <c r="G2524" s="17">
        <v>0</v>
      </c>
      <c r="H2524" s="15">
        <f t="shared" si="39"/>
        <v>0</v>
      </c>
      <c r="I2524" s="15" t="s">
        <v>205</v>
      </c>
    </row>
    <row r="2525" spans="2:9" ht="15">
      <c r="B2525" s="17" t="s">
        <v>106</v>
      </c>
      <c r="C2525" s="17" t="s">
        <v>68</v>
      </c>
      <c r="D2525" s="19" t="s">
        <v>89</v>
      </c>
      <c r="E2525" s="21">
        <v>44921</v>
      </c>
      <c r="F2525" s="17">
        <v>732</v>
      </c>
      <c r="G2525" s="17">
        <v>3</v>
      </c>
      <c r="H2525" s="15">
        <f t="shared" si="39"/>
        <v>244</v>
      </c>
      <c r="I2525" s="15" t="s">
        <v>205</v>
      </c>
    </row>
    <row r="2526" spans="2:9" ht="15">
      <c r="B2526" s="17" t="s">
        <v>107</v>
      </c>
      <c r="C2526" s="17" t="s">
        <v>71</v>
      </c>
      <c r="D2526" s="19" t="s">
        <v>72</v>
      </c>
      <c r="E2526" s="21">
        <v>44921</v>
      </c>
      <c r="F2526" s="17">
        <v>9086</v>
      </c>
      <c r="G2526" s="17">
        <v>14</v>
      </c>
      <c r="H2526" s="15">
        <f t="shared" si="39"/>
        <v>649</v>
      </c>
      <c r="I2526" s="15" t="s">
        <v>205</v>
      </c>
    </row>
    <row r="2527" spans="2:9" ht="15">
      <c r="B2527" s="17" t="s">
        <v>108</v>
      </c>
      <c r="C2527" s="17" t="s">
        <v>68</v>
      </c>
      <c r="D2527" s="19" t="s">
        <v>89</v>
      </c>
      <c r="E2527" s="21">
        <v>44921</v>
      </c>
      <c r="F2527" s="17">
        <v>677</v>
      </c>
      <c r="G2527" s="17">
        <v>3</v>
      </c>
      <c r="H2527" s="15">
        <f t="shared" si="39"/>
        <v>225.66666666666666</v>
      </c>
      <c r="I2527" s="15" t="s">
        <v>205</v>
      </c>
    </row>
    <row r="2528" spans="2:9" ht="15">
      <c r="B2528" s="17" t="s">
        <v>109</v>
      </c>
      <c r="C2528" s="17" t="s">
        <v>71</v>
      </c>
      <c r="D2528" s="19" t="s">
        <v>72</v>
      </c>
      <c r="E2528" s="21">
        <v>44921</v>
      </c>
      <c r="F2528" s="17">
        <v>30437</v>
      </c>
      <c r="G2528" s="17">
        <v>63</v>
      </c>
      <c r="H2528" s="15">
        <f t="shared" si="39"/>
        <v>483.12698412698415</v>
      </c>
      <c r="I2528" s="15" t="s">
        <v>205</v>
      </c>
    </row>
    <row r="2529" spans="2:9" ht="15">
      <c r="B2529" s="17" t="s">
        <v>110</v>
      </c>
      <c r="C2529" s="17" t="s">
        <v>75</v>
      </c>
      <c r="D2529" s="19" t="s">
        <v>86</v>
      </c>
      <c r="E2529" s="21">
        <v>44921</v>
      </c>
      <c r="F2529" s="17">
        <v>10846</v>
      </c>
      <c r="G2529" s="17">
        <v>13</v>
      </c>
      <c r="H2529" s="15">
        <f t="shared" si="39"/>
        <v>834.30769230769226</v>
      </c>
      <c r="I2529" s="15" t="s">
        <v>205</v>
      </c>
    </row>
    <row r="2530" spans="2:9" ht="15">
      <c r="B2530" s="17" t="s">
        <v>111</v>
      </c>
      <c r="C2530" s="17" t="s">
        <v>75</v>
      </c>
      <c r="D2530" s="19" t="s">
        <v>76</v>
      </c>
      <c r="E2530" s="21">
        <v>44921</v>
      </c>
      <c r="F2530" s="17">
        <v>18172</v>
      </c>
      <c r="G2530" s="17">
        <v>28</v>
      </c>
      <c r="H2530" s="15">
        <f t="shared" si="39"/>
        <v>649</v>
      </c>
      <c r="I2530" s="15" t="s">
        <v>205</v>
      </c>
    </row>
    <row r="2531" spans="2:9" ht="15">
      <c r="B2531" s="17" t="s">
        <v>112</v>
      </c>
      <c r="C2531" s="17" t="s">
        <v>71</v>
      </c>
      <c r="D2531" s="19" t="s">
        <v>72</v>
      </c>
      <c r="E2531" s="21">
        <v>44921</v>
      </c>
      <c r="F2531" s="17">
        <v>17132</v>
      </c>
      <c r="G2531" s="17">
        <v>41</v>
      </c>
      <c r="H2531" s="15">
        <f t="shared" si="39"/>
        <v>417.85365853658539</v>
      </c>
      <c r="I2531" s="15" t="s">
        <v>205</v>
      </c>
    </row>
    <row r="2532" spans="2:9" ht="15">
      <c r="B2532" s="17" t="s">
        <v>113</v>
      </c>
      <c r="C2532" s="17" t="s">
        <v>71</v>
      </c>
      <c r="D2532" s="19" t="s">
        <v>84</v>
      </c>
      <c r="E2532" s="21">
        <v>44921</v>
      </c>
      <c r="F2532" s="17">
        <v>0</v>
      </c>
      <c r="G2532" s="17">
        <v>0</v>
      </c>
      <c r="H2532" s="15">
        <f t="shared" si="39"/>
        <v>0</v>
      </c>
      <c r="I2532" s="15" t="s">
        <v>205</v>
      </c>
    </row>
    <row r="2533" spans="2:9" ht="15">
      <c r="B2533" s="17" t="s">
        <v>114</v>
      </c>
      <c r="C2533" s="17" t="s">
        <v>71</v>
      </c>
      <c r="D2533" s="19" t="s">
        <v>72</v>
      </c>
      <c r="E2533" s="21">
        <v>44921</v>
      </c>
      <c r="F2533" s="17">
        <v>10530</v>
      </c>
      <c r="G2533" s="17">
        <v>78</v>
      </c>
      <c r="H2533" s="15">
        <f t="shared" si="39"/>
        <v>135</v>
      </c>
      <c r="I2533" s="15" t="s">
        <v>205</v>
      </c>
    </row>
    <row r="2534" spans="2:9" ht="15">
      <c r="B2534" s="17" t="s">
        <v>115</v>
      </c>
      <c r="C2534" s="17" t="s">
        <v>68</v>
      </c>
      <c r="D2534" s="19" t="s">
        <v>99</v>
      </c>
      <c r="E2534" s="21">
        <v>44921</v>
      </c>
      <c r="F2534" s="17">
        <v>0</v>
      </c>
      <c r="G2534" s="17">
        <v>0</v>
      </c>
      <c r="H2534" s="15">
        <f t="shared" si="39"/>
        <v>0</v>
      </c>
      <c r="I2534" s="15" t="s">
        <v>205</v>
      </c>
    </row>
    <row r="2535" spans="2:9" ht="15">
      <c r="B2535" s="17" t="s">
        <v>116</v>
      </c>
      <c r="C2535" s="17" t="s">
        <v>71</v>
      </c>
      <c r="D2535" s="19" t="s">
        <v>94</v>
      </c>
      <c r="E2535" s="21">
        <v>44921</v>
      </c>
      <c r="F2535" s="17">
        <v>0</v>
      </c>
      <c r="G2535" s="17">
        <v>0</v>
      </c>
      <c r="H2535" s="15">
        <f t="shared" si="39"/>
        <v>0</v>
      </c>
      <c r="I2535" s="15" t="s">
        <v>205</v>
      </c>
    </row>
    <row r="2536" spans="2:9" ht="15">
      <c r="B2536" s="17" t="s">
        <v>117</v>
      </c>
      <c r="C2536" s="17" t="s">
        <v>68</v>
      </c>
      <c r="D2536" s="19" t="s">
        <v>99</v>
      </c>
      <c r="E2536" s="21">
        <v>44921</v>
      </c>
      <c r="F2536" s="17">
        <v>1560</v>
      </c>
      <c r="G2536" s="17">
        <v>8</v>
      </c>
      <c r="H2536" s="15">
        <f t="shared" si="39"/>
        <v>195</v>
      </c>
      <c r="I2536" s="15" t="s">
        <v>205</v>
      </c>
    </row>
    <row r="2537" spans="2:9" ht="15">
      <c r="B2537" s="17" t="s">
        <v>118</v>
      </c>
      <c r="C2537" s="17" t="s">
        <v>71</v>
      </c>
      <c r="D2537" s="19" t="s">
        <v>72</v>
      </c>
      <c r="E2537" s="21">
        <v>44921</v>
      </c>
      <c r="F2537" s="17">
        <v>12958</v>
      </c>
      <c r="G2537" s="17">
        <v>19</v>
      </c>
      <c r="H2537" s="15">
        <f t="shared" si="39"/>
        <v>682</v>
      </c>
      <c r="I2537" s="15" t="s">
        <v>205</v>
      </c>
    </row>
    <row r="2538" spans="2:9" ht="15">
      <c r="B2538" s="17" t="s">
        <v>119</v>
      </c>
      <c r="C2538" s="17" t="s">
        <v>71</v>
      </c>
      <c r="D2538" s="19" t="s">
        <v>84</v>
      </c>
      <c r="E2538" s="21">
        <v>44921</v>
      </c>
      <c r="F2538" s="17">
        <v>15828</v>
      </c>
      <c r="G2538" s="17">
        <v>44</v>
      </c>
      <c r="H2538" s="15">
        <f t="shared" si="39"/>
        <v>359.72727272727275</v>
      </c>
      <c r="I2538" s="15" t="s">
        <v>205</v>
      </c>
    </row>
    <row r="2539" spans="2:9" ht="15">
      <c r="B2539" s="17" t="s">
        <v>120</v>
      </c>
      <c r="C2539" s="17" t="s">
        <v>81</v>
      </c>
      <c r="D2539" s="19" t="s">
        <v>121</v>
      </c>
      <c r="E2539" s="21">
        <v>44921</v>
      </c>
      <c r="F2539" s="17">
        <v>1896</v>
      </c>
      <c r="G2539" s="17">
        <v>6</v>
      </c>
      <c r="H2539" s="15">
        <f t="shared" si="39"/>
        <v>316</v>
      </c>
      <c r="I2539" s="15" t="s">
        <v>205</v>
      </c>
    </row>
    <row r="2540" spans="2:9" ht="15">
      <c r="B2540" s="17" t="s">
        <v>122</v>
      </c>
      <c r="C2540" s="17" t="s">
        <v>81</v>
      </c>
      <c r="D2540" s="19" t="s">
        <v>123</v>
      </c>
      <c r="E2540" s="21">
        <v>44921</v>
      </c>
      <c r="F2540" s="17">
        <v>0</v>
      </c>
      <c r="G2540" s="17">
        <v>0</v>
      </c>
      <c r="H2540" s="15">
        <f t="shared" si="39"/>
        <v>0</v>
      </c>
      <c r="I2540" s="15" t="s">
        <v>205</v>
      </c>
    </row>
    <row r="2541" spans="2:9" ht="15">
      <c r="B2541" s="17" t="s">
        <v>124</v>
      </c>
      <c r="C2541" s="17" t="s">
        <v>81</v>
      </c>
      <c r="D2541" s="19" t="s">
        <v>121</v>
      </c>
      <c r="E2541" s="21">
        <v>44921</v>
      </c>
      <c r="F2541" s="17">
        <v>732</v>
      </c>
      <c r="G2541" s="17">
        <v>3</v>
      </c>
      <c r="H2541" s="15">
        <f t="shared" si="39"/>
        <v>244</v>
      </c>
      <c r="I2541" s="15" t="s">
        <v>205</v>
      </c>
    </row>
    <row r="2542" spans="2:9" ht="15">
      <c r="B2542" s="17" t="s">
        <v>125</v>
      </c>
      <c r="C2542" s="17" t="s">
        <v>75</v>
      </c>
      <c r="D2542" s="19" t="s">
        <v>91</v>
      </c>
      <c r="E2542" s="21">
        <v>44921</v>
      </c>
      <c r="F2542" s="17">
        <v>9086</v>
      </c>
      <c r="G2542" s="17">
        <v>14</v>
      </c>
      <c r="H2542" s="15">
        <f t="shared" si="39"/>
        <v>649</v>
      </c>
      <c r="I2542" s="15" t="s">
        <v>205</v>
      </c>
    </row>
    <row r="2543" spans="2:9" ht="15">
      <c r="B2543" s="17" t="s">
        <v>126</v>
      </c>
      <c r="C2543" s="17" t="s">
        <v>71</v>
      </c>
      <c r="D2543" s="19" t="s">
        <v>84</v>
      </c>
      <c r="E2543" s="21">
        <v>44921</v>
      </c>
      <c r="F2543" s="17">
        <v>677</v>
      </c>
      <c r="G2543" s="17">
        <v>3</v>
      </c>
      <c r="H2543" s="15">
        <f t="shared" si="39"/>
        <v>225.66666666666666</v>
      </c>
      <c r="I2543" s="15" t="s">
        <v>205</v>
      </c>
    </row>
    <row r="2544" spans="2:9" ht="15">
      <c r="B2544" s="17" t="s">
        <v>87</v>
      </c>
      <c r="C2544" s="17" t="s">
        <v>71</v>
      </c>
      <c r="D2544" s="19" t="s">
        <v>72</v>
      </c>
      <c r="E2544" s="21">
        <v>44921</v>
      </c>
      <c r="F2544" s="17">
        <v>30437</v>
      </c>
      <c r="G2544" s="17">
        <v>63</v>
      </c>
      <c r="H2544" s="15">
        <f t="shared" si="39"/>
        <v>483.12698412698415</v>
      </c>
      <c r="I2544" s="15" t="s">
        <v>205</v>
      </c>
    </row>
    <row r="2545" spans="2:9" ht="15">
      <c r="B2545" s="17" t="s">
        <v>127</v>
      </c>
      <c r="C2545" s="17" t="s">
        <v>68</v>
      </c>
      <c r="D2545" s="19" t="s">
        <v>99</v>
      </c>
      <c r="E2545" s="21">
        <v>44921</v>
      </c>
      <c r="F2545" s="17">
        <v>10846</v>
      </c>
      <c r="G2545" s="17">
        <v>13</v>
      </c>
      <c r="H2545" s="15">
        <f t="shared" si="39"/>
        <v>834.30769230769226</v>
      </c>
      <c r="I2545" s="15" t="s">
        <v>205</v>
      </c>
    </row>
    <row r="2546" spans="2:9" ht="15">
      <c r="B2546" s="17" t="s">
        <v>128</v>
      </c>
      <c r="C2546" s="17" t="s">
        <v>81</v>
      </c>
      <c r="D2546" s="19" t="s">
        <v>123</v>
      </c>
      <c r="E2546" s="21">
        <v>44921</v>
      </c>
      <c r="F2546" s="17">
        <v>18172</v>
      </c>
      <c r="G2546" s="17">
        <v>28</v>
      </c>
      <c r="H2546" s="15">
        <f t="shared" si="39"/>
        <v>649</v>
      </c>
      <c r="I2546" s="15" t="s">
        <v>205</v>
      </c>
    </row>
    <row r="2547" spans="2:9" ht="15">
      <c r="B2547" s="17" t="s">
        <v>129</v>
      </c>
      <c r="C2547" s="17" t="s">
        <v>75</v>
      </c>
      <c r="D2547" s="19" t="s">
        <v>91</v>
      </c>
      <c r="E2547" s="21">
        <v>44921</v>
      </c>
      <c r="F2547" s="17">
        <v>17132</v>
      </c>
      <c r="G2547" s="17">
        <v>41</v>
      </c>
      <c r="H2547" s="15">
        <f t="shared" si="39"/>
        <v>417.85365853658539</v>
      </c>
      <c r="I2547" s="15" t="s">
        <v>205</v>
      </c>
    </row>
    <row r="2548" spans="2:9" ht="15">
      <c r="B2548" s="17" t="s">
        <v>130</v>
      </c>
      <c r="C2548" s="17" t="s">
        <v>71</v>
      </c>
      <c r="D2548" s="19" t="s">
        <v>72</v>
      </c>
      <c r="E2548" s="21">
        <v>44921</v>
      </c>
      <c r="F2548" s="17">
        <v>0</v>
      </c>
      <c r="G2548" s="17">
        <v>0</v>
      </c>
      <c r="H2548" s="15">
        <f t="shared" si="39"/>
        <v>0</v>
      </c>
      <c r="I2548" s="15" t="s">
        <v>205</v>
      </c>
    </row>
    <row r="2549" spans="2:9" ht="15">
      <c r="B2549" s="17" t="s">
        <v>131</v>
      </c>
      <c r="C2549" s="17" t="s">
        <v>75</v>
      </c>
      <c r="D2549" s="19" t="s">
        <v>76</v>
      </c>
      <c r="E2549" s="21">
        <v>44921</v>
      </c>
      <c r="F2549" s="17">
        <v>10530</v>
      </c>
      <c r="G2549" s="17">
        <v>78</v>
      </c>
      <c r="H2549" s="15">
        <f t="shared" si="39"/>
        <v>135</v>
      </c>
      <c r="I2549" s="15" t="s">
        <v>205</v>
      </c>
    </row>
    <row r="2550" spans="2:9" ht="15">
      <c r="B2550" s="17" t="s">
        <v>132</v>
      </c>
      <c r="C2550" s="17" t="s">
        <v>68</v>
      </c>
      <c r="D2550" s="19" t="s">
        <v>89</v>
      </c>
      <c r="E2550" s="21">
        <v>44921</v>
      </c>
      <c r="F2550" s="17">
        <v>0</v>
      </c>
      <c r="G2550" s="17">
        <v>0</v>
      </c>
      <c r="H2550" s="15">
        <f t="shared" si="39"/>
        <v>0</v>
      </c>
      <c r="I2550" s="15" t="s">
        <v>205</v>
      </c>
    </row>
    <row r="2551" spans="2:9" ht="15">
      <c r="B2551" s="17" t="s">
        <v>133</v>
      </c>
      <c r="C2551" s="17" t="s">
        <v>71</v>
      </c>
      <c r="D2551" s="19" t="s">
        <v>72</v>
      </c>
      <c r="E2551" s="21">
        <v>44921</v>
      </c>
      <c r="F2551" s="17">
        <v>0</v>
      </c>
      <c r="G2551" s="17">
        <v>0</v>
      </c>
      <c r="H2551" s="15">
        <f t="shared" si="39"/>
        <v>0</v>
      </c>
      <c r="I2551" s="15" t="s">
        <v>205</v>
      </c>
    </row>
    <row r="2552" spans="2:9" ht="15">
      <c r="B2552" s="17" t="s">
        <v>134</v>
      </c>
      <c r="C2552" s="17" t="s">
        <v>75</v>
      </c>
      <c r="D2552" s="19" t="s">
        <v>76</v>
      </c>
      <c r="E2552" s="21">
        <v>44921</v>
      </c>
      <c r="F2552" s="17">
        <v>1560</v>
      </c>
      <c r="G2552" s="17">
        <v>8</v>
      </c>
      <c r="H2552" s="15">
        <f t="shared" si="39"/>
        <v>195</v>
      </c>
      <c r="I2552" s="15" t="s">
        <v>205</v>
      </c>
    </row>
    <row r="2553" spans="2:9" ht="15">
      <c r="B2553" s="17" t="s">
        <v>135</v>
      </c>
      <c r="C2553" s="17" t="s">
        <v>68</v>
      </c>
      <c r="D2553" s="19" t="s">
        <v>69</v>
      </c>
      <c r="E2553" s="21">
        <v>44921</v>
      </c>
      <c r="F2553" s="17">
        <v>12958</v>
      </c>
      <c r="G2553" s="17">
        <v>19</v>
      </c>
      <c r="H2553" s="15">
        <f t="shared" si="39"/>
        <v>682</v>
      </c>
      <c r="I2553" s="15" t="s">
        <v>205</v>
      </c>
    </row>
    <row r="2554" spans="2:9" ht="15">
      <c r="B2554" s="17" t="s">
        <v>136</v>
      </c>
      <c r="C2554" s="17" t="s">
        <v>71</v>
      </c>
      <c r="D2554" s="19" t="s">
        <v>84</v>
      </c>
      <c r="E2554" s="21">
        <v>44921</v>
      </c>
      <c r="F2554" s="17">
        <v>15828</v>
      </c>
      <c r="G2554" s="17">
        <v>44</v>
      </c>
      <c r="H2554" s="15">
        <f t="shared" si="39"/>
        <v>359.72727272727275</v>
      </c>
      <c r="I2554" s="15" t="s">
        <v>205</v>
      </c>
    </row>
    <row r="2555" spans="2:9" ht="15">
      <c r="B2555" s="17" t="s">
        <v>137</v>
      </c>
      <c r="C2555" s="17" t="s">
        <v>81</v>
      </c>
      <c r="D2555" s="19" t="s">
        <v>121</v>
      </c>
      <c r="E2555" s="21">
        <v>44921</v>
      </c>
      <c r="F2555" s="17">
        <v>1896</v>
      </c>
      <c r="G2555" s="17">
        <v>6</v>
      </c>
      <c r="H2555" s="15">
        <f t="shared" si="39"/>
        <v>316</v>
      </c>
      <c r="I2555" s="15" t="s">
        <v>205</v>
      </c>
    </row>
    <row r="2556" spans="2:9" ht="15">
      <c r="B2556" s="17" t="s">
        <v>138</v>
      </c>
      <c r="C2556" s="17" t="s">
        <v>68</v>
      </c>
      <c r="D2556" s="19" t="s">
        <v>89</v>
      </c>
      <c r="E2556" s="21">
        <v>44921</v>
      </c>
      <c r="F2556" s="17">
        <v>0</v>
      </c>
      <c r="G2556" s="17">
        <v>0</v>
      </c>
      <c r="H2556" s="15">
        <f t="shared" si="39"/>
        <v>0</v>
      </c>
      <c r="I2556" s="15" t="s">
        <v>205</v>
      </c>
    </row>
    <row r="2557" spans="2:9" ht="15">
      <c r="B2557" s="17" t="s">
        <v>139</v>
      </c>
      <c r="C2557" s="17" t="s">
        <v>71</v>
      </c>
      <c r="D2557" s="19" t="s">
        <v>94</v>
      </c>
      <c r="E2557" s="21">
        <v>44921</v>
      </c>
      <c r="F2557" s="17">
        <v>732</v>
      </c>
      <c r="G2557" s="17">
        <v>3</v>
      </c>
      <c r="H2557" s="15">
        <f t="shared" si="39"/>
        <v>244</v>
      </c>
      <c r="I2557" s="15" t="s">
        <v>205</v>
      </c>
    </row>
    <row r="2558" spans="2:9" ht="15">
      <c r="B2558" s="17" t="s">
        <v>140</v>
      </c>
      <c r="C2558" s="17" t="s">
        <v>68</v>
      </c>
      <c r="D2558" s="19" t="s">
        <v>99</v>
      </c>
      <c r="E2558" s="21">
        <v>44921</v>
      </c>
      <c r="F2558" s="17">
        <v>9086</v>
      </c>
      <c r="G2558" s="17">
        <v>14</v>
      </c>
      <c r="H2558" s="15">
        <f t="shared" si="39"/>
        <v>649</v>
      </c>
      <c r="I2558" s="15" t="s">
        <v>205</v>
      </c>
    </row>
    <row r="2559" spans="2:9" ht="15">
      <c r="B2559" s="17" t="s">
        <v>141</v>
      </c>
      <c r="C2559" s="17" t="s">
        <v>75</v>
      </c>
      <c r="D2559" s="19" t="s">
        <v>91</v>
      </c>
      <c r="E2559" s="21">
        <v>44921</v>
      </c>
      <c r="F2559" s="17">
        <v>677</v>
      </c>
      <c r="G2559" s="17">
        <v>3</v>
      </c>
      <c r="H2559" s="15">
        <f t="shared" si="39"/>
        <v>225.66666666666666</v>
      </c>
      <c r="I2559" s="15" t="s">
        <v>205</v>
      </c>
    </row>
    <row r="2560" spans="2:9" ht="15">
      <c r="B2560" s="17" t="s">
        <v>142</v>
      </c>
      <c r="C2560" s="17" t="s">
        <v>68</v>
      </c>
      <c r="D2560" s="19" t="s">
        <v>89</v>
      </c>
      <c r="E2560" s="21">
        <v>44921</v>
      </c>
      <c r="F2560" s="17">
        <v>30437</v>
      </c>
      <c r="G2560" s="17">
        <v>63</v>
      </c>
      <c r="H2560" s="15">
        <f t="shared" si="39"/>
        <v>483.12698412698415</v>
      </c>
      <c r="I2560" s="15" t="s">
        <v>205</v>
      </c>
    </row>
    <row r="2561" spans="2:9" ht="15">
      <c r="B2561" s="17" t="s">
        <v>143</v>
      </c>
      <c r="C2561" s="17" t="s">
        <v>81</v>
      </c>
      <c r="D2561" s="19" t="s">
        <v>121</v>
      </c>
      <c r="E2561" s="21">
        <v>44921</v>
      </c>
      <c r="F2561" s="17">
        <v>10846</v>
      </c>
      <c r="G2561" s="17">
        <v>13</v>
      </c>
      <c r="H2561" s="15">
        <f t="shared" si="39"/>
        <v>834.30769230769226</v>
      </c>
      <c r="I2561" s="15" t="s">
        <v>205</v>
      </c>
    </row>
    <row r="2562" spans="2:9" ht="15">
      <c r="B2562" s="17" t="s">
        <v>144</v>
      </c>
      <c r="C2562" s="17" t="s">
        <v>71</v>
      </c>
      <c r="D2562" s="19" t="s">
        <v>72</v>
      </c>
      <c r="E2562" s="21">
        <v>44921</v>
      </c>
      <c r="F2562" s="17">
        <v>18172</v>
      </c>
      <c r="G2562" s="17">
        <v>28</v>
      </c>
      <c r="H2562" s="15">
        <f t="shared" si="39"/>
        <v>649</v>
      </c>
      <c r="I2562" s="15" t="s">
        <v>205</v>
      </c>
    </row>
    <row r="2563" spans="2:9" ht="15">
      <c r="B2563" s="17" t="s">
        <v>145</v>
      </c>
      <c r="C2563" s="17" t="s">
        <v>81</v>
      </c>
      <c r="D2563" s="19" t="s">
        <v>123</v>
      </c>
      <c r="E2563" s="21">
        <v>44921</v>
      </c>
      <c r="F2563" s="17">
        <v>17132</v>
      </c>
      <c r="G2563" s="17">
        <v>41</v>
      </c>
      <c r="H2563" s="15">
        <f t="shared" ref="H2563:H2626" si="40">IF(F2563&gt;0,F2563/G2563,0)</f>
        <v>417.85365853658539</v>
      </c>
      <c r="I2563" s="15" t="s">
        <v>205</v>
      </c>
    </row>
    <row r="2564" spans="2:9" ht="15">
      <c r="B2564" s="17" t="s">
        <v>146</v>
      </c>
      <c r="C2564" s="17" t="s">
        <v>68</v>
      </c>
      <c r="D2564" s="19" t="s">
        <v>69</v>
      </c>
      <c r="E2564" s="21">
        <v>44921</v>
      </c>
      <c r="F2564" s="17">
        <v>0</v>
      </c>
      <c r="G2564" s="17">
        <v>0</v>
      </c>
      <c r="H2564" s="15">
        <f t="shared" si="40"/>
        <v>0</v>
      </c>
      <c r="I2564" s="15" t="s">
        <v>205</v>
      </c>
    </row>
    <row r="2565" spans="2:9" ht="15">
      <c r="B2565" s="17" t="s">
        <v>147</v>
      </c>
      <c r="C2565" s="17" t="s">
        <v>68</v>
      </c>
      <c r="D2565" s="19" t="s">
        <v>99</v>
      </c>
      <c r="E2565" s="21">
        <v>44921</v>
      </c>
      <c r="F2565" s="17">
        <v>10530</v>
      </c>
      <c r="G2565" s="17">
        <v>78</v>
      </c>
      <c r="H2565" s="15">
        <f t="shared" si="40"/>
        <v>135</v>
      </c>
      <c r="I2565" s="15" t="s">
        <v>205</v>
      </c>
    </row>
    <row r="2566" spans="2:9" ht="15">
      <c r="B2566" s="17" t="s">
        <v>148</v>
      </c>
      <c r="C2566" s="17" t="s">
        <v>81</v>
      </c>
      <c r="D2566" s="19" t="s">
        <v>123</v>
      </c>
      <c r="E2566" s="21">
        <v>44921</v>
      </c>
      <c r="F2566" s="17">
        <v>0</v>
      </c>
      <c r="G2566" s="17">
        <v>0</v>
      </c>
      <c r="H2566" s="15">
        <f t="shared" si="40"/>
        <v>0</v>
      </c>
      <c r="I2566" s="15" t="s">
        <v>205</v>
      </c>
    </row>
    <row r="2567" spans="2:9" ht="15">
      <c r="B2567" s="17" t="s">
        <v>149</v>
      </c>
      <c r="C2567" s="17" t="s">
        <v>75</v>
      </c>
      <c r="D2567" s="19" t="s">
        <v>86</v>
      </c>
      <c r="E2567" s="21">
        <v>44921</v>
      </c>
      <c r="F2567" s="17">
        <v>0</v>
      </c>
      <c r="G2567" s="17">
        <v>0</v>
      </c>
      <c r="H2567" s="15">
        <f t="shared" si="40"/>
        <v>0</v>
      </c>
      <c r="I2567" s="15" t="s">
        <v>205</v>
      </c>
    </row>
    <row r="2568" spans="2:9" ht="15">
      <c r="B2568" s="17" t="s">
        <v>150</v>
      </c>
      <c r="C2568" s="17" t="s">
        <v>71</v>
      </c>
      <c r="D2568" s="19" t="s">
        <v>94</v>
      </c>
      <c r="E2568" s="21">
        <v>44921</v>
      </c>
      <c r="F2568" s="17">
        <v>1560</v>
      </c>
      <c r="G2568" s="17">
        <v>8</v>
      </c>
      <c r="H2568" s="15">
        <f t="shared" si="40"/>
        <v>195</v>
      </c>
      <c r="I2568" s="15" t="s">
        <v>205</v>
      </c>
    </row>
    <row r="2569" spans="2:9" ht="15">
      <c r="B2569" s="17" t="s">
        <v>151</v>
      </c>
      <c r="C2569" s="17" t="s">
        <v>68</v>
      </c>
      <c r="D2569" s="19" t="s">
        <v>89</v>
      </c>
      <c r="E2569" s="21">
        <v>44921</v>
      </c>
      <c r="F2569" s="17">
        <v>12958</v>
      </c>
      <c r="G2569" s="17">
        <v>19</v>
      </c>
      <c r="H2569" s="15">
        <f t="shared" si="40"/>
        <v>682</v>
      </c>
      <c r="I2569" s="15" t="s">
        <v>205</v>
      </c>
    </row>
    <row r="2570" spans="2:9" ht="15">
      <c r="B2570" s="17" t="s">
        <v>152</v>
      </c>
      <c r="C2570" s="17" t="s">
        <v>81</v>
      </c>
      <c r="D2570" s="19" t="s">
        <v>82</v>
      </c>
      <c r="E2570" s="21">
        <v>44921</v>
      </c>
      <c r="F2570" s="17">
        <v>15828</v>
      </c>
      <c r="G2570" s="17">
        <v>44</v>
      </c>
      <c r="H2570" s="15">
        <f t="shared" si="40"/>
        <v>359.72727272727275</v>
      </c>
      <c r="I2570" s="15" t="s">
        <v>205</v>
      </c>
    </row>
    <row r="2571" spans="2:9" ht="15">
      <c r="B2571" s="17" t="s">
        <v>153</v>
      </c>
      <c r="C2571" s="17" t="s">
        <v>68</v>
      </c>
      <c r="D2571" s="19" t="s">
        <v>89</v>
      </c>
      <c r="E2571" s="21">
        <v>44921</v>
      </c>
      <c r="F2571" s="17">
        <v>1896</v>
      </c>
      <c r="G2571" s="17">
        <v>6</v>
      </c>
      <c r="H2571" s="15">
        <f t="shared" si="40"/>
        <v>316</v>
      </c>
      <c r="I2571" s="15" t="s">
        <v>205</v>
      </c>
    </row>
    <row r="2572" spans="2:9" ht="15">
      <c r="B2572" s="17" t="s">
        <v>154</v>
      </c>
      <c r="C2572" s="17" t="s">
        <v>71</v>
      </c>
      <c r="D2572" s="19" t="s">
        <v>84</v>
      </c>
      <c r="E2572" s="21">
        <v>44921</v>
      </c>
      <c r="F2572" s="17">
        <v>0</v>
      </c>
      <c r="G2572" s="17">
        <v>0</v>
      </c>
      <c r="H2572" s="15">
        <f t="shared" si="40"/>
        <v>0</v>
      </c>
      <c r="I2572" s="15" t="s">
        <v>205</v>
      </c>
    </row>
    <row r="2573" spans="2:9" ht="15">
      <c r="B2573" s="17" t="s">
        <v>155</v>
      </c>
      <c r="C2573" s="17" t="s">
        <v>75</v>
      </c>
      <c r="D2573" s="19" t="s">
        <v>86</v>
      </c>
      <c r="E2573" s="21">
        <v>44921</v>
      </c>
      <c r="F2573" s="17">
        <v>732</v>
      </c>
      <c r="G2573" s="17">
        <v>3</v>
      </c>
      <c r="H2573" s="15">
        <f t="shared" si="40"/>
        <v>244</v>
      </c>
      <c r="I2573" s="15" t="s">
        <v>205</v>
      </c>
    </row>
    <row r="2574" spans="2:9" ht="15">
      <c r="B2574" s="17" t="s">
        <v>156</v>
      </c>
      <c r="C2574" s="17" t="s">
        <v>81</v>
      </c>
      <c r="D2574" s="19" t="s">
        <v>82</v>
      </c>
      <c r="E2574" s="21">
        <v>44921</v>
      </c>
      <c r="F2574" s="17">
        <v>9086</v>
      </c>
      <c r="G2574" s="17">
        <v>14</v>
      </c>
      <c r="H2574" s="15">
        <f t="shared" si="40"/>
        <v>649</v>
      </c>
      <c r="I2574" s="15" t="s">
        <v>205</v>
      </c>
    </row>
    <row r="2575" spans="2:9" ht="15">
      <c r="B2575" s="17" t="s">
        <v>157</v>
      </c>
      <c r="C2575" s="17" t="s">
        <v>81</v>
      </c>
      <c r="D2575" s="19" t="s">
        <v>121</v>
      </c>
      <c r="E2575" s="21">
        <v>44921</v>
      </c>
      <c r="F2575" s="17">
        <v>677</v>
      </c>
      <c r="G2575" s="17">
        <v>3</v>
      </c>
      <c r="H2575" s="15">
        <f t="shared" si="40"/>
        <v>225.66666666666666</v>
      </c>
      <c r="I2575" s="15" t="s">
        <v>205</v>
      </c>
    </row>
    <row r="2576" spans="2:9" ht="15">
      <c r="B2576" s="17" t="s">
        <v>158</v>
      </c>
      <c r="C2576" s="17" t="s">
        <v>68</v>
      </c>
      <c r="D2576" s="19" t="s">
        <v>99</v>
      </c>
      <c r="E2576" s="21">
        <v>44921</v>
      </c>
      <c r="F2576" s="17">
        <v>527</v>
      </c>
      <c r="G2576" s="17">
        <v>1</v>
      </c>
      <c r="H2576" s="15">
        <f t="shared" si="40"/>
        <v>527</v>
      </c>
      <c r="I2576" s="15" t="s">
        <v>205</v>
      </c>
    </row>
    <row r="2577" spans="2:9" ht="15">
      <c r="B2577" s="17" t="s">
        <v>159</v>
      </c>
      <c r="C2577" s="17" t="s">
        <v>75</v>
      </c>
      <c r="D2577" s="19" t="s">
        <v>91</v>
      </c>
      <c r="E2577" s="21">
        <v>44921</v>
      </c>
      <c r="F2577" s="17">
        <v>6569</v>
      </c>
      <c r="G2577" s="17">
        <v>9</v>
      </c>
      <c r="H2577" s="15">
        <f t="shared" si="40"/>
        <v>729.88888888888891</v>
      </c>
      <c r="I2577" s="15" t="s">
        <v>205</v>
      </c>
    </row>
    <row r="2578" spans="2:9" ht="15">
      <c r="B2578" s="17" t="s">
        <v>160</v>
      </c>
      <c r="C2578" s="17" t="s">
        <v>71</v>
      </c>
      <c r="D2578" s="19" t="s">
        <v>84</v>
      </c>
      <c r="E2578" s="21">
        <v>44921</v>
      </c>
      <c r="F2578" s="17">
        <v>2175</v>
      </c>
      <c r="G2578" s="17">
        <v>15</v>
      </c>
      <c r="H2578" s="15">
        <f t="shared" si="40"/>
        <v>145</v>
      </c>
      <c r="I2578" s="15" t="s">
        <v>205</v>
      </c>
    </row>
    <row r="2579" spans="2:9" ht="15">
      <c r="B2579" s="17" t="s">
        <v>161</v>
      </c>
      <c r="C2579" s="17" t="s">
        <v>75</v>
      </c>
      <c r="D2579" s="19" t="s">
        <v>86</v>
      </c>
      <c r="E2579" s="21">
        <v>44921</v>
      </c>
      <c r="F2579" s="17">
        <v>0</v>
      </c>
      <c r="G2579" s="17">
        <v>0</v>
      </c>
      <c r="H2579" s="15">
        <f t="shared" si="40"/>
        <v>0</v>
      </c>
      <c r="I2579" s="15" t="s">
        <v>205</v>
      </c>
    </row>
    <row r="2580" spans="2:9" ht="15">
      <c r="B2580" s="17" t="s">
        <v>162</v>
      </c>
      <c r="C2580" s="17" t="s">
        <v>81</v>
      </c>
      <c r="D2580" s="19" t="s">
        <v>82</v>
      </c>
      <c r="E2580" s="21">
        <v>44921</v>
      </c>
      <c r="F2580" s="17">
        <v>2354</v>
      </c>
      <c r="G2580" s="17">
        <v>13</v>
      </c>
      <c r="H2580" s="15">
        <f t="shared" si="40"/>
        <v>181.07692307692307</v>
      </c>
      <c r="I2580" s="15" t="s">
        <v>205</v>
      </c>
    </row>
    <row r="2581" spans="2:9" ht="15">
      <c r="B2581" s="17" t="s">
        <v>163</v>
      </c>
      <c r="C2581" s="17" t="s">
        <v>71</v>
      </c>
      <c r="D2581" s="19" t="s">
        <v>94</v>
      </c>
      <c r="E2581" s="21">
        <v>44921</v>
      </c>
      <c r="F2581" s="17">
        <v>0</v>
      </c>
      <c r="G2581" s="17">
        <v>0</v>
      </c>
      <c r="H2581" s="15">
        <f t="shared" si="40"/>
        <v>0</v>
      </c>
      <c r="I2581" s="15" t="s">
        <v>205</v>
      </c>
    </row>
    <row r="2582" spans="2:9" ht="15">
      <c r="B2582" s="17" t="s">
        <v>164</v>
      </c>
      <c r="C2582" s="17" t="s">
        <v>75</v>
      </c>
      <c r="D2582" s="19" t="s">
        <v>91</v>
      </c>
      <c r="E2582" s="21">
        <v>44921</v>
      </c>
      <c r="F2582" s="17">
        <v>1889</v>
      </c>
      <c r="G2582" s="17">
        <v>2</v>
      </c>
      <c r="H2582" s="15">
        <f t="shared" si="40"/>
        <v>944.5</v>
      </c>
      <c r="I2582" s="15" t="s">
        <v>205</v>
      </c>
    </row>
    <row r="2583" spans="2:9" ht="15">
      <c r="B2583" s="17" t="s">
        <v>165</v>
      </c>
      <c r="C2583" s="17" t="s">
        <v>75</v>
      </c>
      <c r="D2583" s="19" t="s">
        <v>86</v>
      </c>
      <c r="E2583" s="21">
        <v>44921</v>
      </c>
      <c r="F2583" s="17">
        <v>4172</v>
      </c>
      <c r="G2583" s="17">
        <v>5</v>
      </c>
      <c r="H2583" s="15">
        <f t="shared" si="40"/>
        <v>834.4</v>
      </c>
      <c r="I2583" s="15" t="s">
        <v>205</v>
      </c>
    </row>
    <row r="2584" spans="2:9" ht="15">
      <c r="B2584" s="17" t="s">
        <v>166</v>
      </c>
      <c r="C2584" s="17" t="s">
        <v>81</v>
      </c>
      <c r="D2584" s="19" t="s">
        <v>121</v>
      </c>
      <c r="E2584" s="21">
        <v>44921</v>
      </c>
      <c r="F2584" s="17">
        <v>3344</v>
      </c>
      <c r="G2584" s="17">
        <v>16</v>
      </c>
      <c r="H2584" s="15">
        <f t="shared" si="40"/>
        <v>209</v>
      </c>
      <c r="I2584" s="15" t="s">
        <v>205</v>
      </c>
    </row>
    <row r="2585" spans="2:9" ht="15">
      <c r="B2585" s="17" t="s">
        <v>167</v>
      </c>
      <c r="C2585" s="17" t="s">
        <v>68</v>
      </c>
      <c r="D2585" s="19" t="s">
        <v>89</v>
      </c>
      <c r="E2585" s="21">
        <v>44921</v>
      </c>
      <c r="F2585" s="17">
        <v>6657</v>
      </c>
      <c r="G2585" s="17">
        <v>23</v>
      </c>
      <c r="H2585" s="15">
        <f t="shared" si="40"/>
        <v>289.43478260869563</v>
      </c>
      <c r="I2585" s="15" t="s">
        <v>205</v>
      </c>
    </row>
    <row r="2586" spans="2:9" ht="15">
      <c r="B2586" s="17" t="s">
        <v>168</v>
      </c>
      <c r="C2586" s="17" t="s">
        <v>68</v>
      </c>
      <c r="D2586" s="19" t="s">
        <v>99</v>
      </c>
      <c r="E2586" s="21">
        <v>44921</v>
      </c>
      <c r="F2586" s="17">
        <v>0</v>
      </c>
      <c r="G2586" s="17">
        <v>0</v>
      </c>
      <c r="H2586" s="15">
        <f t="shared" si="40"/>
        <v>0</v>
      </c>
      <c r="I2586" s="15" t="s">
        <v>205</v>
      </c>
    </row>
    <row r="2587" spans="2:9" ht="15">
      <c r="B2587" s="17" t="s">
        <v>169</v>
      </c>
      <c r="C2587" s="17" t="s">
        <v>81</v>
      </c>
      <c r="D2587" s="19" t="s">
        <v>82</v>
      </c>
      <c r="E2587" s="21">
        <v>44921</v>
      </c>
      <c r="F2587" s="17">
        <v>30437</v>
      </c>
      <c r="G2587" s="17">
        <v>63</v>
      </c>
      <c r="H2587" s="15">
        <f t="shared" si="40"/>
        <v>483.12698412698415</v>
      </c>
      <c r="I2587" s="15" t="s">
        <v>205</v>
      </c>
    </row>
    <row r="2588" spans="2:9" ht="15">
      <c r="B2588" s="17" t="s">
        <v>170</v>
      </c>
      <c r="C2588" s="17" t="s">
        <v>81</v>
      </c>
      <c r="D2588" s="19" t="s">
        <v>82</v>
      </c>
      <c r="E2588" s="21">
        <v>44921</v>
      </c>
      <c r="F2588" s="17">
        <v>10846</v>
      </c>
      <c r="G2588" s="17">
        <v>13</v>
      </c>
      <c r="H2588" s="15">
        <f t="shared" si="40"/>
        <v>834.30769230769226</v>
      </c>
      <c r="I2588" s="15" t="s">
        <v>205</v>
      </c>
    </row>
    <row r="2589" spans="2:9" ht="15">
      <c r="B2589" s="17" t="s">
        <v>171</v>
      </c>
      <c r="C2589" s="17" t="s">
        <v>68</v>
      </c>
      <c r="D2589" s="19" t="s">
        <v>69</v>
      </c>
      <c r="E2589" s="21">
        <v>44921</v>
      </c>
      <c r="F2589" s="17">
        <v>18172</v>
      </c>
      <c r="G2589" s="17">
        <v>28</v>
      </c>
      <c r="H2589" s="15">
        <f t="shared" si="40"/>
        <v>649</v>
      </c>
      <c r="I2589" s="15" t="s">
        <v>205</v>
      </c>
    </row>
    <row r="2590" spans="2:9" ht="15">
      <c r="B2590" s="17" t="s">
        <v>172</v>
      </c>
      <c r="C2590" s="17" t="s">
        <v>75</v>
      </c>
      <c r="D2590" s="19" t="s">
        <v>91</v>
      </c>
      <c r="E2590" s="21">
        <v>44921</v>
      </c>
      <c r="F2590" s="17">
        <v>17132</v>
      </c>
      <c r="G2590" s="17">
        <v>41</v>
      </c>
      <c r="H2590" s="15">
        <f t="shared" si="40"/>
        <v>417.85365853658539</v>
      </c>
      <c r="I2590" s="15" t="s">
        <v>205</v>
      </c>
    </row>
    <row r="2591" spans="2:9" ht="15">
      <c r="B2591" s="17" t="s">
        <v>173</v>
      </c>
      <c r="C2591" s="17" t="s">
        <v>68</v>
      </c>
      <c r="D2591" s="19" t="s">
        <v>69</v>
      </c>
      <c r="E2591" s="21">
        <v>44921</v>
      </c>
      <c r="F2591" s="17">
        <v>0</v>
      </c>
      <c r="G2591" s="17">
        <v>0</v>
      </c>
      <c r="H2591" s="15">
        <f t="shared" si="40"/>
        <v>0</v>
      </c>
      <c r="I2591" s="15" t="s">
        <v>205</v>
      </c>
    </row>
    <row r="2592" spans="2:9" ht="15">
      <c r="B2592" s="17" t="s">
        <v>174</v>
      </c>
      <c r="C2592" s="17" t="s">
        <v>71</v>
      </c>
      <c r="D2592" s="19" t="s">
        <v>94</v>
      </c>
      <c r="E2592" s="21">
        <v>44921</v>
      </c>
      <c r="F2592" s="17">
        <v>10530</v>
      </c>
      <c r="G2592" s="17">
        <v>78</v>
      </c>
      <c r="H2592" s="15">
        <f t="shared" si="40"/>
        <v>135</v>
      </c>
      <c r="I2592" s="15" t="s">
        <v>205</v>
      </c>
    </row>
    <row r="2593" spans="2:9" ht="15">
      <c r="B2593" s="17" t="s">
        <v>175</v>
      </c>
      <c r="C2593" s="17" t="s">
        <v>81</v>
      </c>
      <c r="D2593" s="19" t="s">
        <v>123</v>
      </c>
      <c r="E2593" s="21">
        <v>44921</v>
      </c>
      <c r="F2593" s="17">
        <v>0</v>
      </c>
      <c r="G2593" s="17">
        <v>0</v>
      </c>
      <c r="H2593" s="15">
        <f t="shared" si="40"/>
        <v>0</v>
      </c>
      <c r="I2593" s="15" t="s">
        <v>205</v>
      </c>
    </row>
    <row r="2594" spans="2:9" ht="15">
      <c r="B2594" s="17" t="s">
        <v>176</v>
      </c>
      <c r="C2594" s="17" t="s">
        <v>68</v>
      </c>
      <c r="D2594" s="19" t="s">
        <v>99</v>
      </c>
      <c r="E2594" s="21">
        <v>44921</v>
      </c>
      <c r="F2594" s="17">
        <v>0</v>
      </c>
      <c r="G2594" s="17">
        <v>0</v>
      </c>
      <c r="H2594" s="15">
        <f t="shared" si="40"/>
        <v>0</v>
      </c>
      <c r="I2594" s="15" t="s">
        <v>205</v>
      </c>
    </row>
    <row r="2595" spans="2:9" ht="15">
      <c r="B2595" s="17" t="s">
        <v>177</v>
      </c>
      <c r="C2595" s="17" t="s">
        <v>71</v>
      </c>
      <c r="D2595" s="19" t="s">
        <v>94</v>
      </c>
      <c r="E2595" s="21">
        <v>44921</v>
      </c>
      <c r="F2595" s="17">
        <v>1560</v>
      </c>
      <c r="G2595" s="17">
        <v>8</v>
      </c>
      <c r="H2595" s="15">
        <f t="shared" si="40"/>
        <v>195</v>
      </c>
      <c r="I2595" s="15" t="s">
        <v>205</v>
      </c>
    </row>
    <row r="2596" spans="2:9" ht="15">
      <c r="B2596" s="17" t="s">
        <v>178</v>
      </c>
      <c r="C2596" s="17" t="s">
        <v>71</v>
      </c>
      <c r="D2596" s="19" t="s">
        <v>72</v>
      </c>
      <c r="E2596" s="21">
        <v>44921</v>
      </c>
      <c r="F2596" s="17">
        <v>12958</v>
      </c>
      <c r="G2596" s="17">
        <v>19</v>
      </c>
      <c r="H2596" s="15">
        <f t="shared" si="40"/>
        <v>682</v>
      </c>
      <c r="I2596" s="15" t="s">
        <v>205</v>
      </c>
    </row>
    <row r="2597" spans="2:9" ht="15">
      <c r="B2597" s="17" t="s">
        <v>179</v>
      </c>
      <c r="C2597" s="17" t="s">
        <v>68</v>
      </c>
      <c r="D2597" s="19" t="s">
        <v>69</v>
      </c>
      <c r="E2597" s="21">
        <v>44921</v>
      </c>
      <c r="F2597" s="17">
        <v>15828</v>
      </c>
      <c r="G2597" s="17">
        <v>44</v>
      </c>
      <c r="H2597" s="15">
        <f t="shared" si="40"/>
        <v>359.72727272727275</v>
      </c>
      <c r="I2597" s="15" t="s">
        <v>205</v>
      </c>
    </row>
    <row r="2598" spans="2:9" ht="15">
      <c r="B2598" s="17" t="s">
        <v>180</v>
      </c>
      <c r="C2598" s="17" t="s">
        <v>68</v>
      </c>
      <c r="D2598" s="19" t="s">
        <v>89</v>
      </c>
      <c r="E2598" s="21">
        <v>44921</v>
      </c>
      <c r="F2598" s="17">
        <v>1896</v>
      </c>
      <c r="G2598" s="17">
        <v>6</v>
      </c>
      <c r="H2598" s="15">
        <f t="shared" si="40"/>
        <v>316</v>
      </c>
      <c r="I2598" s="15" t="s">
        <v>205</v>
      </c>
    </row>
    <row r="2599" spans="2:9" ht="15">
      <c r="B2599" s="17" t="s">
        <v>181</v>
      </c>
      <c r="C2599" s="17" t="s">
        <v>68</v>
      </c>
      <c r="D2599" s="19" t="s">
        <v>69</v>
      </c>
      <c r="E2599" s="21">
        <v>44921</v>
      </c>
      <c r="F2599" s="17">
        <v>0</v>
      </c>
      <c r="G2599" s="17">
        <v>0</v>
      </c>
      <c r="H2599" s="15">
        <f t="shared" si="40"/>
        <v>0</v>
      </c>
      <c r="I2599" s="15" t="s">
        <v>205</v>
      </c>
    </row>
    <row r="2600" spans="2:9" ht="15">
      <c r="B2600" s="17" t="s">
        <v>182</v>
      </c>
      <c r="C2600" s="17" t="s">
        <v>75</v>
      </c>
      <c r="D2600" s="19" t="s">
        <v>91</v>
      </c>
      <c r="E2600" s="21">
        <v>44921</v>
      </c>
      <c r="F2600" s="17">
        <v>732</v>
      </c>
      <c r="G2600" s="17">
        <v>3</v>
      </c>
      <c r="H2600" s="15">
        <f t="shared" si="40"/>
        <v>244</v>
      </c>
      <c r="I2600" s="15" t="s">
        <v>205</v>
      </c>
    </row>
    <row r="2601" spans="2:9" ht="15">
      <c r="B2601" s="17" t="s">
        <v>183</v>
      </c>
      <c r="C2601" s="17" t="s">
        <v>71</v>
      </c>
      <c r="D2601" s="19" t="s">
        <v>72</v>
      </c>
      <c r="E2601" s="21">
        <v>44921</v>
      </c>
      <c r="F2601" s="17">
        <v>9086</v>
      </c>
      <c r="G2601" s="17">
        <v>14</v>
      </c>
      <c r="H2601" s="15">
        <f t="shared" si="40"/>
        <v>649</v>
      </c>
      <c r="I2601" s="15" t="s">
        <v>205</v>
      </c>
    </row>
    <row r="2602" spans="2:9" ht="15">
      <c r="B2602" s="17" t="s">
        <v>67</v>
      </c>
      <c r="C2602" s="17" t="s">
        <v>68</v>
      </c>
      <c r="D2602" s="19" t="s">
        <v>69</v>
      </c>
      <c r="E2602" s="21">
        <v>44922</v>
      </c>
      <c r="F2602" s="17">
        <v>1647</v>
      </c>
      <c r="G2602" s="17">
        <v>6</v>
      </c>
      <c r="H2602" s="15">
        <f t="shared" si="40"/>
        <v>274.5</v>
      </c>
      <c r="I2602" s="15" t="s">
        <v>205</v>
      </c>
    </row>
    <row r="2603" spans="2:9" ht="15">
      <c r="B2603" s="17" t="s">
        <v>70</v>
      </c>
      <c r="C2603" s="17" t="s">
        <v>71</v>
      </c>
      <c r="D2603" s="19" t="s">
        <v>72</v>
      </c>
      <c r="E2603" s="21">
        <v>44922</v>
      </c>
      <c r="F2603" s="17">
        <v>46317</v>
      </c>
      <c r="G2603" s="17">
        <v>83</v>
      </c>
      <c r="H2603" s="15">
        <f t="shared" si="40"/>
        <v>558.03614457831327</v>
      </c>
      <c r="I2603" s="15" t="s">
        <v>205</v>
      </c>
    </row>
    <row r="2604" spans="2:9" ht="15">
      <c r="B2604" s="17" t="s">
        <v>73</v>
      </c>
      <c r="C2604" s="17" t="s">
        <v>71</v>
      </c>
      <c r="D2604" s="19" t="s">
        <v>72</v>
      </c>
      <c r="E2604" s="21">
        <v>44922</v>
      </c>
      <c r="F2604" s="17">
        <v>1719</v>
      </c>
      <c r="G2604" s="17">
        <v>13</v>
      </c>
      <c r="H2604" s="15">
        <f t="shared" si="40"/>
        <v>132.23076923076923</v>
      </c>
      <c r="I2604" s="15" t="s">
        <v>205</v>
      </c>
    </row>
    <row r="2605" spans="2:9" ht="15">
      <c r="B2605" s="17" t="s">
        <v>74</v>
      </c>
      <c r="C2605" s="17" t="s">
        <v>75</v>
      </c>
      <c r="D2605" s="19" t="s">
        <v>76</v>
      </c>
      <c r="E2605" s="21">
        <v>44922</v>
      </c>
      <c r="F2605" s="17">
        <v>-1099</v>
      </c>
      <c r="G2605" s="17">
        <v>-1</v>
      </c>
      <c r="H2605" s="15">
        <f t="shared" si="40"/>
        <v>0</v>
      </c>
      <c r="I2605" s="15" t="s">
        <v>205</v>
      </c>
    </row>
    <row r="2606" spans="2:9" ht="15">
      <c r="B2606" s="17" t="s">
        <v>77</v>
      </c>
      <c r="C2606" s="17" t="s">
        <v>78</v>
      </c>
      <c r="D2606" s="19" t="s">
        <v>79</v>
      </c>
      <c r="E2606" s="21">
        <v>44922</v>
      </c>
      <c r="F2606" s="17">
        <v>0</v>
      </c>
      <c r="G2606" s="17">
        <v>0</v>
      </c>
      <c r="H2606" s="15">
        <f t="shared" si="40"/>
        <v>0</v>
      </c>
      <c r="I2606" s="15" t="s">
        <v>205</v>
      </c>
    </row>
    <row r="2607" spans="2:9" ht="15">
      <c r="B2607" s="17" t="s">
        <v>80</v>
      </c>
      <c r="C2607" s="17" t="s">
        <v>81</v>
      </c>
      <c r="D2607" s="19" t="s">
        <v>82</v>
      </c>
      <c r="E2607" s="21">
        <v>44922</v>
      </c>
      <c r="F2607" s="17">
        <v>0</v>
      </c>
      <c r="G2607" s="17">
        <v>0</v>
      </c>
      <c r="H2607" s="15">
        <f t="shared" si="40"/>
        <v>0</v>
      </c>
      <c r="I2607" s="15" t="s">
        <v>205</v>
      </c>
    </row>
    <row r="2608" spans="2:9" ht="15">
      <c r="B2608" s="17" t="s">
        <v>83</v>
      </c>
      <c r="C2608" s="17" t="s">
        <v>71</v>
      </c>
      <c r="D2608" s="19" t="s">
        <v>84</v>
      </c>
      <c r="E2608" s="21">
        <v>44922</v>
      </c>
      <c r="F2608" s="17">
        <v>20507</v>
      </c>
      <c r="G2608" s="17">
        <v>159</v>
      </c>
      <c r="H2608" s="15">
        <f t="shared" si="40"/>
        <v>128.9748427672956</v>
      </c>
      <c r="I2608" s="15" t="s">
        <v>205</v>
      </c>
    </row>
    <row r="2609" spans="2:9" ht="15">
      <c r="B2609" s="17" t="s">
        <v>85</v>
      </c>
      <c r="C2609" s="17" t="s">
        <v>75</v>
      </c>
      <c r="D2609" s="19" t="s">
        <v>86</v>
      </c>
      <c r="E2609" s="21">
        <v>44922</v>
      </c>
      <c r="F2609" s="17">
        <v>1135</v>
      </c>
      <c r="G2609" s="17">
        <v>4</v>
      </c>
      <c r="H2609" s="15">
        <f t="shared" si="40"/>
        <v>283.75</v>
      </c>
      <c r="I2609" s="15" t="s">
        <v>205</v>
      </c>
    </row>
    <row r="2610" spans="2:9" ht="15">
      <c r="B2610" s="17" t="s">
        <v>87</v>
      </c>
      <c r="C2610" s="17" t="s">
        <v>71</v>
      </c>
      <c r="D2610" s="19" t="s">
        <v>84</v>
      </c>
      <c r="E2610" s="21">
        <v>44922</v>
      </c>
      <c r="F2610" s="17">
        <v>1592</v>
      </c>
      <c r="G2610" s="17">
        <v>8</v>
      </c>
      <c r="H2610" s="15">
        <f t="shared" si="40"/>
        <v>199</v>
      </c>
      <c r="I2610" s="15" t="s">
        <v>205</v>
      </c>
    </row>
    <row r="2611" spans="2:9" ht="15">
      <c r="B2611" s="17" t="s">
        <v>88</v>
      </c>
      <c r="C2611" s="17" t="s">
        <v>68</v>
      </c>
      <c r="D2611" s="19" t="s">
        <v>89</v>
      </c>
      <c r="E2611" s="21">
        <v>44922</v>
      </c>
      <c r="F2611" s="17">
        <v>0</v>
      </c>
      <c r="G2611" s="17">
        <v>0</v>
      </c>
      <c r="H2611" s="15">
        <f t="shared" si="40"/>
        <v>0</v>
      </c>
      <c r="I2611" s="15" t="s">
        <v>205</v>
      </c>
    </row>
    <row r="2612" spans="2:9" ht="15">
      <c r="B2612" s="17" t="s">
        <v>90</v>
      </c>
      <c r="C2612" s="17" t="s">
        <v>75</v>
      </c>
      <c r="D2612" s="19" t="s">
        <v>91</v>
      </c>
      <c r="E2612" s="21">
        <v>44922</v>
      </c>
      <c r="F2612" s="17">
        <v>34785</v>
      </c>
      <c r="G2612" s="17">
        <v>72</v>
      </c>
      <c r="H2612" s="15">
        <f t="shared" si="40"/>
        <v>483.125</v>
      </c>
      <c r="I2612" s="15" t="s">
        <v>205</v>
      </c>
    </row>
    <row r="2613" spans="2:9" ht="15">
      <c r="B2613" s="17" t="s">
        <v>92</v>
      </c>
      <c r="C2613" s="17" t="s">
        <v>75</v>
      </c>
      <c r="D2613" s="19" t="s">
        <v>86</v>
      </c>
      <c r="E2613" s="21">
        <v>44922</v>
      </c>
      <c r="F2613" s="17">
        <v>5840</v>
      </c>
      <c r="G2613" s="17">
        <v>7</v>
      </c>
      <c r="H2613" s="15">
        <f t="shared" si="40"/>
        <v>834.28571428571433</v>
      </c>
      <c r="I2613" s="15" t="s">
        <v>205</v>
      </c>
    </row>
    <row r="2614" spans="2:9" ht="15">
      <c r="B2614" s="17" t="s">
        <v>93</v>
      </c>
      <c r="C2614" s="17" t="s">
        <v>71</v>
      </c>
      <c r="D2614" s="19" t="s">
        <v>94</v>
      </c>
      <c r="E2614" s="21">
        <v>44922</v>
      </c>
      <c r="F2614" s="17">
        <v>20119</v>
      </c>
      <c r="G2614" s="17">
        <v>31</v>
      </c>
      <c r="H2614" s="15">
        <f t="shared" si="40"/>
        <v>649</v>
      </c>
      <c r="I2614" s="15" t="s">
        <v>205</v>
      </c>
    </row>
    <row r="2615" spans="2:9" ht="15">
      <c r="B2615" s="17" t="s">
        <v>95</v>
      </c>
      <c r="C2615" s="17" t="s">
        <v>71</v>
      </c>
      <c r="D2615" s="19" t="s">
        <v>94</v>
      </c>
      <c r="E2615" s="21">
        <v>44922</v>
      </c>
      <c r="F2615" s="17">
        <v>10447</v>
      </c>
      <c r="G2615" s="17">
        <v>25</v>
      </c>
      <c r="H2615" s="15">
        <f t="shared" si="40"/>
        <v>417.88</v>
      </c>
      <c r="I2615" s="15" t="s">
        <v>205</v>
      </c>
    </row>
    <row r="2616" spans="2:9" ht="15">
      <c r="B2616" s="17" t="s">
        <v>96</v>
      </c>
      <c r="C2616" s="17" t="s">
        <v>75</v>
      </c>
      <c r="D2616" s="19" t="s">
        <v>76</v>
      </c>
      <c r="E2616" s="21">
        <v>44922</v>
      </c>
      <c r="F2616" s="17">
        <v>0</v>
      </c>
      <c r="G2616" s="17">
        <v>0</v>
      </c>
      <c r="H2616" s="15">
        <f t="shared" si="40"/>
        <v>0</v>
      </c>
      <c r="I2616" s="15" t="s">
        <v>205</v>
      </c>
    </row>
    <row r="2617" spans="2:9" ht="15">
      <c r="B2617" s="17" t="s">
        <v>97</v>
      </c>
      <c r="C2617" s="17" t="s">
        <v>71</v>
      </c>
      <c r="D2617" s="19" t="s">
        <v>72</v>
      </c>
      <c r="E2617" s="21">
        <v>44922</v>
      </c>
      <c r="F2617" s="17">
        <v>8259</v>
      </c>
      <c r="G2617" s="17">
        <v>61</v>
      </c>
      <c r="H2617" s="15">
        <f t="shared" si="40"/>
        <v>135.39344262295083</v>
      </c>
      <c r="I2617" s="15" t="s">
        <v>205</v>
      </c>
    </row>
    <row r="2618" spans="2:9" ht="15">
      <c r="B2618" s="17" t="s">
        <v>98</v>
      </c>
      <c r="C2618" s="17" t="s">
        <v>68</v>
      </c>
      <c r="D2618" s="19" t="s">
        <v>99</v>
      </c>
      <c r="E2618" s="21">
        <v>44922</v>
      </c>
      <c r="F2618" s="17">
        <v>0</v>
      </c>
      <c r="G2618" s="17">
        <v>0</v>
      </c>
      <c r="H2618" s="15">
        <f t="shared" si="40"/>
        <v>0</v>
      </c>
      <c r="I2618" s="15" t="s">
        <v>205</v>
      </c>
    </row>
    <row r="2619" spans="2:9" ht="15">
      <c r="B2619" s="17" t="s">
        <v>100</v>
      </c>
      <c r="C2619" s="17" t="s">
        <v>68</v>
      </c>
      <c r="D2619" s="19" t="s">
        <v>99</v>
      </c>
      <c r="E2619" s="21">
        <v>44922</v>
      </c>
      <c r="F2619" s="17">
        <v>0</v>
      </c>
      <c r="G2619" s="17">
        <v>0</v>
      </c>
      <c r="H2619" s="15">
        <f t="shared" si="40"/>
        <v>0</v>
      </c>
      <c r="I2619" s="15" t="s">
        <v>205</v>
      </c>
    </row>
    <row r="2620" spans="2:9" ht="15">
      <c r="B2620" s="17" t="s">
        <v>101</v>
      </c>
      <c r="C2620" s="17" t="s">
        <v>68</v>
      </c>
      <c r="D2620" s="19" t="s">
        <v>99</v>
      </c>
      <c r="E2620" s="21">
        <v>44922</v>
      </c>
      <c r="F2620" s="17">
        <v>925</v>
      </c>
      <c r="G2620" s="17">
        <v>5</v>
      </c>
      <c r="H2620" s="15">
        <f t="shared" si="40"/>
        <v>185</v>
      </c>
      <c r="I2620" s="15" t="s">
        <v>205</v>
      </c>
    </row>
    <row r="2621" spans="2:9" ht="15">
      <c r="B2621" s="17" t="s">
        <v>102</v>
      </c>
      <c r="C2621" s="17" t="s">
        <v>75</v>
      </c>
      <c r="D2621" s="19" t="s">
        <v>76</v>
      </c>
      <c r="E2621" s="21">
        <v>44922</v>
      </c>
      <c r="F2621" s="17">
        <v>13147</v>
      </c>
      <c r="G2621" s="17">
        <v>19</v>
      </c>
      <c r="H2621" s="15">
        <f t="shared" si="40"/>
        <v>691.9473684210526</v>
      </c>
      <c r="I2621" s="15" t="s">
        <v>205</v>
      </c>
    </row>
    <row r="2622" spans="2:9" ht="15">
      <c r="B2622" s="17" t="s">
        <v>103</v>
      </c>
      <c r="C2622" s="17" t="s">
        <v>75</v>
      </c>
      <c r="D2622" s="19" t="s">
        <v>86</v>
      </c>
      <c r="E2622" s="21">
        <v>44922</v>
      </c>
      <c r="F2622" s="17">
        <v>19785</v>
      </c>
      <c r="G2622" s="17">
        <v>55</v>
      </c>
      <c r="H2622" s="15">
        <f t="shared" si="40"/>
        <v>359.72727272727275</v>
      </c>
      <c r="I2622" s="15" t="s">
        <v>205</v>
      </c>
    </row>
    <row r="2623" spans="2:9" ht="15">
      <c r="B2623" s="17" t="s">
        <v>104</v>
      </c>
      <c r="C2623" s="17" t="s">
        <v>68</v>
      </c>
      <c r="D2623" s="19" t="s">
        <v>99</v>
      </c>
      <c r="E2623" s="21">
        <v>44922</v>
      </c>
      <c r="F2623" s="17">
        <v>316</v>
      </c>
      <c r="G2623" s="17">
        <v>1</v>
      </c>
      <c r="H2623" s="15">
        <f t="shared" si="40"/>
        <v>316</v>
      </c>
      <c r="I2623" s="15" t="s">
        <v>205</v>
      </c>
    </row>
    <row r="2624" spans="2:9" ht="15">
      <c r="B2624" s="17" t="s">
        <v>105</v>
      </c>
      <c r="C2624" s="17" t="s">
        <v>81</v>
      </c>
      <c r="D2624" s="19" t="s">
        <v>82</v>
      </c>
      <c r="E2624" s="21">
        <v>44922</v>
      </c>
      <c r="F2624" s="17">
        <v>269</v>
      </c>
      <c r="G2624" s="17">
        <v>1</v>
      </c>
      <c r="H2624" s="15">
        <f t="shared" si="40"/>
        <v>269</v>
      </c>
      <c r="I2624" s="15" t="s">
        <v>205</v>
      </c>
    </row>
    <row r="2625" spans="2:9" ht="15">
      <c r="B2625" s="17" t="s">
        <v>106</v>
      </c>
      <c r="C2625" s="17" t="s">
        <v>68</v>
      </c>
      <c r="D2625" s="19" t="s">
        <v>89</v>
      </c>
      <c r="E2625" s="21">
        <v>44922</v>
      </c>
      <c r="F2625" s="17">
        <v>732</v>
      </c>
      <c r="G2625" s="17">
        <v>3</v>
      </c>
      <c r="H2625" s="15">
        <f t="shared" si="40"/>
        <v>244</v>
      </c>
      <c r="I2625" s="15" t="s">
        <v>205</v>
      </c>
    </row>
    <row r="2626" spans="2:9" ht="15">
      <c r="B2626" s="17" t="s">
        <v>107</v>
      </c>
      <c r="C2626" s="17" t="s">
        <v>71</v>
      </c>
      <c r="D2626" s="19" t="s">
        <v>72</v>
      </c>
      <c r="E2626" s="21">
        <v>44922</v>
      </c>
      <c r="F2626" s="17">
        <v>5192</v>
      </c>
      <c r="G2626" s="17">
        <v>8</v>
      </c>
      <c r="H2626" s="15">
        <f t="shared" si="40"/>
        <v>649</v>
      </c>
      <c r="I2626" s="15" t="s">
        <v>205</v>
      </c>
    </row>
    <row r="2627" spans="2:9" ht="15">
      <c r="B2627" s="17" t="s">
        <v>108</v>
      </c>
      <c r="C2627" s="17" t="s">
        <v>68</v>
      </c>
      <c r="D2627" s="19" t="s">
        <v>89</v>
      </c>
      <c r="E2627" s="21">
        <v>44922</v>
      </c>
      <c r="F2627" s="17">
        <v>1234</v>
      </c>
      <c r="G2627" s="17">
        <v>6</v>
      </c>
      <c r="H2627" s="15">
        <f t="shared" ref="H2627:H2690" si="41">IF(F2627&gt;0,F2627/G2627,0)</f>
        <v>205.66666666666666</v>
      </c>
      <c r="I2627" s="15" t="s">
        <v>205</v>
      </c>
    </row>
    <row r="2628" spans="2:9" ht="15">
      <c r="B2628" s="17" t="s">
        <v>109</v>
      </c>
      <c r="C2628" s="17" t="s">
        <v>71</v>
      </c>
      <c r="D2628" s="19" t="s">
        <v>72</v>
      </c>
      <c r="E2628" s="21">
        <v>44922</v>
      </c>
      <c r="F2628" s="17">
        <v>34785</v>
      </c>
      <c r="G2628" s="17">
        <v>72</v>
      </c>
      <c r="H2628" s="15">
        <f t="shared" si="41"/>
        <v>483.125</v>
      </c>
      <c r="I2628" s="15" t="s">
        <v>205</v>
      </c>
    </row>
    <row r="2629" spans="2:9" ht="15">
      <c r="B2629" s="17" t="s">
        <v>110</v>
      </c>
      <c r="C2629" s="17" t="s">
        <v>75</v>
      </c>
      <c r="D2629" s="19" t="s">
        <v>86</v>
      </c>
      <c r="E2629" s="21">
        <v>44922</v>
      </c>
      <c r="F2629" s="17">
        <v>5840</v>
      </c>
      <c r="G2629" s="17">
        <v>7</v>
      </c>
      <c r="H2629" s="15">
        <f t="shared" si="41"/>
        <v>834.28571428571433</v>
      </c>
      <c r="I2629" s="15" t="s">
        <v>205</v>
      </c>
    </row>
    <row r="2630" spans="2:9" ht="15">
      <c r="B2630" s="17" t="s">
        <v>111</v>
      </c>
      <c r="C2630" s="17" t="s">
        <v>75</v>
      </c>
      <c r="D2630" s="19" t="s">
        <v>76</v>
      </c>
      <c r="E2630" s="21">
        <v>44922</v>
      </c>
      <c r="F2630" s="17">
        <v>20119</v>
      </c>
      <c r="G2630" s="17">
        <v>31</v>
      </c>
      <c r="H2630" s="15">
        <f t="shared" si="41"/>
        <v>649</v>
      </c>
      <c r="I2630" s="15" t="s">
        <v>205</v>
      </c>
    </row>
    <row r="2631" spans="2:9" ht="15">
      <c r="B2631" s="17" t="s">
        <v>112</v>
      </c>
      <c r="C2631" s="17" t="s">
        <v>71</v>
      </c>
      <c r="D2631" s="19" t="s">
        <v>72</v>
      </c>
      <c r="E2631" s="21">
        <v>44922</v>
      </c>
      <c r="F2631" s="17">
        <v>10447</v>
      </c>
      <c r="G2631" s="17">
        <v>25</v>
      </c>
      <c r="H2631" s="15">
        <f t="shared" si="41"/>
        <v>417.88</v>
      </c>
      <c r="I2631" s="15" t="s">
        <v>205</v>
      </c>
    </row>
    <row r="2632" spans="2:9" ht="15">
      <c r="B2632" s="17" t="s">
        <v>113</v>
      </c>
      <c r="C2632" s="17" t="s">
        <v>71</v>
      </c>
      <c r="D2632" s="19" t="s">
        <v>84</v>
      </c>
      <c r="E2632" s="21">
        <v>44922</v>
      </c>
      <c r="F2632" s="17">
        <v>0</v>
      </c>
      <c r="G2632" s="17">
        <v>0</v>
      </c>
      <c r="H2632" s="15">
        <f t="shared" si="41"/>
        <v>0</v>
      </c>
      <c r="I2632" s="15" t="s">
        <v>205</v>
      </c>
    </row>
    <row r="2633" spans="2:9" ht="15">
      <c r="B2633" s="17" t="s">
        <v>114</v>
      </c>
      <c r="C2633" s="17" t="s">
        <v>71</v>
      </c>
      <c r="D2633" s="19" t="s">
        <v>72</v>
      </c>
      <c r="E2633" s="21">
        <v>44922</v>
      </c>
      <c r="F2633" s="17">
        <v>8259</v>
      </c>
      <c r="G2633" s="17">
        <v>61</v>
      </c>
      <c r="H2633" s="15">
        <f t="shared" si="41"/>
        <v>135.39344262295083</v>
      </c>
      <c r="I2633" s="15" t="s">
        <v>205</v>
      </c>
    </row>
    <row r="2634" spans="2:9" ht="15">
      <c r="B2634" s="17" t="s">
        <v>115</v>
      </c>
      <c r="C2634" s="17" t="s">
        <v>68</v>
      </c>
      <c r="D2634" s="19" t="s">
        <v>99</v>
      </c>
      <c r="E2634" s="21">
        <v>44922</v>
      </c>
      <c r="F2634" s="17">
        <v>0</v>
      </c>
      <c r="G2634" s="17">
        <v>0</v>
      </c>
      <c r="H2634" s="15">
        <f t="shared" si="41"/>
        <v>0</v>
      </c>
      <c r="I2634" s="15" t="s">
        <v>205</v>
      </c>
    </row>
    <row r="2635" spans="2:9" ht="15">
      <c r="B2635" s="17" t="s">
        <v>116</v>
      </c>
      <c r="C2635" s="17" t="s">
        <v>71</v>
      </c>
      <c r="D2635" s="19" t="s">
        <v>94</v>
      </c>
      <c r="E2635" s="21">
        <v>44922</v>
      </c>
      <c r="F2635" s="17">
        <v>0</v>
      </c>
      <c r="G2635" s="17">
        <v>0</v>
      </c>
      <c r="H2635" s="15">
        <f t="shared" si="41"/>
        <v>0</v>
      </c>
      <c r="I2635" s="15" t="s">
        <v>205</v>
      </c>
    </row>
    <row r="2636" spans="2:9" ht="15">
      <c r="B2636" s="17" t="s">
        <v>117</v>
      </c>
      <c r="C2636" s="17" t="s">
        <v>68</v>
      </c>
      <c r="D2636" s="19" t="s">
        <v>99</v>
      </c>
      <c r="E2636" s="21">
        <v>44922</v>
      </c>
      <c r="F2636" s="17">
        <v>925</v>
      </c>
      <c r="G2636" s="17">
        <v>5</v>
      </c>
      <c r="H2636" s="15">
        <f t="shared" si="41"/>
        <v>185</v>
      </c>
      <c r="I2636" s="15" t="s">
        <v>205</v>
      </c>
    </row>
    <row r="2637" spans="2:9" ht="15">
      <c r="B2637" s="17" t="s">
        <v>118</v>
      </c>
      <c r="C2637" s="17" t="s">
        <v>71</v>
      </c>
      <c r="D2637" s="19" t="s">
        <v>72</v>
      </c>
      <c r="E2637" s="21">
        <v>44922</v>
      </c>
      <c r="F2637" s="17">
        <v>13147</v>
      </c>
      <c r="G2637" s="17">
        <v>19</v>
      </c>
      <c r="H2637" s="15">
        <f t="shared" si="41"/>
        <v>691.9473684210526</v>
      </c>
      <c r="I2637" s="15" t="s">
        <v>205</v>
      </c>
    </row>
    <row r="2638" spans="2:9" ht="15">
      <c r="B2638" s="17" t="s">
        <v>119</v>
      </c>
      <c r="C2638" s="17" t="s">
        <v>71</v>
      </c>
      <c r="D2638" s="19" t="s">
        <v>84</v>
      </c>
      <c r="E2638" s="21">
        <v>44922</v>
      </c>
      <c r="F2638" s="17">
        <v>19785</v>
      </c>
      <c r="G2638" s="17">
        <v>55</v>
      </c>
      <c r="H2638" s="15">
        <f t="shared" si="41"/>
        <v>359.72727272727275</v>
      </c>
      <c r="I2638" s="15" t="s">
        <v>205</v>
      </c>
    </row>
    <row r="2639" spans="2:9" ht="15">
      <c r="B2639" s="17" t="s">
        <v>120</v>
      </c>
      <c r="C2639" s="17" t="s">
        <v>81</v>
      </c>
      <c r="D2639" s="19" t="s">
        <v>121</v>
      </c>
      <c r="E2639" s="21">
        <v>44922</v>
      </c>
      <c r="F2639" s="17">
        <v>316</v>
      </c>
      <c r="G2639" s="17">
        <v>1</v>
      </c>
      <c r="H2639" s="15">
        <f t="shared" si="41"/>
        <v>316</v>
      </c>
      <c r="I2639" s="15" t="s">
        <v>205</v>
      </c>
    </row>
    <row r="2640" spans="2:9" ht="15">
      <c r="B2640" s="17" t="s">
        <v>122</v>
      </c>
      <c r="C2640" s="17" t="s">
        <v>81</v>
      </c>
      <c r="D2640" s="19" t="s">
        <v>123</v>
      </c>
      <c r="E2640" s="21">
        <v>44922</v>
      </c>
      <c r="F2640" s="17">
        <v>269</v>
      </c>
      <c r="G2640" s="17">
        <v>1</v>
      </c>
      <c r="H2640" s="15">
        <f t="shared" si="41"/>
        <v>269</v>
      </c>
      <c r="I2640" s="15" t="s">
        <v>205</v>
      </c>
    </row>
    <row r="2641" spans="2:9" ht="15">
      <c r="B2641" s="17" t="s">
        <v>124</v>
      </c>
      <c r="C2641" s="17" t="s">
        <v>81</v>
      </c>
      <c r="D2641" s="19" t="s">
        <v>121</v>
      </c>
      <c r="E2641" s="21">
        <v>44922</v>
      </c>
      <c r="F2641" s="17">
        <v>732</v>
      </c>
      <c r="G2641" s="17">
        <v>3</v>
      </c>
      <c r="H2641" s="15">
        <f t="shared" si="41"/>
        <v>244</v>
      </c>
      <c r="I2641" s="15" t="s">
        <v>205</v>
      </c>
    </row>
    <row r="2642" spans="2:9" ht="15">
      <c r="B2642" s="17" t="s">
        <v>125</v>
      </c>
      <c r="C2642" s="17" t="s">
        <v>75</v>
      </c>
      <c r="D2642" s="19" t="s">
        <v>91</v>
      </c>
      <c r="E2642" s="21">
        <v>44922</v>
      </c>
      <c r="F2642" s="17">
        <v>5192</v>
      </c>
      <c r="G2642" s="17">
        <v>8</v>
      </c>
      <c r="H2642" s="15">
        <f t="shared" si="41"/>
        <v>649</v>
      </c>
      <c r="I2642" s="15" t="s">
        <v>205</v>
      </c>
    </row>
    <row r="2643" spans="2:9" ht="15">
      <c r="B2643" s="17" t="s">
        <v>126</v>
      </c>
      <c r="C2643" s="17" t="s">
        <v>71</v>
      </c>
      <c r="D2643" s="19" t="s">
        <v>84</v>
      </c>
      <c r="E2643" s="21">
        <v>44922</v>
      </c>
      <c r="F2643" s="17">
        <v>1234</v>
      </c>
      <c r="G2643" s="17">
        <v>6</v>
      </c>
      <c r="H2643" s="15">
        <f t="shared" si="41"/>
        <v>205.66666666666666</v>
      </c>
      <c r="I2643" s="15" t="s">
        <v>205</v>
      </c>
    </row>
    <row r="2644" spans="2:9" ht="15">
      <c r="B2644" s="17" t="s">
        <v>87</v>
      </c>
      <c r="C2644" s="17" t="s">
        <v>71</v>
      </c>
      <c r="D2644" s="19" t="s">
        <v>72</v>
      </c>
      <c r="E2644" s="21">
        <v>44922</v>
      </c>
      <c r="F2644" s="17">
        <v>34785</v>
      </c>
      <c r="G2644" s="17">
        <v>72</v>
      </c>
      <c r="H2644" s="15">
        <f t="shared" si="41"/>
        <v>483.125</v>
      </c>
      <c r="I2644" s="15" t="s">
        <v>205</v>
      </c>
    </row>
    <row r="2645" spans="2:9" ht="15">
      <c r="B2645" s="17" t="s">
        <v>127</v>
      </c>
      <c r="C2645" s="17" t="s">
        <v>68</v>
      </c>
      <c r="D2645" s="19" t="s">
        <v>99</v>
      </c>
      <c r="E2645" s="21">
        <v>44922</v>
      </c>
      <c r="F2645" s="17">
        <v>5840</v>
      </c>
      <c r="G2645" s="17">
        <v>7</v>
      </c>
      <c r="H2645" s="15">
        <f t="shared" si="41"/>
        <v>834.28571428571433</v>
      </c>
      <c r="I2645" s="15" t="s">
        <v>205</v>
      </c>
    </row>
    <row r="2646" spans="2:9" ht="15">
      <c r="B2646" s="17" t="s">
        <v>128</v>
      </c>
      <c r="C2646" s="17" t="s">
        <v>81</v>
      </c>
      <c r="D2646" s="19" t="s">
        <v>123</v>
      </c>
      <c r="E2646" s="21">
        <v>44922</v>
      </c>
      <c r="F2646" s="17">
        <v>20119</v>
      </c>
      <c r="G2646" s="17">
        <v>31</v>
      </c>
      <c r="H2646" s="15">
        <f t="shared" si="41"/>
        <v>649</v>
      </c>
      <c r="I2646" s="15" t="s">
        <v>205</v>
      </c>
    </row>
    <row r="2647" spans="2:9" ht="15">
      <c r="B2647" s="17" t="s">
        <v>129</v>
      </c>
      <c r="C2647" s="17" t="s">
        <v>75</v>
      </c>
      <c r="D2647" s="19" t="s">
        <v>91</v>
      </c>
      <c r="E2647" s="21">
        <v>44922</v>
      </c>
      <c r="F2647" s="17">
        <v>10447</v>
      </c>
      <c r="G2647" s="17">
        <v>25</v>
      </c>
      <c r="H2647" s="15">
        <f t="shared" si="41"/>
        <v>417.88</v>
      </c>
      <c r="I2647" s="15" t="s">
        <v>205</v>
      </c>
    </row>
    <row r="2648" spans="2:9" ht="15">
      <c r="B2648" s="17" t="s">
        <v>130</v>
      </c>
      <c r="C2648" s="17" t="s">
        <v>71</v>
      </c>
      <c r="D2648" s="19" t="s">
        <v>72</v>
      </c>
      <c r="E2648" s="21">
        <v>44922</v>
      </c>
      <c r="F2648" s="17">
        <v>0</v>
      </c>
      <c r="G2648" s="17">
        <v>0</v>
      </c>
      <c r="H2648" s="15">
        <f t="shared" si="41"/>
        <v>0</v>
      </c>
      <c r="I2648" s="15" t="s">
        <v>205</v>
      </c>
    </row>
    <row r="2649" spans="2:9" ht="15">
      <c r="B2649" s="17" t="s">
        <v>131</v>
      </c>
      <c r="C2649" s="17" t="s">
        <v>75</v>
      </c>
      <c r="D2649" s="19" t="s">
        <v>76</v>
      </c>
      <c r="E2649" s="21">
        <v>44922</v>
      </c>
      <c r="F2649" s="17">
        <v>8259</v>
      </c>
      <c r="G2649" s="17">
        <v>61</v>
      </c>
      <c r="H2649" s="15">
        <f t="shared" si="41"/>
        <v>135.39344262295083</v>
      </c>
      <c r="I2649" s="15" t="s">
        <v>205</v>
      </c>
    </row>
    <row r="2650" spans="2:9" ht="15">
      <c r="B2650" s="17" t="s">
        <v>132</v>
      </c>
      <c r="C2650" s="17" t="s">
        <v>68</v>
      </c>
      <c r="D2650" s="19" t="s">
        <v>89</v>
      </c>
      <c r="E2650" s="21">
        <v>44922</v>
      </c>
      <c r="F2650" s="17">
        <v>0</v>
      </c>
      <c r="G2650" s="17">
        <v>0</v>
      </c>
      <c r="H2650" s="15">
        <f t="shared" si="41"/>
        <v>0</v>
      </c>
      <c r="I2650" s="15" t="s">
        <v>205</v>
      </c>
    </row>
    <row r="2651" spans="2:9" ht="15">
      <c r="B2651" s="17" t="s">
        <v>133</v>
      </c>
      <c r="C2651" s="17" t="s">
        <v>71</v>
      </c>
      <c r="D2651" s="19" t="s">
        <v>72</v>
      </c>
      <c r="E2651" s="21">
        <v>44922</v>
      </c>
      <c r="F2651" s="17">
        <v>0</v>
      </c>
      <c r="G2651" s="17">
        <v>0</v>
      </c>
      <c r="H2651" s="15">
        <f t="shared" si="41"/>
        <v>0</v>
      </c>
      <c r="I2651" s="15" t="s">
        <v>205</v>
      </c>
    </row>
    <row r="2652" spans="2:9" ht="15">
      <c r="B2652" s="17" t="s">
        <v>134</v>
      </c>
      <c r="C2652" s="17" t="s">
        <v>75</v>
      </c>
      <c r="D2652" s="19" t="s">
        <v>76</v>
      </c>
      <c r="E2652" s="21">
        <v>44922</v>
      </c>
      <c r="F2652" s="17">
        <v>925</v>
      </c>
      <c r="G2652" s="17">
        <v>5</v>
      </c>
      <c r="H2652" s="15">
        <f t="shared" si="41"/>
        <v>185</v>
      </c>
      <c r="I2652" s="15" t="s">
        <v>205</v>
      </c>
    </row>
    <row r="2653" spans="2:9" ht="15">
      <c r="B2653" s="17" t="s">
        <v>135</v>
      </c>
      <c r="C2653" s="17" t="s">
        <v>68</v>
      </c>
      <c r="D2653" s="19" t="s">
        <v>69</v>
      </c>
      <c r="E2653" s="21">
        <v>44922</v>
      </c>
      <c r="F2653" s="17">
        <v>13147</v>
      </c>
      <c r="G2653" s="17">
        <v>19</v>
      </c>
      <c r="H2653" s="15">
        <f t="shared" si="41"/>
        <v>691.9473684210526</v>
      </c>
      <c r="I2653" s="15" t="s">
        <v>205</v>
      </c>
    </row>
    <row r="2654" spans="2:9" ht="15">
      <c r="B2654" s="17" t="s">
        <v>136</v>
      </c>
      <c r="C2654" s="17" t="s">
        <v>71</v>
      </c>
      <c r="D2654" s="19" t="s">
        <v>84</v>
      </c>
      <c r="E2654" s="21">
        <v>44922</v>
      </c>
      <c r="F2654" s="17">
        <v>19785</v>
      </c>
      <c r="G2654" s="17">
        <v>55</v>
      </c>
      <c r="H2654" s="15">
        <f t="shared" si="41"/>
        <v>359.72727272727275</v>
      </c>
      <c r="I2654" s="15" t="s">
        <v>205</v>
      </c>
    </row>
    <row r="2655" spans="2:9" ht="15">
      <c r="B2655" s="17" t="s">
        <v>137</v>
      </c>
      <c r="C2655" s="17" t="s">
        <v>81</v>
      </c>
      <c r="D2655" s="19" t="s">
        <v>121</v>
      </c>
      <c r="E2655" s="21">
        <v>44922</v>
      </c>
      <c r="F2655" s="17">
        <v>316</v>
      </c>
      <c r="G2655" s="17">
        <v>1</v>
      </c>
      <c r="H2655" s="15">
        <f t="shared" si="41"/>
        <v>316</v>
      </c>
      <c r="I2655" s="15" t="s">
        <v>205</v>
      </c>
    </row>
    <row r="2656" spans="2:9" ht="15">
      <c r="B2656" s="17" t="s">
        <v>138</v>
      </c>
      <c r="C2656" s="17" t="s">
        <v>68</v>
      </c>
      <c r="D2656" s="19" t="s">
        <v>89</v>
      </c>
      <c r="E2656" s="21">
        <v>44922</v>
      </c>
      <c r="F2656" s="17">
        <v>269</v>
      </c>
      <c r="G2656" s="17">
        <v>1</v>
      </c>
      <c r="H2656" s="15">
        <f t="shared" si="41"/>
        <v>269</v>
      </c>
      <c r="I2656" s="15" t="s">
        <v>205</v>
      </c>
    </row>
    <row r="2657" spans="2:9" ht="15">
      <c r="B2657" s="17" t="s">
        <v>139</v>
      </c>
      <c r="C2657" s="17" t="s">
        <v>71</v>
      </c>
      <c r="D2657" s="19" t="s">
        <v>94</v>
      </c>
      <c r="E2657" s="21">
        <v>44922</v>
      </c>
      <c r="F2657" s="17">
        <v>732</v>
      </c>
      <c r="G2657" s="17">
        <v>3</v>
      </c>
      <c r="H2657" s="15">
        <f t="shared" si="41"/>
        <v>244</v>
      </c>
      <c r="I2657" s="15" t="s">
        <v>205</v>
      </c>
    </row>
    <row r="2658" spans="2:9" ht="15">
      <c r="B2658" s="17" t="s">
        <v>140</v>
      </c>
      <c r="C2658" s="17" t="s">
        <v>68</v>
      </c>
      <c r="D2658" s="19" t="s">
        <v>99</v>
      </c>
      <c r="E2658" s="21">
        <v>44922</v>
      </c>
      <c r="F2658" s="17">
        <v>5192</v>
      </c>
      <c r="G2658" s="17">
        <v>8</v>
      </c>
      <c r="H2658" s="15">
        <f t="shared" si="41"/>
        <v>649</v>
      </c>
      <c r="I2658" s="15" t="s">
        <v>205</v>
      </c>
    </row>
    <row r="2659" spans="2:9" ht="15">
      <c r="B2659" s="17" t="s">
        <v>141</v>
      </c>
      <c r="C2659" s="17" t="s">
        <v>75</v>
      </c>
      <c r="D2659" s="19" t="s">
        <v>91</v>
      </c>
      <c r="E2659" s="21">
        <v>44922</v>
      </c>
      <c r="F2659" s="17">
        <v>1234</v>
      </c>
      <c r="G2659" s="17">
        <v>6</v>
      </c>
      <c r="H2659" s="15">
        <f t="shared" si="41"/>
        <v>205.66666666666666</v>
      </c>
      <c r="I2659" s="15" t="s">
        <v>205</v>
      </c>
    </row>
    <row r="2660" spans="2:9" ht="15">
      <c r="B2660" s="17" t="s">
        <v>142</v>
      </c>
      <c r="C2660" s="17" t="s">
        <v>68</v>
      </c>
      <c r="D2660" s="19" t="s">
        <v>89</v>
      </c>
      <c r="E2660" s="21">
        <v>44922</v>
      </c>
      <c r="F2660" s="17">
        <v>34785</v>
      </c>
      <c r="G2660" s="17">
        <v>72</v>
      </c>
      <c r="H2660" s="15">
        <f t="shared" si="41"/>
        <v>483.125</v>
      </c>
      <c r="I2660" s="15" t="s">
        <v>205</v>
      </c>
    </row>
    <row r="2661" spans="2:9" ht="15">
      <c r="B2661" s="17" t="s">
        <v>143</v>
      </c>
      <c r="C2661" s="17" t="s">
        <v>81</v>
      </c>
      <c r="D2661" s="19" t="s">
        <v>121</v>
      </c>
      <c r="E2661" s="21">
        <v>44922</v>
      </c>
      <c r="F2661" s="17">
        <v>5840</v>
      </c>
      <c r="G2661" s="17">
        <v>7</v>
      </c>
      <c r="H2661" s="15">
        <f t="shared" si="41"/>
        <v>834.28571428571433</v>
      </c>
      <c r="I2661" s="15" t="s">
        <v>205</v>
      </c>
    </row>
    <row r="2662" spans="2:9" ht="15">
      <c r="B2662" s="17" t="s">
        <v>144</v>
      </c>
      <c r="C2662" s="17" t="s">
        <v>71</v>
      </c>
      <c r="D2662" s="19" t="s">
        <v>72</v>
      </c>
      <c r="E2662" s="21">
        <v>44922</v>
      </c>
      <c r="F2662" s="17">
        <v>20119</v>
      </c>
      <c r="G2662" s="17">
        <v>31</v>
      </c>
      <c r="H2662" s="15">
        <f t="shared" si="41"/>
        <v>649</v>
      </c>
      <c r="I2662" s="15" t="s">
        <v>205</v>
      </c>
    </row>
    <row r="2663" spans="2:9" ht="15">
      <c r="B2663" s="17" t="s">
        <v>145</v>
      </c>
      <c r="C2663" s="17" t="s">
        <v>81</v>
      </c>
      <c r="D2663" s="19" t="s">
        <v>123</v>
      </c>
      <c r="E2663" s="21">
        <v>44922</v>
      </c>
      <c r="F2663" s="17">
        <v>10447</v>
      </c>
      <c r="G2663" s="17">
        <v>25</v>
      </c>
      <c r="H2663" s="15">
        <f t="shared" si="41"/>
        <v>417.88</v>
      </c>
      <c r="I2663" s="15" t="s">
        <v>205</v>
      </c>
    </row>
    <row r="2664" spans="2:9" ht="15">
      <c r="B2664" s="17" t="s">
        <v>146</v>
      </c>
      <c r="C2664" s="17" t="s">
        <v>68</v>
      </c>
      <c r="D2664" s="19" t="s">
        <v>69</v>
      </c>
      <c r="E2664" s="21">
        <v>44922</v>
      </c>
      <c r="F2664" s="17">
        <v>0</v>
      </c>
      <c r="G2664" s="17">
        <v>0</v>
      </c>
      <c r="H2664" s="15">
        <f t="shared" si="41"/>
        <v>0</v>
      </c>
      <c r="I2664" s="15" t="s">
        <v>205</v>
      </c>
    </row>
    <row r="2665" spans="2:9" ht="15">
      <c r="B2665" s="17" t="s">
        <v>147</v>
      </c>
      <c r="C2665" s="17" t="s">
        <v>68</v>
      </c>
      <c r="D2665" s="19" t="s">
        <v>99</v>
      </c>
      <c r="E2665" s="21">
        <v>44922</v>
      </c>
      <c r="F2665" s="17">
        <v>8259</v>
      </c>
      <c r="G2665" s="17">
        <v>61</v>
      </c>
      <c r="H2665" s="15">
        <f t="shared" si="41"/>
        <v>135.39344262295083</v>
      </c>
      <c r="I2665" s="15" t="s">
        <v>205</v>
      </c>
    </row>
    <row r="2666" spans="2:9" ht="15">
      <c r="B2666" s="17" t="s">
        <v>148</v>
      </c>
      <c r="C2666" s="17" t="s">
        <v>81</v>
      </c>
      <c r="D2666" s="19" t="s">
        <v>123</v>
      </c>
      <c r="E2666" s="21">
        <v>44922</v>
      </c>
      <c r="F2666" s="17">
        <v>0</v>
      </c>
      <c r="G2666" s="17">
        <v>0</v>
      </c>
      <c r="H2666" s="15">
        <f t="shared" si="41"/>
        <v>0</v>
      </c>
      <c r="I2666" s="15" t="s">
        <v>205</v>
      </c>
    </row>
    <row r="2667" spans="2:9" ht="15">
      <c r="B2667" s="17" t="s">
        <v>149</v>
      </c>
      <c r="C2667" s="17" t="s">
        <v>75</v>
      </c>
      <c r="D2667" s="19" t="s">
        <v>86</v>
      </c>
      <c r="E2667" s="21">
        <v>44922</v>
      </c>
      <c r="F2667" s="17">
        <v>0</v>
      </c>
      <c r="G2667" s="17">
        <v>0</v>
      </c>
      <c r="H2667" s="15">
        <f t="shared" si="41"/>
        <v>0</v>
      </c>
      <c r="I2667" s="15" t="s">
        <v>205</v>
      </c>
    </row>
    <row r="2668" spans="2:9" ht="15">
      <c r="B2668" s="17" t="s">
        <v>150</v>
      </c>
      <c r="C2668" s="17" t="s">
        <v>71</v>
      </c>
      <c r="D2668" s="19" t="s">
        <v>94</v>
      </c>
      <c r="E2668" s="21">
        <v>44922</v>
      </c>
      <c r="F2668" s="17">
        <v>925</v>
      </c>
      <c r="G2668" s="17">
        <v>5</v>
      </c>
      <c r="H2668" s="15">
        <f t="shared" si="41"/>
        <v>185</v>
      </c>
      <c r="I2668" s="15" t="s">
        <v>205</v>
      </c>
    </row>
    <row r="2669" spans="2:9" ht="15">
      <c r="B2669" s="17" t="s">
        <v>151</v>
      </c>
      <c r="C2669" s="17" t="s">
        <v>68</v>
      </c>
      <c r="D2669" s="19" t="s">
        <v>89</v>
      </c>
      <c r="E2669" s="21">
        <v>44922</v>
      </c>
      <c r="F2669" s="17">
        <v>13147</v>
      </c>
      <c r="G2669" s="17">
        <v>19</v>
      </c>
      <c r="H2669" s="15">
        <f t="shared" si="41"/>
        <v>691.9473684210526</v>
      </c>
      <c r="I2669" s="15" t="s">
        <v>205</v>
      </c>
    </row>
    <row r="2670" spans="2:9" ht="15">
      <c r="B2670" s="17" t="s">
        <v>152</v>
      </c>
      <c r="C2670" s="17" t="s">
        <v>81</v>
      </c>
      <c r="D2670" s="19" t="s">
        <v>82</v>
      </c>
      <c r="E2670" s="21">
        <v>44922</v>
      </c>
      <c r="F2670" s="17">
        <v>19785</v>
      </c>
      <c r="G2670" s="17">
        <v>55</v>
      </c>
      <c r="H2670" s="15">
        <f t="shared" si="41"/>
        <v>359.72727272727275</v>
      </c>
      <c r="I2670" s="15" t="s">
        <v>205</v>
      </c>
    </row>
    <row r="2671" spans="2:9" ht="15">
      <c r="B2671" s="17" t="s">
        <v>153</v>
      </c>
      <c r="C2671" s="17" t="s">
        <v>68</v>
      </c>
      <c r="D2671" s="19" t="s">
        <v>89</v>
      </c>
      <c r="E2671" s="21">
        <v>44922</v>
      </c>
      <c r="F2671" s="17">
        <v>316</v>
      </c>
      <c r="G2671" s="17">
        <v>1</v>
      </c>
      <c r="H2671" s="15">
        <f t="shared" si="41"/>
        <v>316</v>
      </c>
      <c r="I2671" s="15" t="s">
        <v>205</v>
      </c>
    </row>
    <row r="2672" spans="2:9" ht="15">
      <c r="B2672" s="17" t="s">
        <v>154</v>
      </c>
      <c r="C2672" s="17" t="s">
        <v>71</v>
      </c>
      <c r="D2672" s="19" t="s">
        <v>84</v>
      </c>
      <c r="E2672" s="21">
        <v>44922</v>
      </c>
      <c r="F2672" s="17">
        <v>269</v>
      </c>
      <c r="G2672" s="17">
        <v>1</v>
      </c>
      <c r="H2672" s="15">
        <f t="shared" si="41"/>
        <v>269</v>
      </c>
      <c r="I2672" s="15" t="s">
        <v>205</v>
      </c>
    </row>
    <row r="2673" spans="2:9" ht="15">
      <c r="B2673" s="17" t="s">
        <v>155</v>
      </c>
      <c r="C2673" s="17" t="s">
        <v>75</v>
      </c>
      <c r="D2673" s="19" t="s">
        <v>86</v>
      </c>
      <c r="E2673" s="21">
        <v>44922</v>
      </c>
      <c r="F2673" s="17">
        <v>732</v>
      </c>
      <c r="G2673" s="17">
        <v>3</v>
      </c>
      <c r="H2673" s="15">
        <f t="shared" si="41"/>
        <v>244</v>
      </c>
      <c r="I2673" s="15" t="s">
        <v>205</v>
      </c>
    </row>
    <row r="2674" spans="2:9" ht="15">
      <c r="B2674" s="17" t="s">
        <v>156</v>
      </c>
      <c r="C2674" s="17" t="s">
        <v>81</v>
      </c>
      <c r="D2674" s="19" t="s">
        <v>82</v>
      </c>
      <c r="E2674" s="21">
        <v>44922</v>
      </c>
      <c r="F2674" s="17">
        <v>5192</v>
      </c>
      <c r="G2674" s="17">
        <v>8</v>
      </c>
      <c r="H2674" s="15">
        <f t="shared" si="41"/>
        <v>649</v>
      </c>
      <c r="I2674" s="15" t="s">
        <v>205</v>
      </c>
    </row>
    <row r="2675" spans="2:9" ht="15">
      <c r="B2675" s="17" t="s">
        <v>157</v>
      </c>
      <c r="C2675" s="17" t="s">
        <v>81</v>
      </c>
      <c r="D2675" s="19" t="s">
        <v>121</v>
      </c>
      <c r="E2675" s="21">
        <v>44922</v>
      </c>
      <c r="F2675" s="17">
        <v>1234</v>
      </c>
      <c r="G2675" s="17">
        <v>6</v>
      </c>
      <c r="H2675" s="15">
        <f t="shared" si="41"/>
        <v>205.66666666666666</v>
      </c>
      <c r="I2675" s="15" t="s">
        <v>205</v>
      </c>
    </row>
    <row r="2676" spans="2:9" ht="15">
      <c r="B2676" s="17" t="s">
        <v>158</v>
      </c>
      <c r="C2676" s="17" t="s">
        <v>68</v>
      </c>
      <c r="D2676" s="19" t="s">
        <v>99</v>
      </c>
      <c r="E2676" s="21">
        <v>44922</v>
      </c>
      <c r="F2676" s="17">
        <v>1054</v>
      </c>
      <c r="G2676" s="17">
        <v>2</v>
      </c>
      <c r="H2676" s="15">
        <f t="shared" si="41"/>
        <v>527</v>
      </c>
      <c r="I2676" s="15" t="s">
        <v>205</v>
      </c>
    </row>
    <row r="2677" spans="2:9" ht="15">
      <c r="B2677" s="17" t="s">
        <v>159</v>
      </c>
      <c r="C2677" s="17" t="s">
        <v>75</v>
      </c>
      <c r="D2677" s="19" t="s">
        <v>91</v>
      </c>
      <c r="E2677" s="21">
        <v>44922</v>
      </c>
      <c r="F2677" s="17">
        <v>5109</v>
      </c>
      <c r="G2677" s="17">
        <v>7</v>
      </c>
      <c r="H2677" s="15">
        <f t="shared" si="41"/>
        <v>729.85714285714289</v>
      </c>
      <c r="I2677" s="15" t="s">
        <v>205</v>
      </c>
    </row>
    <row r="2678" spans="2:9" ht="15">
      <c r="B2678" s="17" t="s">
        <v>160</v>
      </c>
      <c r="C2678" s="17" t="s">
        <v>71</v>
      </c>
      <c r="D2678" s="19" t="s">
        <v>84</v>
      </c>
      <c r="E2678" s="21">
        <v>44922</v>
      </c>
      <c r="F2678" s="17">
        <v>1885</v>
      </c>
      <c r="G2678" s="17">
        <v>13</v>
      </c>
      <c r="H2678" s="15">
        <f t="shared" si="41"/>
        <v>145</v>
      </c>
      <c r="I2678" s="15" t="s">
        <v>205</v>
      </c>
    </row>
    <row r="2679" spans="2:9" ht="15">
      <c r="B2679" s="17" t="s">
        <v>161</v>
      </c>
      <c r="C2679" s="17" t="s">
        <v>75</v>
      </c>
      <c r="D2679" s="19" t="s">
        <v>86</v>
      </c>
      <c r="E2679" s="21">
        <v>44922</v>
      </c>
      <c r="F2679" s="17">
        <v>0</v>
      </c>
      <c r="G2679" s="17">
        <v>0</v>
      </c>
      <c r="H2679" s="15">
        <f t="shared" si="41"/>
        <v>0</v>
      </c>
      <c r="I2679" s="15" t="s">
        <v>205</v>
      </c>
    </row>
    <row r="2680" spans="2:9" ht="15">
      <c r="B2680" s="17" t="s">
        <v>162</v>
      </c>
      <c r="C2680" s="17" t="s">
        <v>81</v>
      </c>
      <c r="D2680" s="19" t="s">
        <v>82</v>
      </c>
      <c r="E2680" s="21">
        <v>44922</v>
      </c>
      <c r="F2680" s="17">
        <v>2038</v>
      </c>
      <c r="G2680" s="17">
        <v>11</v>
      </c>
      <c r="H2680" s="15">
        <f t="shared" si="41"/>
        <v>185.27272727272728</v>
      </c>
      <c r="I2680" s="15" t="s">
        <v>205</v>
      </c>
    </row>
    <row r="2681" spans="2:9" ht="15">
      <c r="B2681" s="17" t="s">
        <v>163</v>
      </c>
      <c r="C2681" s="17" t="s">
        <v>71</v>
      </c>
      <c r="D2681" s="19" t="s">
        <v>94</v>
      </c>
      <c r="E2681" s="21">
        <v>44922</v>
      </c>
      <c r="F2681" s="17">
        <v>3596</v>
      </c>
      <c r="G2681" s="17">
        <v>4</v>
      </c>
      <c r="H2681" s="15">
        <f t="shared" si="41"/>
        <v>899</v>
      </c>
      <c r="I2681" s="15" t="s">
        <v>205</v>
      </c>
    </row>
    <row r="2682" spans="2:9" ht="15">
      <c r="B2682" s="17" t="s">
        <v>164</v>
      </c>
      <c r="C2682" s="17" t="s">
        <v>75</v>
      </c>
      <c r="D2682" s="19" t="s">
        <v>91</v>
      </c>
      <c r="E2682" s="21">
        <v>44922</v>
      </c>
      <c r="F2682" s="17">
        <v>944</v>
      </c>
      <c r="G2682" s="17">
        <v>1</v>
      </c>
      <c r="H2682" s="15">
        <f t="shared" si="41"/>
        <v>944</v>
      </c>
      <c r="I2682" s="15" t="s">
        <v>205</v>
      </c>
    </row>
    <row r="2683" spans="2:9" ht="15">
      <c r="B2683" s="17" t="s">
        <v>165</v>
      </c>
      <c r="C2683" s="17" t="s">
        <v>75</v>
      </c>
      <c r="D2683" s="19" t="s">
        <v>86</v>
      </c>
      <c r="E2683" s="21">
        <v>44922</v>
      </c>
      <c r="F2683" s="17">
        <v>5840</v>
      </c>
      <c r="G2683" s="17">
        <v>7</v>
      </c>
      <c r="H2683" s="15">
        <f t="shared" si="41"/>
        <v>834.28571428571433</v>
      </c>
      <c r="I2683" s="15" t="s">
        <v>205</v>
      </c>
    </row>
    <row r="2684" spans="2:9" ht="15">
      <c r="B2684" s="17" t="s">
        <v>166</v>
      </c>
      <c r="C2684" s="17" t="s">
        <v>81</v>
      </c>
      <c r="D2684" s="19" t="s">
        <v>121</v>
      </c>
      <c r="E2684" s="21">
        <v>44922</v>
      </c>
      <c r="F2684" s="17">
        <v>3633</v>
      </c>
      <c r="G2684" s="17">
        <v>17</v>
      </c>
      <c r="H2684" s="15">
        <f t="shared" si="41"/>
        <v>213.70588235294119</v>
      </c>
      <c r="I2684" s="15" t="s">
        <v>205</v>
      </c>
    </row>
    <row r="2685" spans="2:9" ht="15">
      <c r="B2685" s="17" t="s">
        <v>167</v>
      </c>
      <c r="C2685" s="17" t="s">
        <v>68</v>
      </c>
      <c r="D2685" s="19" t="s">
        <v>89</v>
      </c>
      <c r="E2685" s="21">
        <v>44922</v>
      </c>
      <c r="F2685" s="17">
        <v>4783</v>
      </c>
      <c r="G2685" s="17">
        <v>17</v>
      </c>
      <c r="H2685" s="15">
        <f t="shared" si="41"/>
        <v>281.35294117647061</v>
      </c>
      <c r="I2685" s="15" t="s">
        <v>205</v>
      </c>
    </row>
    <row r="2686" spans="2:9" ht="15">
      <c r="B2686" s="17" t="s">
        <v>168</v>
      </c>
      <c r="C2686" s="17" t="s">
        <v>68</v>
      </c>
      <c r="D2686" s="19" t="s">
        <v>99</v>
      </c>
      <c r="E2686" s="21">
        <v>44922</v>
      </c>
      <c r="F2686" s="17">
        <v>758</v>
      </c>
      <c r="G2686" s="17">
        <v>2</v>
      </c>
      <c r="H2686" s="15">
        <f t="shared" si="41"/>
        <v>379</v>
      </c>
      <c r="I2686" s="15" t="s">
        <v>205</v>
      </c>
    </row>
    <row r="2687" spans="2:9" ht="15">
      <c r="B2687" s="17" t="s">
        <v>169</v>
      </c>
      <c r="C2687" s="17" t="s">
        <v>81</v>
      </c>
      <c r="D2687" s="19" t="s">
        <v>82</v>
      </c>
      <c r="E2687" s="21">
        <v>44922</v>
      </c>
      <c r="F2687" s="17">
        <v>34785</v>
      </c>
      <c r="G2687" s="17">
        <v>72</v>
      </c>
      <c r="H2687" s="15">
        <f t="shared" si="41"/>
        <v>483.125</v>
      </c>
      <c r="I2687" s="15" t="s">
        <v>205</v>
      </c>
    </row>
    <row r="2688" spans="2:9" ht="15">
      <c r="B2688" s="17" t="s">
        <v>170</v>
      </c>
      <c r="C2688" s="17" t="s">
        <v>81</v>
      </c>
      <c r="D2688" s="19" t="s">
        <v>82</v>
      </c>
      <c r="E2688" s="21">
        <v>44922</v>
      </c>
      <c r="F2688" s="17">
        <v>5840</v>
      </c>
      <c r="G2688" s="17">
        <v>7</v>
      </c>
      <c r="H2688" s="15">
        <f t="shared" si="41"/>
        <v>834.28571428571433</v>
      </c>
      <c r="I2688" s="15" t="s">
        <v>205</v>
      </c>
    </row>
    <row r="2689" spans="2:9" ht="15">
      <c r="B2689" s="17" t="s">
        <v>171</v>
      </c>
      <c r="C2689" s="17" t="s">
        <v>68</v>
      </c>
      <c r="D2689" s="19" t="s">
        <v>69</v>
      </c>
      <c r="E2689" s="21">
        <v>44922</v>
      </c>
      <c r="F2689" s="17">
        <v>20119</v>
      </c>
      <c r="G2689" s="17">
        <v>31</v>
      </c>
      <c r="H2689" s="15">
        <f t="shared" si="41"/>
        <v>649</v>
      </c>
      <c r="I2689" s="15" t="s">
        <v>205</v>
      </c>
    </row>
    <row r="2690" spans="2:9" ht="15">
      <c r="B2690" s="17" t="s">
        <v>172</v>
      </c>
      <c r="C2690" s="17" t="s">
        <v>75</v>
      </c>
      <c r="D2690" s="19" t="s">
        <v>91</v>
      </c>
      <c r="E2690" s="21">
        <v>44922</v>
      </c>
      <c r="F2690" s="17">
        <v>10447</v>
      </c>
      <c r="G2690" s="17">
        <v>25</v>
      </c>
      <c r="H2690" s="15">
        <f t="shared" si="41"/>
        <v>417.88</v>
      </c>
      <c r="I2690" s="15" t="s">
        <v>205</v>
      </c>
    </row>
    <row r="2691" spans="2:9" ht="15">
      <c r="B2691" s="17" t="s">
        <v>173</v>
      </c>
      <c r="C2691" s="17" t="s">
        <v>68</v>
      </c>
      <c r="D2691" s="19" t="s">
        <v>69</v>
      </c>
      <c r="E2691" s="21">
        <v>44922</v>
      </c>
      <c r="F2691" s="17">
        <v>0</v>
      </c>
      <c r="G2691" s="17">
        <v>0</v>
      </c>
      <c r="H2691" s="15">
        <f t="shared" ref="H2691:H2754" si="42">IF(F2691&gt;0,F2691/G2691,0)</f>
        <v>0</v>
      </c>
      <c r="I2691" s="15" t="s">
        <v>205</v>
      </c>
    </row>
    <row r="2692" spans="2:9" ht="15">
      <c r="B2692" s="17" t="s">
        <v>174</v>
      </c>
      <c r="C2692" s="17" t="s">
        <v>71</v>
      </c>
      <c r="D2692" s="19" t="s">
        <v>94</v>
      </c>
      <c r="E2692" s="21">
        <v>44922</v>
      </c>
      <c r="F2692" s="17">
        <v>8259</v>
      </c>
      <c r="G2692" s="17">
        <v>61</v>
      </c>
      <c r="H2692" s="15">
        <f t="shared" si="42"/>
        <v>135.39344262295083</v>
      </c>
      <c r="I2692" s="15" t="s">
        <v>205</v>
      </c>
    </row>
    <row r="2693" spans="2:9" ht="15">
      <c r="B2693" s="17" t="s">
        <v>175</v>
      </c>
      <c r="C2693" s="17" t="s">
        <v>81</v>
      </c>
      <c r="D2693" s="19" t="s">
        <v>123</v>
      </c>
      <c r="E2693" s="21">
        <v>44922</v>
      </c>
      <c r="F2693" s="17">
        <v>0</v>
      </c>
      <c r="G2693" s="17">
        <v>0</v>
      </c>
      <c r="H2693" s="15">
        <f t="shared" si="42"/>
        <v>0</v>
      </c>
      <c r="I2693" s="15" t="s">
        <v>205</v>
      </c>
    </row>
    <row r="2694" spans="2:9" ht="15">
      <c r="B2694" s="17" t="s">
        <v>176</v>
      </c>
      <c r="C2694" s="17" t="s">
        <v>68</v>
      </c>
      <c r="D2694" s="19" t="s">
        <v>99</v>
      </c>
      <c r="E2694" s="21">
        <v>44922</v>
      </c>
      <c r="F2694" s="17">
        <v>0</v>
      </c>
      <c r="G2694" s="17">
        <v>0</v>
      </c>
      <c r="H2694" s="15">
        <f t="shared" si="42"/>
        <v>0</v>
      </c>
      <c r="I2694" s="15" t="s">
        <v>205</v>
      </c>
    </row>
    <row r="2695" spans="2:9" ht="15">
      <c r="B2695" s="17" t="s">
        <v>177</v>
      </c>
      <c r="C2695" s="17" t="s">
        <v>71</v>
      </c>
      <c r="D2695" s="19" t="s">
        <v>94</v>
      </c>
      <c r="E2695" s="21">
        <v>44922</v>
      </c>
      <c r="F2695" s="17">
        <v>925</v>
      </c>
      <c r="G2695" s="17">
        <v>5</v>
      </c>
      <c r="H2695" s="15">
        <f t="shared" si="42"/>
        <v>185</v>
      </c>
      <c r="I2695" s="15" t="s">
        <v>205</v>
      </c>
    </row>
    <row r="2696" spans="2:9" ht="15">
      <c r="B2696" s="17" t="s">
        <v>178</v>
      </c>
      <c r="C2696" s="17" t="s">
        <v>71</v>
      </c>
      <c r="D2696" s="19" t="s">
        <v>72</v>
      </c>
      <c r="E2696" s="21">
        <v>44922</v>
      </c>
      <c r="F2696" s="17">
        <v>13147</v>
      </c>
      <c r="G2696" s="17">
        <v>19</v>
      </c>
      <c r="H2696" s="15">
        <f t="shared" si="42"/>
        <v>691.9473684210526</v>
      </c>
      <c r="I2696" s="15" t="s">
        <v>205</v>
      </c>
    </row>
    <row r="2697" spans="2:9" ht="15">
      <c r="B2697" s="17" t="s">
        <v>179</v>
      </c>
      <c r="C2697" s="17" t="s">
        <v>68</v>
      </c>
      <c r="D2697" s="19" t="s">
        <v>69</v>
      </c>
      <c r="E2697" s="21">
        <v>44922</v>
      </c>
      <c r="F2697" s="17">
        <v>19785</v>
      </c>
      <c r="G2697" s="17">
        <v>55</v>
      </c>
      <c r="H2697" s="15">
        <f t="shared" si="42"/>
        <v>359.72727272727275</v>
      </c>
      <c r="I2697" s="15" t="s">
        <v>205</v>
      </c>
    </row>
    <row r="2698" spans="2:9" ht="15">
      <c r="B2698" s="17" t="s">
        <v>180</v>
      </c>
      <c r="C2698" s="17" t="s">
        <v>68</v>
      </c>
      <c r="D2698" s="19" t="s">
        <v>89</v>
      </c>
      <c r="E2698" s="21">
        <v>44922</v>
      </c>
      <c r="F2698" s="17">
        <v>316</v>
      </c>
      <c r="G2698" s="17">
        <v>1</v>
      </c>
      <c r="H2698" s="15">
        <f t="shared" si="42"/>
        <v>316</v>
      </c>
      <c r="I2698" s="15" t="s">
        <v>205</v>
      </c>
    </row>
    <row r="2699" spans="2:9" ht="15">
      <c r="B2699" s="17" t="s">
        <v>181</v>
      </c>
      <c r="C2699" s="17" t="s">
        <v>68</v>
      </c>
      <c r="D2699" s="19" t="s">
        <v>69</v>
      </c>
      <c r="E2699" s="21">
        <v>44922</v>
      </c>
      <c r="F2699" s="17">
        <v>269</v>
      </c>
      <c r="G2699" s="17">
        <v>1</v>
      </c>
      <c r="H2699" s="15">
        <f t="shared" si="42"/>
        <v>269</v>
      </c>
      <c r="I2699" s="15" t="s">
        <v>205</v>
      </c>
    </row>
    <row r="2700" spans="2:9" ht="15">
      <c r="B2700" s="17" t="s">
        <v>182</v>
      </c>
      <c r="C2700" s="17" t="s">
        <v>75</v>
      </c>
      <c r="D2700" s="19" t="s">
        <v>91</v>
      </c>
      <c r="E2700" s="21">
        <v>44922</v>
      </c>
      <c r="F2700" s="17">
        <v>732</v>
      </c>
      <c r="G2700" s="17">
        <v>3</v>
      </c>
      <c r="H2700" s="15">
        <f t="shared" si="42"/>
        <v>244</v>
      </c>
      <c r="I2700" s="15" t="s">
        <v>205</v>
      </c>
    </row>
    <row r="2701" spans="2:9" ht="15">
      <c r="B2701" s="17" t="s">
        <v>183</v>
      </c>
      <c r="C2701" s="17" t="s">
        <v>71</v>
      </c>
      <c r="D2701" s="19" t="s">
        <v>72</v>
      </c>
      <c r="E2701" s="21">
        <v>44922</v>
      </c>
      <c r="F2701" s="17">
        <v>5192</v>
      </c>
      <c r="G2701" s="17">
        <v>8</v>
      </c>
      <c r="H2701" s="15">
        <f t="shared" si="42"/>
        <v>649</v>
      </c>
      <c r="I2701" s="15" t="s">
        <v>205</v>
      </c>
    </row>
    <row r="2702" spans="2:9" ht="15">
      <c r="B2702" s="17" t="s">
        <v>67</v>
      </c>
      <c r="C2702" s="17" t="s">
        <v>68</v>
      </c>
      <c r="D2702" s="19" t="s">
        <v>69</v>
      </c>
      <c r="E2702" s="22">
        <v>44923</v>
      </c>
      <c r="F2702" s="17">
        <v>1333</v>
      </c>
      <c r="G2702" s="17">
        <v>5</v>
      </c>
      <c r="H2702" s="15">
        <f t="shared" si="42"/>
        <v>266.60000000000002</v>
      </c>
      <c r="I2702" s="15" t="s">
        <v>205</v>
      </c>
    </row>
    <row r="2703" spans="2:9" ht="15">
      <c r="B2703" s="17" t="s">
        <v>70</v>
      </c>
      <c r="C2703" s="17" t="s">
        <v>71</v>
      </c>
      <c r="D2703" s="19" t="s">
        <v>72</v>
      </c>
      <c r="E2703" s="22">
        <v>44923</v>
      </c>
      <c r="F2703" s="17">
        <v>62574</v>
      </c>
      <c r="G2703" s="17">
        <v>117</v>
      </c>
      <c r="H2703" s="15">
        <f t="shared" si="42"/>
        <v>534.82051282051282</v>
      </c>
      <c r="I2703" s="15" t="s">
        <v>205</v>
      </c>
    </row>
    <row r="2704" spans="2:9" ht="15">
      <c r="B2704" s="17" t="s">
        <v>73</v>
      </c>
      <c r="C2704" s="17" t="s">
        <v>71</v>
      </c>
      <c r="D2704" s="19" t="s">
        <v>72</v>
      </c>
      <c r="E2704" s="22">
        <v>44923</v>
      </c>
      <c r="F2704" s="17">
        <v>595</v>
      </c>
      <c r="G2704" s="17">
        <v>5</v>
      </c>
      <c r="H2704" s="15">
        <f t="shared" si="42"/>
        <v>119</v>
      </c>
      <c r="I2704" s="15" t="s">
        <v>205</v>
      </c>
    </row>
    <row r="2705" spans="2:9" ht="15">
      <c r="B2705" s="17" t="s">
        <v>74</v>
      </c>
      <c r="C2705" s="17" t="s">
        <v>75</v>
      </c>
      <c r="D2705" s="19" t="s">
        <v>76</v>
      </c>
      <c r="E2705" s="22">
        <v>44923</v>
      </c>
      <c r="F2705" s="17">
        <v>39677</v>
      </c>
      <c r="G2705" s="17">
        <v>23</v>
      </c>
      <c r="H2705" s="15">
        <f t="shared" si="42"/>
        <v>1725.0869565217392</v>
      </c>
      <c r="I2705" s="15" t="s">
        <v>205</v>
      </c>
    </row>
    <row r="2706" spans="2:9" ht="15">
      <c r="B2706" s="17" t="s">
        <v>77</v>
      </c>
      <c r="C2706" s="17" t="s">
        <v>78</v>
      </c>
      <c r="D2706" s="19" t="s">
        <v>79</v>
      </c>
      <c r="E2706" s="22">
        <v>44923</v>
      </c>
      <c r="F2706" s="17">
        <v>0</v>
      </c>
      <c r="G2706" s="17">
        <v>0</v>
      </c>
      <c r="H2706" s="15">
        <f t="shared" si="42"/>
        <v>0</v>
      </c>
      <c r="I2706" s="15" t="s">
        <v>205</v>
      </c>
    </row>
    <row r="2707" spans="2:9" ht="15">
      <c r="B2707" s="17" t="s">
        <v>80</v>
      </c>
      <c r="C2707" s="17" t="s">
        <v>81</v>
      </c>
      <c r="D2707" s="19" t="s">
        <v>82</v>
      </c>
      <c r="E2707" s="22">
        <v>44923</v>
      </c>
      <c r="F2707" s="17">
        <v>0</v>
      </c>
      <c r="G2707" s="17">
        <v>0</v>
      </c>
      <c r="H2707" s="15">
        <f t="shared" si="42"/>
        <v>0</v>
      </c>
      <c r="I2707" s="15" t="s">
        <v>205</v>
      </c>
    </row>
    <row r="2708" spans="2:9" ht="15">
      <c r="B2708" s="17" t="s">
        <v>83</v>
      </c>
      <c r="C2708" s="17" t="s">
        <v>71</v>
      </c>
      <c r="D2708" s="19" t="s">
        <v>84</v>
      </c>
      <c r="E2708" s="22">
        <v>44923</v>
      </c>
      <c r="F2708" s="17">
        <v>23226</v>
      </c>
      <c r="G2708" s="17">
        <v>180</v>
      </c>
      <c r="H2708" s="15">
        <f t="shared" si="42"/>
        <v>129.03333333333333</v>
      </c>
      <c r="I2708" s="15" t="s">
        <v>205</v>
      </c>
    </row>
    <row r="2709" spans="2:9" ht="15">
      <c r="B2709" s="17" t="s">
        <v>85</v>
      </c>
      <c r="C2709" s="17" t="s">
        <v>75</v>
      </c>
      <c r="D2709" s="19" t="s">
        <v>86</v>
      </c>
      <c r="E2709" s="22">
        <v>44923</v>
      </c>
      <c r="F2709" s="17">
        <v>1135</v>
      </c>
      <c r="G2709" s="17">
        <v>4</v>
      </c>
      <c r="H2709" s="15">
        <f t="shared" si="42"/>
        <v>283.75</v>
      </c>
      <c r="I2709" s="15" t="s">
        <v>205</v>
      </c>
    </row>
    <row r="2710" spans="2:9" ht="15">
      <c r="B2710" s="17" t="s">
        <v>87</v>
      </c>
      <c r="C2710" s="17" t="s">
        <v>71</v>
      </c>
      <c r="D2710" s="19" t="s">
        <v>84</v>
      </c>
      <c r="E2710" s="22">
        <v>44923</v>
      </c>
      <c r="F2710" s="17">
        <v>2587</v>
      </c>
      <c r="G2710" s="17">
        <v>13</v>
      </c>
      <c r="H2710" s="15">
        <f t="shared" si="42"/>
        <v>199</v>
      </c>
      <c r="I2710" s="15" t="s">
        <v>205</v>
      </c>
    </row>
    <row r="2711" spans="2:9" ht="15">
      <c r="B2711" s="17" t="s">
        <v>88</v>
      </c>
      <c r="C2711" s="17" t="s">
        <v>68</v>
      </c>
      <c r="D2711" s="19" t="s">
        <v>89</v>
      </c>
      <c r="E2711" s="22">
        <v>44923</v>
      </c>
      <c r="F2711" s="17">
        <v>0</v>
      </c>
      <c r="G2711" s="17">
        <v>0</v>
      </c>
      <c r="H2711" s="15">
        <f t="shared" si="42"/>
        <v>0</v>
      </c>
      <c r="I2711" s="15" t="s">
        <v>205</v>
      </c>
    </row>
    <row r="2712" spans="2:9" ht="15">
      <c r="B2712" s="17" t="s">
        <v>90</v>
      </c>
      <c r="C2712" s="17" t="s">
        <v>75</v>
      </c>
      <c r="D2712" s="19" t="s">
        <v>91</v>
      </c>
      <c r="E2712" s="22">
        <v>44923</v>
      </c>
      <c r="F2712" s="17">
        <v>29631</v>
      </c>
      <c r="G2712" s="17">
        <v>60</v>
      </c>
      <c r="H2712" s="15">
        <f t="shared" si="42"/>
        <v>493.85</v>
      </c>
      <c r="I2712" s="15" t="s">
        <v>205</v>
      </c>
    </row>
    <row r="2713" spans="2:9" ht="15">
      <c r="B2713" s="17" t="s">
        <v>92</v>
      </c>
      <c r="C2713" s="17" t="s">
        <v>75</v>
      </c>
      <c r="D2713" s="19" t="s">
        <v>86</v>
      </c>
      <c r="E2713" s="22">
        <v>44923</v>
      </c>
      <c r="F2713" s="17">
        <v>6769</v>
      </c>
      <c r="G2713" s="17">
        <v>8</v>
      </c>
      <c r="H2713" s="15">
        <f t="shared" si="42"/>
        <v>846.125</v>
      </c>
      <c r="I2713" s="15" t="s">
        <v>205</v>
      </c>
    </row>
    <row r="2714" spans="2:9" ht="15">
      <c r="B2714" s="17" t="s">
        <v>93</v>
      </c>
      <c r="C2714" s="17" t="s">
        <v>71</v>
      </c>
      <c r="D2714" s="19" t="s">
        <v>94</v>
      </c>
      <c r="E2714" s="22">
        <v>44923</v>
      </c>
      <c r="F2714" s="17">
        <v>23750</v>
      </c>
      <c r="G2714" s="17">
        <v>38</v>
      </c>
      <c r="H2714" s="15">
        <f t="shared" si="42"/>
        <v>625</v>
      </c>
      <c r="I2714" s="15" t="s">
        <v>205</v>
      </c>
    </row>
    <row r="2715" spans="2:9" ht="15">
      <c r="B2715" s="17" t="s">
        <v>95</v>
      </c>
      <c r="C2715" s="17" t="s">
        <v>71</v>
      </c>
      <c r="D2715" s="19" t="s">
        <v>94</v>
      </c>
      <c r="E2715" s="22">
        <v>44923</v>
      </c>
      <c r="F2715" s="17">
        <v>8775</v>
      </c>
      <c r="G2715" s="17">
        <v>21</v>
      </c>
      <c r="H2715" s="15">
        <f t="shared" si="42"/>
        <v>417.85714285714283</v>
      </c>
      <c r="I2715" s="15" t="s">
        <v>205</v>
      </c>
    </row>
    <row r="2716" spans="2:9" ht="15">
      <c r="B2716" s="17" t="s">
        <v>96</v>
      </c>
      <c r="C2716" s="17" t="s">
        <v>75</v>
      </c>
      <c r="D2716" s="19" t="s">
        <v>76</v>
      </c>
      <c r="E2716" s="22">
        <v>44923</v>
      </c>
      <c r="F2716" s="17">
        <v>402</v>
      </c>
      <c r="G2716" s="17">
        <v>2</v>
      </c>
      <c r="H2716" s="15">
        <f t="shared" si="42"/>
        <v>201</v>
      </c>
      <c r="I2716" s="15" t="s">
        <v>205</v>
      </c>
    </row>
    <row r="2717" spans="2:9" ht="15">
      <c r="B2717" s="17" t="s">
        <v>97</v>
      </c>
      <c r="C2717" s="17" t="s">
        <v>71</v>
      </c>
      <c r="D2717" s="19" t="s">
        <v>72</v>
      </c>
      <c r="E2717" s="22">
        <v>44923</v>
      </c>
      <c r="F2717" s="17">
        <v>27369</v>
      </c>
      <c r="G2717" s="17">
        <v>212</v>
      </c>
      <c r="H2717" s="15">
        <f t="shared" si="42"/>
        <v>129.09905660377359</v>
      </c>
      <c r="I2717" s="15" t="s">
        <v>205</v>
      </c>
    </row>
    <row r="2718" spans="2:9" ht="15">
      <c r="B2718" s="17" t="s">
        <v>98</v>
      </c>
      <c r="C2718" s="17" t="s">
        <v>68</v>
      </c>
      <c r="D2718" s="19" t="s">
        <v>99</v>
      </c>
      <c r="E2718" s="22">
        <v>44923</v>
      </c>
      <c r="F2718" s="17">
        <v>0</v>
      </c>
      <c r="G2718" s="17">
        <v>0</v>
      </c>
      <c r="H2718" s="15">
        <f t="shared" si="42"/>
        <v>0</v>
      </c>
      <c r="I2718" s="15" t="s">
        <v>205</v>
      </c>
    </row>
    <row r="2719" spans="2:9" ht="15">
      <c r="B2719" s="17" t="s">
        <v>100</v>
      </c>
      <c r="C2719" s="17" t="s">
        <v>68</v>
      </c>
      <c r="D2719" s="19" t="s">
        <v>99</v>
      </c>
      <c r="E2719" s="22">
        <v>44923</v>
      </c>
      <c r="F2719" s="17">
        <v>0</v>
      </c>
      <c r="G2719" s="17">
        <v>0</v>
      </c>
      <c r="H2719" s="15">
        <f t="shared" si="42"/>
        <v>0</v>
      </c>
      <c r="I2719" s="15" t="s">
        <v>205</v>
      </c>
    </row>
    <row r="2720" spans="2:9" ht="15">
      <c r="B2720" s="17" t="s">
        <v>101</v>
      </c>
      <c r="C2720" s="17" t="s">
        <v>68</v>
      </c>
      <c r="D2720" s="19" t="s">
        <v>99</v>
      </c>
      <c r="E2720" s="22">
        <v>44923</v>
      </c>
      <c r="F2720" s="17">
        <v>1110</v>
      </c>
      <c r="G2720" s="17">
        <v>6</v>
      </c>
      <c r="H2720" s="15">
        <f t="shared" si="42"/>
        <v>185</v>
      </c>
      <c r="I2720" s="15" t="s">
        <v>205</v>
      </c>
    </row>
    <row r="2721" spans="2:9" ht="15">
      <c r="B2721" s="17" t="s">
        <v>102</v>
      </c>
      <c r="C2721" s="17" t="s">
        <v>75</v>
      </c>
      <c r="D2721" s="19" t="s">
        <v>76</v>
      </c>
      <c r="E2721" s="22">
        <v>44923</v>
      </c>
      <c r="F2721" s="17">
        <v>19374</v>
      </c>
      <c r="G2721" s="17">
        <v>28</v>
      </c>
      <c r="H2721" s="15">
        <f t="shared" si="42"/>
        <v>691.92857142857144</v>
      </c>
      <c r="I2721" s="15" t="s">
        <v>205</v>
      </c>
    </row>
    <row r="2722" spans="2:9" ht="15">
      <c r="B2722" s="17" t="s">
        <v>103</v>
      </c>
      <c r="C2722" s="17" t="s">
        <v>75</v>
      </c>
      <c r="D2722" s="19" t="s">
        <v>86</v>
      </c>
      <c r="E2722" s="22">
        <v>44923</v>
      </c>
      <c r="F2722" s="17">
        <v>14749</v>
      </c>
      <c r="G2722" s="17">
        <v>41</v>
      </c>
      <c r="H2722" s="15">
        <f t="shared" si="42"/>
        <v>359.73170731707319</v>
      </c>
      <c r="I2722" s="15" t="s">
        <v>205</v>
      </c>
    </row>
    <row r="2723" spans="2:9" ht="15">
      <c r="B2723" s="17" t="s">
        <v>104</v>
      </c>
      <c r="C2723" s="17" t="s">
        <v>68</v>
      </c>
      <c r="D2723" s="19" t="s">
        <v>99</v>
      </c>
      <c r="E2723" s="22">
        <v>44923</v>
      </c>
      <c r="F2723" s="17">
        <v>672</v>
      </c>
      <c r="G2723" s="17">
        <v>2</v>
      </c>
      <c r="H2723" s="15">
        <f t="shared" si="42"/>
        <v>336</v>
      </c>
      <c r="I2723" s="15" t="s">
        <v>205</v>
      </c>
    </row>
    <row r="2724" spans="2:9" ht="15">
      <c r="B2724" s="17" t="s">
        <v>105</v>
      </c>
      <c r="C2724" s="17" t="s">
        <v>81</v>
      </c>
      <c r="D2724" s="19" t="s">
        <v>82</v>
      </c>
      <c r="E2724" s="22">
        <v>44923</v>
      </c>
      <c r="F2724" s="17">
        <v>0</v>
      </c>
      <c r="G2724" s="17">
        <v>0</v>
      </c>
      <c r="H2724" s="15">
        <f t="shared" si="42"/>
        <v>0</v>
      </c>
      <c r="I2724" s="15" t="s">
        <v>205</v>
      </c>
    </row>
    <row r="2725" spans="2:9" ht="15">
      <c r="B2725" s="17" t="s">
        <v>106</v>
      </c>
      <c r="C2725" s="17" t="s">
        <v>68</v>
      </c>
      <c r="D2725" s="19" t="s">
        <v>89</v>
      </c>
      <c r="E2725" s="22">
        <v>44923</v>
      </c>
      <c r="F2725" s="17">
        <v>732</v>
      </c>
      <c r="G2725" s="17">
        <v>3</v>
      </c>
      <c r="H2725" s="15">
        <f t="shared" si="42"/>
        <v>244</v>
      </c>
      <c r="I2725" s="15" t="s">
        <v>205</v>
      </c>
    </row>
    <row r="2726" spans="2:9" ht="15">
      <c r="B2726" s="17" t="s">
        <v>107</v>
      </c>
      <c r="C2726" s="17" t="s">
        <v>71</v>
      </c>
      <c r="D2726" s="19" t="s">
        <v>72</v>
      </c>
      <c r="E2726" s="22">
        <v>44923</v>
      </c>
      <c r="F2726" s="17">
        <v>8985</v>
      </c>
      <c r="G2726" s="17">
        <v>15</v>
      </c>
      <c r="H2726" s="15">
        <f t="shared" si="42"/>
        <v>599</v>
      </c>
      <c r="I2726" s="15" t="s">
        <v>205</v>
      </c>
    </row>
    <row r="2727" spans="2:9" ht="15">
      <c r="B2727" s="17" t="s">
        <v>108</v>
      </c>
      <c r="C2727" s="17" t="s">
        <v>68</v>
      </c>
      <c r="D2727" s="19" t="s">
        <v>89</v>
      </c>
      <c r="E2727" s="22">
        <v>44923</v>
      </c>
      <c r="F2727" s="17">
        <v>1632</v>
      </c>
      <c r="G2727" s="17">
        <v>8</v>
      </c>
      <c r="H2727" s="15">
        <f t="shared" si="42"/>
        <v>204</v>
      </c>
      <c r="I2727" s="15" t="s">
        <v>205</v>
      </c>
    </row>
    <row r="2728" spans="2:9" ht="15">
      <c r="B2728" s="17" t="s">
        <v>109</v>
      </c>
      <c r="C2728" s="17" t="s">
        <v>71</v>
      </c>
      <c r="D2728" s="19" t="s">
        <v>72</v>
      </c>
      <c r="E2728" s="22">
        <v>44923</v>
      </c>
      <c r="F2728" s="17">
        <v>29631</v>
      </c>
      <c r="G2728" s="17">
        <v>60</v>
      </c>
      <c r="H2728" s="15">
        <f t="shared" si="42"/>
        <v>493.85</v>
      </c>
      <c r="I2728" s="15" t="s">
        <v>205</v>
      </c>
    </row>
    <row r="2729" spans="2:9" ht="15">
      <c r="B2729" s="17" t="s">
        <v>110</v>
      </c>
      <c r="C2729" s="17" t="s">
        <v>75</v>
      </c>
      <c r="D2729" s="19" t="s">
        <v>86</v>
      </c>
      <c r="E2729" s="22">
        <v>44923</v>
      </c>
      <c r="F2729" s="17">
        <v>6769</v>
      </c>
      <c r="G2729" s="17">
        <v>8</v>
      </c>
      <c r="H2729" s="15">
        <f t="shared" si="42"/>
        <v>846.125</v>
      </c>
      <c r="I2729" s="15" t="s">
        <v>205</v>
      </c>
    </row>
    <row r="2730" spans="2:9" ht="15">
      <c r="B2730" s="17" t="s">
        <v>111</v>
      </c>
      <c r="C2730" s="17" t="s">
        <v>75</v>
      </c>
      <c r="D2730" s="19" t="s">
        <v>76</v>
      </c>
      <c r="E2730" s="22">
        <v>44923</v>
      </c>
      <c r="F2730" s="17">
        <v>23750</v>
      </c>
      <c r="G2730" s="17">
        <v>38</v>
      </c>
      <c r="H2730" s="15">
        <f t="shared" si="42"/>
        <v>625</v>
      </c>
      <c r="I2730" s="15" t="s">
        <v>205</v>
      </c>
    </row>
    <row r="2731" spans="2:9" ht="15">
      <c r="B2731" s="17" t="s">
        <v>112</v>
      </c>
      <c r="C2731" s="17" t="s">
        <v>71</v>
      </c>
      <c r="D2731" s="19" t="s">
        <v>72</v>
      </c>
      <c r="E2731" s="22">
        <v>44923</v>
      </c>
      <c r="F2731" s="17">
        <v>8775</v>
      </c>
      <c r="G2731" s="17">
        <v>21</v>
      </c>
      <c r="H2731" s="15">
        <f t="shared" si="42"/>
        <v>417.85714285714283</v>
      </c>
      <c r="I2731" s="15" t="s">
        <v>205</v>
      </c>
    </row>
    <row r="2732" spans="2:9" ht="15">
      <c r="B2732" s="17" t="s">
        <v>113</v>
      </c>
      <c r="C2732" s="17" t="s">
        <v>71</v>
      </c>
      <c r="D2732" s="19" t="s">
        <v>84</v>
      </c>
      <c r="E2732" s="22">
        <v>44923</v>
      </c>
      <c r="F2732" s="17">
        <v>402</v>
      </c>
      <c r="G2732" s="17">
        <v>2</v>
      </c>
      <c r="H2732" s="15">
        <f t="shared" si="42"/>
        <v>201</v>
      </c>
      <c r="I2732" s="15" t="s">
        <v>205</v>
      </c>
    </row>
    <row r="2733" spans="2:9" ht="15">
      <c r="B2733" s="17" t="s">
        <v>114</v>
      </c>
      <c r="C2733" s="17" t="s">
        <v>71</v>
      </c>
      <c r="D2733" s="19" t="s">
        <v>72</v>
      </c>
      <c r="E2733" s="22">
        <v>44923</v>
      </c>
      <c r="F2733" s="17">
        <v>27369</v>
      </c>
      <c r="G2733" s="17">
        <v>212</v>
      </c>
      <c r="H2733" s="15">
        <f t="shared" si="42"/>
        <v>129.09905660377359</v>
      </c>
      <c r="I2733" s="15" t="s">
        <v>205</v>
      </c>
    </row>
    <row r="2734" spans="2:9" ht="15">
      <c r="B2734" s="17" t="s">
        <v>115</v>
      </c>
      <c r="C2734" s="17" t="s">
        <v>68</v>
      </c>
      <c r="D2734" s="19" t="s">
        <v>99</v>
      </c>
      <c r="E2734" s="22">
        <v>44923</v>
      </c>
      <c r="F2734" s="17">
        <v>0</v>
      </c>
      <c r="G2734" s="17">
        <v>0</v>
      </c>
      <c r="H2734" s="15">
        <f t="shared" si="42"/>
        <v>0</v>
      </c>
      <c r="I2734" s="15" t="s">
        <v>205</v>
      </c>
    </row>
    <row r="2735" spans="2:9" ht="15">
      <c r="B2735" s="17" t="s">
        <v>116</v>
      </c>
      <c r="C2735" s="17" t="s">
        <v>71</v>
      </c>
      <c r="D2735" s="19" t="s">
        <v>94</v>
      </c>
      <c r="E2735" s="22">
        <v>44923</v>
      </c>
      <c r="F2735" s="17">
        <v>0</v>
      </c>
      <c r="G2735" s="17">
        <v>0</v>
      </c>
      <c r="H2735" s="15">
        <f t="shared" si="42"/>
        <v>0</v>
      </c>
      <c r="I2735" s="15" t="s">
        <v>205</v>
      </c>
    </row>
    <row r="2736" spans="2:9" ht="15">
      <c r="B2736" s="17" t="s">
        <v>117</v>
      </c>
      <c r="C2736" s="17" t="s">
        <v>68</v>
      </c>
      <c r="D2736" s="19" t="s">
        <v>99</v>
      </c>
      <c r="E2736" s="22">
        <v>44923</v>
      </c>
      <c r="F2736" s="17">
        <v>1110</v>
      </c>
      <c r="G2736" s="17">
        <v>6</v>
      </c>
      <c r="H2736" s="15">
        <f t="shared" si="42"/>
        <v>185</v>
      </c>
      <c r="I2736" s="15" t="s">
        <v>205</v>
      </c>
    </row>
    <row r="2737" spans="2:9" ht="15">
      <c r="B2737" s="17" t="s">
        <v>118</v>
      </c>
      <c r="C2737" s="17" t="s">
        <v>71</v>
      </c>
      <c r="D2737" s="19" t="s">
        <v>72</v>
      </c>
      <c r="E2737" s="22">
        <v>44923</v>
      </c>
      <c r="F2737" s="17">
        <v>19374</v>
      </c>
      <c r="G2737" s="17">
        <v>28</v>
      </c>
      <c r="H2737" s="15">
        <f t="shared" si="42"/>
        <v>691.92857142857144</v>
      </c>
      <c r="I2737" s="15" t="s">
        <v>205</v>
      </c>
    </row>
    <row r="2738" spans="2:9" ht="15">
      <c r="B2738" s="17" t="s">
        <v>119</v>
      </c>
      <c r="C2738" s="17" t="s">
        <v>71</v>
      </c>
      <c r="D2738" s="19" t="s">
        <v>84</v>
      </c>
      <c r="E2738" s="22">
        <v>44923</v>
      </c>
      <c r="F2738" s="17">
        <v>14749</v>
      </c>
      <c r="G2738" s="17">
        <v>41</v>
      </c>
      <c r="H2738" s="15">
        <f t="shared" si="42"/>
        <v>359.73170731707319</v>
      </c>
      <c r="I2738" s="15" t="s">
        <v>205</v>
      </c>
    </row>
    <row r="2739" spans="2:9" ht="15">
      <c r="B2739" s="17" t="s">
        <v>120</v>
      </c>
      <c r="C2739" s="17" t="s">
        <v>81</v>
      </c>
      <c r="D2739" s="19" t="s">
        <v>121</v>
      </c>
      <c r="E2739" s="22">
        <v>44923</v>
      </c>
      <c r="F2739" s="17">
        <v>672</v>
      </c>
      <c r="G2739" s="17">
        <v>2</v>
      </c>
      <c r="H2739" s="15">
        <f t="shared" si="42"/>
        <v>336</v>
      </c>
      <c r="I2739" s="15" t="s">
        <v>205</v>
      </c>
    </row>
    <row r="2740" spans="2:9" ht="15">
      <c r="B2740" s="17" t="s">
        <v>122</v>
      </c>
      <c r="C2740" s="17" t="s">
        <v>81</v>
      </c>
      <c r="D2740" s="19" t="s">
        <v>123</v>
      </c>
      <c r="E2740" s="22">
        <v>44923</v>
      </c>
      <c r="F2740" s="17">
        <v>0</v>
      </c>
      <c r="G2740" s="17">
        <v>0</v>
      </c>
      <c r="H2740" s="15">
        <f t="shared" si="42"/>
        <v>0</v>
      </c>
      <c r="I2740" s="15" t="s">
        <v>205</v>
      </c>
    </row>
    <row r="2741" spans="2:9" ht="15">
      <c r="B2741" s="17" t="s">
        <v>124</v>
      </c>
      <c r="C2741" s="17" t="s">
        <v>81</v>
      </c>
      <c r="D2741" s="19" t="s">
        <v>121</v>
      </c>
      <c r="E2741" s="22">
        <v>44923</v>
      </c>
      <c r="F2741" s="17">
        <v>732</v>
      </c>
      <c r="G2741" s="17">
        <v>3</v>
      </c>
      <c r="H2741" s="15">
        <f t="shared" si="42"/>
        <v>244</v>
      </c>
      <c r="I2741" s="15" t="s">
        <v>205</v>
      </c>
    </row>
    <row r="2742" spans="2:9" ht="15">
      <c r="B2742" s="17" t="s">
        <v>125</v>
      </c>
      <c r="C2742" s="17" t="s">
        <v>75</v>
      </c>
      <c r="D2742" s="19" t="s">
        <v>91</v>
      </c>
      <c r="E2742" s="22">
        <v>44923</v>
      </c>
      <c r="F2742" s="17">
        <v>8985</v>
      </c>
      <c r="G2742" s="17">
        <v>15</v>
      </c>
      <c r="H2742" s="15">
        <f t="shared" si="42"/>
        <v>599</v>
      </c>
      <c r="I2742" s="15" t="s">
        <v>205</v>
      </c>
    </row>
    <row r="2743" spans="2:9" ht="15">
      <c r="B2743" s="17" t="s">
        <v>126</v>
      </c>
      <c r="C2743" s="17" t="s">
        <v>71</v>
      </c>
      <c r="D2743" s="19" t="s">
        <v>84</v>
      </c>
      <c r="E2743" s="22">
        <v>44923</v>
      </c>
      <c r="F2743" s="17">
        <v>1632</v>
      </c>
      <c r="G2743" s="17">
        <v>8</v>
      </c>
      <c r="H2743" s="15">
        <f t="shared" si="42"/>
        <v>204</v>
      </c>
      <c r="I2743" s="15" t="s">
        <v>205</v>
      </c>
    </row>
    <row r="2744" spans="2:9" ht="15">
      <c r="B2744" s="17" t="s">
        <v>87</v>
      </c>
      <c r="C2744" s="17" t="s">
        <v>71</v>
      </c>
      <c r="D2744" s="19" t="s">
        <v>72</v>
      </c>
      <c r="E2744" s="22">
        <v>44923</v>
      </c>
      <c r="F2744" s="17">
        <v>29631</v>
      </c>
      <c r="G2744" s="17">
        <v>60</v>
      </c>
      <c r="H2744" s="15">
        <f t="shared" si="42"/>
        <v>493.85</v>
      </c>
      <c r="I2744" s="15" t="s">
        <v>205</v>
      </c>
    </row>
    <row r="2745" spans="2:9" ht="15">
      <c r="B2745" s="17" t="s">
        <v>127</v>
      </c>
      <c r="C2745" s="17" t="s">
        <v>68</v>
      </c>
      <c r="D2745" s="19" t="s">
        <v>99</v>
      </c>
      <c r="E2745" s="22">
        <v>44923</v>
      </c>
      <c r="F2745" s="17">
        <v>6769</v>
      </c>
      <c r="G2745" s="17">
        <v>8</v>
      </c>
      <c r="H2745" s="15">
        <f t="shared" si="42"/>
        <v>846.125</v>
      </c>
      <c r="I2745" s="15" t="s">
        <v>205</v>
      </c>
    </row>
    <row r="2746" spans="2:9" ht="15">
      <c r="B2746" s="17" t="s">
        <v>128</v>
      </c>
      <c r="C2746" s="17" t="s">
        <v>81</v>
      </c>
      <c r="D2746" s="19" t="s">
        <v>123</v>
      </c>
      <c r="E2746" s="22">
        <v>44923</v>
      </c>
      <c r="F2746" s="17">
        <v>23750</v>
      </c>
      <c r="G2746" s="17">
        <v>38</v>
      </c>
      <c r="H2746" s="15">
        <f t="shared" si="42"/>
        <v>625</v>
      </c>
      <c r="I2746" s="15" t="s">
        <v>205</v>
      </c>
    </row>
    <row r="2747" spans="2:9" ht="15">
      <c r="B2747" s="17" t="s">
        <v>129</v>
      </c>
      <c r="C2747" s="17" t="s">
        <v>75</v>
      </c>
      <c r="D2747" s="19" t="s">
        <v>91</v>
      </c>
      <c r="E2747" s="22">
        <v>44923</v>
      </c>
      <c r="F2747" s="17">
        <v>8775</v>
      </c>
      <c r="G2747" s="17">
        <v>21</v>
      </c>
      <c r="H2747" s="15">
        <f t="shared" si="42"/>
        <v>417.85714285714283</v>
      </c>
      <c r="I2747" s="15" t="s">
        <v>205</v>
      </c>
    </row>
    <row r="2748" spans="2:9" ht="15">
      <c r="B2748" s="17" t="s">
        <v>130</v>
      </c>
      <c r="C2748" s="17" t="s">
        <v>71</v>
      </c>
      <c r="D2748" s="19" t="s">
        <v>72</v>
      </c>
      <c r="E2748" s="22">
        <v>44923</v>
      </c>
      <c r="F2748" s="17">
        <v>402</v>
      </c>
      <c r="G2748" s="17">
        <v>2</v>
      </c>
      <c r="H2748" s="15">
        <f t="shared" si="42"/>
        <v>201</v>
      </c>
      <c r="I2748" s="15" t="s">
        <v>205</v>
      </c>
    </row>
    <row r="2749" spans="2:9" ht="15">
      <c r="B2749" s="17" t="s">
        <v>131</v>
      </c>
      <c r="C2749" s="17" t="s">
        <v>75</v>
      </c>
      <c r="D2749" s="19" t="s">
        <v>76</v>
      </c>
      <c r="E2749" s="22">
        <v>44923</v>
      </c>
      <c r="F2749" s="17">
        <v>27369</v>
      </c>
      <c r="G2749" s="17">
        <v>212</v>
      </c>
      <c r="H2749" s="15">
        <f t="shared" si="42"/>
        <v>129.09905660377359</v>
      </c>
      <c r="I2749" s="15" t="s">
        <v>205</v>
      </c>
    </row>
    <row r="2750" spans="2:9" ht="15">
      <c r="B2750" s="17" t="s">
        <v>132</v>
      </c>
      <c r="C2750" s="17" t="s">
        <v>68</v>
      </c>
      <c r="D2750" s="19" t="s">
        <v>89</v>
      </c>
      <c r="E2750" s="22">
        <v>44923</v>
      </c>
      <c r="F2750" s="17">
        <v>0</v>
      </c>
      <c r="G2750" s="17">
        <v>0</v>
      </c>
      <c r="H2750" s="15">
        <f t="shared" si="42"/>
        <v>0</v>
      </c>
      <c r="I2750" s="15" t="s">
        <v>205</v>
      </c>
    </row>
    <row r="2751" spans="2:9" ht="15">
      <c r="B2751" s="17" t="s">
        <v>133</v>
      </c>
      <c r="C2751" s="17" t="s">
        <v>71</v>
      </c>
      <c r="D2751" s="19" t="s">
        <v>72</v>
      </c>
      <c r="E2751" s="22">
        <v>44923</v>
      </c>
      <c r="F2751" s="17">
        <v>0</v>
      </c>
      <c r="G2751" s="17">
        <v>0</v>
      </c>
      <c r="H2751" s="15">
        <f t="shared" si="42"/>
        <v>0</v>
      </c>
      <c r="I2751" s="15" t="s">
        <v>205</v>
      </c>
    </row>
    <row r="2752" spans="2:9" ht="15">
      <c r="B2752" s="17" t="s">
        <v>134</v>
      </c>
      <c r="C2752" s="17" t="s">
        <v>75</v>
      </c>
      <c r="D2752" s="19" t="s">
        <v>76</v>
      </c>
      <c r="E2752" s="22">
        <v>44923</v>
      </c>
      <c r="F2752" s="17">
        <v>1110</v>
      </c>
      <c r="G2752" s="17">
        <v>6</v>
      </c>
      <c r="H2752" s="15">
        <f t="shared" si="42"/>
        <v>185</v>
      </c>
      <c r="I2752" s="15" t="s">
        <v>205</v>
      </c>
    </row>
    <row r="2753" spans="2:9" ht="15">
      <c r="B2753" s="17" t="s">
        <v>135</v>
      </c>
      <c r="C2753" s="17" t="s">
        <v>68</v>
      </c>
      <c r="D2753" s="19" t="s">
        <v>69</v>
      </c>
      <c r="E2753" s="22">
        <v>44923</v>
      </c>
      <c r="F2753" s="17">
        <v>19374</v>
      </c>
      <c r="G2753" s="17">
        <v>28</v>
      </c>
      <c r="H2753" s="15">
        <f t="shared" si="42"/>
        <v>691.92857142857144</v>
      </c>
      <c r="I2753" s="15" t="s">
        <v>205</v>
      </c>
    </row>
    <row r="2754" spans="2:9" ht="15">
      <c r="B2754" s="17" t="s">
        <v>136</v>
      </c>
      <c r="C2754" s="17" t="s">
        <v>71</v>
      </c>
      <c r="D2754" s="19" t="s">
        <v>84</v>
      </c>
      <c r="E2754" s="22">
        <v>44923</v>
      </c>
      <c r="F2754" s="17">
        <v>14749</v>
      </c>
      <c r="G2754" s="17">
        <v>41</v>
      </c>
      <c r="H2754" s="15">
        <f t="shared" si="42"/>
        <v>359.73170731707319</v>
      </c>
      <c r="I2754" s="15" t="s">
        <v>205</v>
      </c>
    </row>
    <row r="2755" spans="2:9" ht="15">
      <c r="B2755" s="17" t="s">
        <v>137</v>
      </c>
      <c r="C2755" s="17" t="s">
        <v>81</v>
      </c>
      <c r="D2755" s="19" t="s">
        <v>121</v>
      </c>
      <c r="E2755" s="22">
        <v>44923</v>
      </c>
      <c r="F2755" s="17">
        <v>672</v>
      </c>
      <c r="G2755" s="17">
        <v>2</v>
      </c>
      <c r="H2755" s="15">
        <f t="shared" ref="H2755:H2818" si="43">IF(F2755&gt;0,F2755/G2755,0)</f>
        <v>336</v>
      </c>
      <c r="I2755" s="15" t="s">
        <v>205</v>
      </c>
    </row>
    <row r="2756" spans="2:9" ht="15">
      <c r="B2756" s="17" t="s">
        <v>138</v>
      </c>
      <c r="C2756" s="17" t="s">
        <v>68</v>
      </c>
      <c r="D2756" s="19" t="s">
        <v>89</v>
      </c>
      <c r="E2756" s="22">
        <v>44923</v>
      </c>
      <c r="F2756" s="17">
        <v>0</v>
      </c>
      <c r="G2756" s="17">
        <v>0</v>
      </c>
      <c r="H2756" s="15">
        <f t="shared" si="43"/>
        <v>0</v>
      </c>
      <c r="I2756" s="15" t="s">
        <v>205</v>
      </c>
    </row>
    <row r="2757" spans="2:9" ht="15">
      <c r="B2757" s="17" t="s">
        <v>139</v>
      </c>
      <c r="C2757" s="17" t="s">
        <v>71</v>
      </c>
      <c r="D2757" s="19" t="s">
        <v>94</v>
      </c>
      <c r="E2757" s="22">
        <v>44923</v>
      </c>
      <c r="F2757" s="17">
        <v>732</v>
      </c>
      <c r="G2757" s="17">
        <v>3</v>
      </c>
      <c r="H2757" s="15">
        <f t="shared" si="43"/>
        <v>244</v>
      </c>
      <c r="I2757" s="15" t="s">
        <v>205</v>
      </c>
    </row>
    <row r="2758" spans="2:9" ht="15">
      <c r="B2758" s="17" t="s">
        <v>140</v>
      </c>
      <c r="C2758" s="17" t="s">
        <v>68</v>
      </c>
      <c r="D2758" s="19" t="s">
        <v>99</v>
      </c>
      <c r="E2758" s="22">
        <v>44923</v>
      </c>
      <c r="F2758" s="17">
        <v>8985</v>
      </c>
      <c r="G2758" s="17">
        <v>15</v>
      </c>
      <c r="H2758" s="15">
        <f t="shared" si="43"/>
        <v>599</v>
      </c>
      <c r="I2758" s="15" t="s">
        <v>205</v>
      </c>
    </row>
    <row r="2759" spans="2:9" ht="15">
      <c r="B2759" s="17" t="s">
        <v>141</v>
      </c>
      <c r="C2759" s="17" t="s">
        <v>75</v>
      </c>
      <c r="D2759" s="19" t="s">
        <v>91</v>
      </c>
      <c r="E2759" s="22">
        <v>44923</v>
      </c>
      <c r="F2759" s="17">
        <v>1632</v>
      </c>
      <c r="G2759" s="17">
        <v>8</v>
      </c>
      <c r="H2759" s="15">
        <f t="shared" si="43"/>
        <v>204</v>
      </c>
      <c r="I2759" s="15" t="s">
        <v>205</v>
      </c>
    </row>
    <row r="2760" spans="2:9" ht="15">
      <c r="B2760" s="17" t="s">
        <v>142</v>
      </c>
      <c r="C2760" s="17" t="s">
        <v>68</v>
      </c>
      <c r="D2760" s="19" t="s">
        <v>89</v>
      </c>
      <c r="E2760" s="22">
        <v>44923</v>
      </c>
      <c r="F2760" s="17">
        <v>29631</v>
      </c>
      <c r="G2760" s="17">
        <v>60</v>
      </c>
      <c r="H2760" s="15">
        <f t="shared" si="43"/>
        <v>493.85</v>
      </c>
      <c r="I2760" s="15" t="s">
        <v>205</v>
      </c>
    </row>
    <row r="2761" spans="2:9" ht="15">
      <c r="B2761" s="17" t="s">
        <v>143</v>
      </c>
      <c r="C2761" s="17" t="s">
        <v>81</v>
      </c>
      <c r="D2761" s="19" t="s">
        <v>121</v>
      </c>
      <c r="E2761" s="22">
        <v>44923</v>
      </c>
      <c r="F2761" s="17">
        <v>6769</v>
      </c>
      <c r="G2761" s="17">
        <v>8</v>
      </c>
      <c r="H2761" s="15">
        <f t="shared" si="43"/>
        <v>846.125</v>
      </c>
      <c r="I2761" s="15" t="s">
        <v>205</v>
      </c>
    </row>
    <row r="2762" spans="2:9" ht="15">
      <c r="B2762" s="17" t="s">
        <v>144</v>
      </c>
      <c r="C2762" s="17" t="s">
        <v>71</v>
      </c>
      <c r="D2762" s="19" t="s">
        <v>72</v>
      </c>
      <c r="E2762" s="22">
        <v>44923</v>
      </c>
      <c r="F2762" s="17">
        <v>23750</v>
      </c>
      <c r="G2762" s="17">
        <v>38</v>
      </c>
      <c r="H2762" s="15">
        <f t="shared" si="43"/>
        <v>625</v>
      </c>
      <c r="I2762" s="15" t="s">
        <v>205</v>
      </c>
    </row>
    <row r="2763" spans="2:9" ht="15">
      <c r="B2763" s="17" t="s">
        <v>145</v>
      </c>
      <c r="C2763" s="17" t="s">
        <v>81</v>
      </c>
      <c r="D2763" s="19" t="s">
        <v>123</v>
      </c>
      <c r="E2763" s="22">
        <v>44923</v>
      </c>
      <c r="F2763" s="17">
        <v>8775</v>
      </c>
      <c r="G2763" s="17">
        <v>21</v>
      </c>
      <c r="H2763" s="15">
        <f t="shared" si="43"/>
        <v>417.85714285714283</v>
      </c>
      <c r="I2763" s="15" t="s">
        <v>205</v>
      </c>
    </row>
    <row r="2764" spans="2:9" ht="15">
      <c r="B2764" s="17" t="s">
        <v>146</v>
      </c>
      <c r="C2764" s="17" t="s">
        <v>68</v>
      </c>
      <c r="D2764" s="19" t="s">
        <v>69</v>
      </c>
      <c r="E2764" s="22">
        <v>44923</v>
      </c>
      <c r="F2764" s="17">
        <v>402</v>
      </c>
      <c r="G2764" s="17">
        <v>2</v>
      </c>
      <c r="H2764" s="15">
        <f t="shared" si="43"/>
        <v>201</v>
      </c>
      <c r="I2764" s="15" t="s">
        <v>205</v>
      </c>
    </row>
    <row r="2765" spans="2:9" ht="15">
      <c r="B2765" s="17" t="s">
        <v>147</v>
      </c>
      <c r="C2765" s="17" t="s">
        <v>68</v>
      </c>
      <c r="D2765" s="19" t="s">
        <v>99</v>
      </c>
      <c r="E2765" s="22">
        <v>44923</v>
      </c>
      <c r="F2765" s="17">
        <v>27369</v>
      </c>
      <c r="G2765" s="17">
        <v>212</v>
      </c>
      <c r="H2765" s="15">
        <f t="shared" si="43"/>
        <v>129.09905660377359</v>
      </c>
      <c r="I2765" s="15" t="s">
        <v>205</v>
      </c>
    </row>
    <row r="2766" spans="2:9" ht="15">
      <c r="B2766" s="17" t="s">
        <v>148</v>
      </c>
      <c r="C2766" s="17" t="s">
        <v>81</v>
      </c>
      <c r="D2766" s="19" t="s">
        <v>123</v>
      </c>
      <c r="E2766" s="22">
        <v>44923</v>
      </c>
      <c r="F2766" s="17">
        <v>0</v>
      </c>
      <c r="G2766" s="17">
        <v>0</v>
      </c>
      <c r="H2766" s="15">
        <f t="shared" si="43"/>
        <v>0</v>
      </c>
      <c r="I2766" s="15" t="s">
        <v>205</v>
      </c>
    </row>
    <row r="2767" spans="2:9" ht="15">
      <c r="B2767" s="17" t="s">
        <v>149</v>
      </c>
      <c r="C2767" s="17" t="s">
        <v>75</v>
      </c>
      <c r="D2767" s="19" t="s">
        <v>86</v>
      </c>
      <c r="E2767" s="22">
        <v>44923</v>
      </c>
      <c r="F2767" s="17">
        <v>0</v>
      </c>
      <c r="G2767" s="17">
        <v>0</v>
      </c>
      <c r="H2767" s="15">
        <f t="shared" si="43"/>
        <v>0</v>
      </c>
      <c r="I2767" s="15" t="s">
        <v>205</v>
      </c>
    </row>
    <row r="2768" spans="2:9" ht="15">
      <c r="B2768" s="17" t="s">
        <v>150</v>
      </c>
      <c r="C2768" s="17" t="s">
        <v>71</v>
      </c>
      <c r="D2768" s="19" t="s">
        <v>94</v>
      </c>
      <c r="E2768" s="22">
        <v>44923</v>
      </c>
      <c r="F2768" s="17">
        <v>1110</v>
      </c>
      <c r="G2768" s="17">
        <v>6</v>
      </c>
      <c r="H2768" s="15">
        <f t="shared" si="43"/>
        <v>185</v>
      </c>
      <c r="I2768" s="15" t="s">
        <v>205</v>
      </c>
    </row>
    <row r="2769" spans="2:9" ht="15">
      <c r="B2769" s="17" t="s">
        <v>151</v>
      </c>
      <c r="C2769" s="17" t="s">
        <v>68</v>
      </c>
      <c r="D2769" s="19" t="s">
        <v>89</v>
      </c>
      <c r="E2769" s="22">
        <v>44923</v>
      </c>
      <c r="F2769" s="17">
        <v>19374</v>
      </c>
      <c r="G2769" s="17">
        <v>28</v>
      </c>
      <c r="H2769" s="15">
        <f t="shared" si="43"/>
        <v>691.92857142857144</v>
      </c>
      <c r="I2769" s="15" t="s">
        <v>205</v>
      </c>
    </row>
    <row r="2770" spans="2:9" ht="15">
      <c r="B2770" s="17" t="s">
        <v>152</v>
      </c>
      <c r="C2770" s="17" t="s">
        <v>81</v>
      </c>
      <c r="D2770" s="19" t="s">
        <v>82</v>
      </c>
      <c r="E2770" s="22">
        <v>44923</v>
      </c>
      <c r="F2770" s="17">
        <v>14749</v>
      </c>
      <c r="G2770" s="17">
        <v>41</v>
      </c>
      <c r="H2770" s="15">
        <f t="shared" si="43"/>
        <v>359.73170731707319</v>
      </c>
      <c r="I2770" s="15" t="s">
        <v>205</v>
      </c>
    </row>
    <row r="2771" spans="2:9" ht="15">
      <c r="B2771" s="17" t="s">
        <v>153</v>
      </c>
      <c r="C2771" s="17" t="s">
        <v>68</v>
      </c>
      <c r="D2771" s="19" t="s">
        <v>89</v>
      </c>
      <c r="E2771" s="22">
        <v>44923</v>
      </c>
      <c r="F2771" s="17">
        <v>672</v>
      </c>
      <c r="G2771" s="17">
        <v>2</v>
      </c>
      <c r="H2771" s="15">
        <f t="shared" si="43"/>
        <v>336</v>
      </c>
      <c r="I2771" s="15" t="s">
        <v>205</v>
      </c>
    </row>
    <row r="2772" spans="2:9" ht="15">
      <c r="B2772" s="17" t="s">
        <v>154</v>
      </c>
      <c r="C2772" s="17" t="s">
        <v>71</v>
      </c>
      <c r="D2772" s="19" t="s">
        <v>84</v>
      </c>
      <c r="E2772" s="22">
        <v>44923</v>
      </c>
      <c r="F2772" s="17">
        <v>0</v>
      </c>
      <c r="G2772" s="17">
        <v>0</v>
      </c>
      <c r="H2772" s="15">
        <f t="shared" si="43"/>
        <v>0</v>
      </c>
      <c r="I2772" s="15" t="s">
        <v>205</v>
      </c>
    </row>
    <row r="2773" spans="2:9" ht="15">
      <c r="B2773" s="17" t="s">
        <v>155</v>
      </c>
      <c r="C2773" s="17" t="s">
        <v>75</v>
      </c>
      <c r="D2773" s="19" t="s">
        <v>86</v>
      </c>
      <c r="E2773" s="22">
        <v>44923</v>
      </c>
      <c r="F2773" s="17">
        <v>732</v>
      </c>
      <c r="G2773" s="17">
        <v>3</v>
      </c>
      <c r="H2773" s="15">
        <f t="shared" si="43"/>
        <v>244</v>
      </c>
      <c r="I2773" s="15" t="s">
        <v>205</v>
      </c>
    </row>
    <row r="2774" spans="2:9" ht="15">
      <c r="B2774" s="17" t="s">
        <v>156</v>
      </c>
      <c r="C2774" s="17" t="s">
        <v>81</v>
      </c>
      <c r="D2774" s="19" t="s">
        <v>82</v>
      </c>
      <c r="E2774" s="22">
        <v>44923</v>
      </c>
      <c r="F2774" s="17">
        <v>8985</v>
      </c>
      <c r="G2774" s="17">
        <v>15</v>
      </c>
      <c r="H2774" s="15">
        <f t="shared" si="43"/>
        <v>599</v>
      </c>
      <c r="I2774" s="15" t="s">
        <v>205</v>
      </c>
    </row>
    <row r="2775" spans="2:9" ht="15">
      <c r="B2775" s="17" t="s">
        <v>157</v>
      </c>
      <c r="C2775" s="17" t="s">
        <v>81</v>
      </c>
      <c r="D2775" s="19" t="s">
        <v>121</v>
      </c>
      <c r="E2775" s="22">
        <v>44923</v>
      </c>
      <c r="F2775" s="17">
        <v>1632</v>
      </c>
      <c r="G2775" s="17">
        <v>8</v>
      </c>
      <c r="H2775" s="15">
        <f t="shared" si="43"/>
        <v>204</v>
      </c>
      <c r="I2775" s="15" t="s">
        <v>205</v>
      </c>
    </row>
    <row r="2776" spans="2:9" ht="15">
      <c r="B2776" s="17" t="s">
        <v>158</v>
      </c>
      <c r="C2776" s="17" t="s">
        <v>68</v>
      </c>
      <c r="D2776" s="19" t="s">
        <v>99</v>
      </c>
      <c r="E2776" s="22">
        <v>44923</v>
      </c>
      <c r="F2776" s="17">
        <v>0</v>
      </c>
      <c r="G2776" s="17">
        <v>0</v>
      </c>
      <c r="H2776" s="15">
        <f t="shared" si="43"/>
        <v>0</v>
      </c>
      <c r="I2776" s="15" t="s">
        <v>205</v>
      </c>
    </row>
    <row r="2777" spans="2:9" ht="15">
      <c r="B2777" s="17" t="s">
        <v>159</v>
      </c>
      <c r="C2777" s="17" t="s">
        <v>75</v>
      </c>
      <c r="D2777" s="19" t="s">
        <v>91</v>
      </c>
      <c r="E2777" s="22">
        <v>44923</v>
      </c>
      <c r="F2777" s="17">
        <v>11678</v>
      </c>
      <c r="G2777" s="17">
        <v>16</v>
      </c>
      <c r="H2777" s="15">
        <f t="shared" si="43"/>
        <v>729.875</v>
      </c>
      <c r="I2777" s="15" t="s">
        <v>205</v>
      </c>
    </row>
    <row r="2778" spans="2:9" ht="15">
      <c r="B2778" s="17" t="s">
        <v>160</v>
      </c>
      <c r="C2778" s="17" t="s">
        <v>71</v>
      </c>
      <c r="D2778" s="19" t="s">
        <v>84</v>
      </c>
      <c r="E2778" s="22">
        <v>44923</v>
      </c>
      <c r="F2778" s="17">
        <v>2160</v>
      </c>
      <c r="G2778" s="17">
        <v>16</v>
      </c>
      <c r="H2778" s="15">
        <f t="shared" si="43"/>
        <v>135</v>
      </c>
      <c r="I2778" s="15" t="s">
        <v>205</v>
      </c>
    </row>
    <row r="2779" spans="2:9" ht="15">
      <c r="B2779" s="17" t="s">
        <v>161</v>
      </c>
      <c r="C2779" s="17" t="s">
        <v>75</v>
      </c>
      <c r="D2779" s="19" t="s">
        <v>86</v>
      </c>
      <c r="E2779" s="22">
        <v>44923</v>
      </c>
      <c r="F2779" s="17">
        <v>0</v>
      </c>
      <c r="G2779" s="17">
        <v>0</v>
      </c>
      <c r="H2779" s="15">
        <f t="shared" si="43"/>
        <v>0</v>
      </c>
      <c r="I2779" s="15" t="s">
        <v>205</v>
      </c>
    </row>
    <row r="2780" spans="2:9" ht="15">
      <c r="B2780" s="17" t="s">
        <v>162</v>
      </c>
      <c r="C2780" s="17" t="s">
        <v>81</v>
      </c>
      <c r="D2780" s="19" t="s">
        <v>82</v>
      </c>
      <c r="E2780" s="22">
        <v>44923</v>
      </c>
      <c r="F2780" s="17">
        <v>3146</v>
      </c>
      <c r="G2780" s="17">
        <v>17</v>
      </c>
      <c r="H2780" s="15">
        <f t="shared" si="43"/>
        <v>185.05882352941177</v>
      </c>
      <c r="I2780" s="15" t="s">
        <v>205</v>
      </c>
    </row>
    <row r="2781" spans="2:9" ht="15">
      <c r="B2781" s="17" t="s">
        <v>163</v>
      </c>
      <c r="C2781" s="17" t="s">
        <v>71</v>
      </c>
      <c r="D2781" s="19" t="s">
        <v>94</v>
      </c>
      <c r="E2781" s="22">
        <v>44923</v>
      </c>
      <c r="F2781" s="17">
        <v>399</v>
      </c>
      <c r="G2781" s="17">
        <v>1</v>
      </c>
      <c r="H2781" s="15">
        <f t="shared" si="43"/>
        <v>399</v>
      </c>
      <c r="I2781" s="15" t="s">
        <v>205</v>
      </c>
    </row>
    <row r="2782" spans="2:9" ht="15">
      <c r="B2782" s="17" t="s">
        <v>164</v>
      </c>
      <c r="C2782" s="17" t="s">
        <v>75</v>
      </c>
      <c r="D2782" s="19" t="s">
        <v>91</v>
      </c>
      <c r="E2782" s="22">
        <v>44923</v>
      </c>
      <c r="F2782" s="17">
        <v>910</v>
      </c>
      <c r="G2782" s="17">
        <v>1</v>
      </c>
      <c r="H2782" s="15">
        <f t="shared" si="43"/>
        <v>910</v>
      </c>
      <c r="I2782" s="15" t="s">
        <v>205</v>
      </c>
    </row>
    <row r="2783" spans="2:9" ht="15">
      <c r="B2783" s="17" t="s">
        <v>165</v>
      </c>
      <c r="C2783" s="17" t="s">
        <v>75</v>
      </c>
      <c r="D2783" s="19" t="s">
        <v>86</v>
      </c>
      <c r="E2783" s="22">
        <v>44923</v>
      </c>
      <c r="F2783" s="17">
        <v>4882</v>
      </c>
      <c r="G2783" s="17">
        <v>6</v>
      </c>
      <c r="H2783" s="15">
        <f t="shared" si="43"/>
        <v>813.66666666666663</v>
      </c>
      <c r="I2783" s="15" t="s">
        <v>205</v>
      </c>
    </row>
    <row r="2784" spans="2:9" ht="15">
      <c r="B2784" s="17" t="s">
        <v>166</v>
      </c>
      <c r="C2784" s="17" t="s">
        <v>81</v>
      </c>
      <c r="D2784" s="19" t="s">
        <v>121</v>
      </c>
      <c r="E2784" s="22">
        <v>44923</v>
      </c>
      <c r="F2784" s="17">
        <v>2966</v>
      </c>
      <c r="G2784" s="17">
        <v>14</v>
      </c>
      <c r="H2784" s="15">
        <f t="shared" si="43"/>
        <v>211.85714285714286</v>
      </c>
      <c r="I2784" s="15" t="s">
        <v>205</v>
      </c>
    </row>
    <row r="2785" spans="2:9" ht="15">
      <c r="B2785" s="17" t="s">
        <v>167</v>
      </c>
      <c r="C2785" s="17" t="s">
        <v>68</v>
      </c>
      <c r="D2785" s="19" t="s">
        <v>89</v>
      </c>
      <c r="E2785" s="22">
        <v>44923</v>
      </c>
      <c r="F2785" s="17">
        <v>5152</v>
      </c>
      <c r="G2785" s="17">
        <v>18</v>
      </c>
      <c r="H2785" s="15">
        <f t="shared" si="43"/>
        <v>286.22222222222223</v>
      </c>
      <c r="I2785" s="15" t="s">
        <v>205</v>
      </c>
    </row>
    <row r="2786" spans="2:9" ht="15">
      <c r="B2786" s="17" t="s">
        <v>168</v>
      </c>
      <c r="C2786" s="17" t="s">
        <v>68</v>
      </c>
      <c r="D2786" s="19" t="s">
        <v>99</v>
      </c>
      <c r="E2786" s="22">
        <v>44923</v>
      </c>
      <c r="F2786" s="17">
        <v>359</v>
      </c>
      <c r="G2786" s="17">
        <v>1</v>
      </c>
      <c r="H2786" s="15">
        <f t="shared" si="43"/>
        <v>359</v>
      </c>
      <c r="I2786" s="15" t="s">
        <v>205</v>
      </c>
    </row>
    <row r="2787" spans="2:9" ht="15">
      <c r="B2787" s="17" t="s">
        <v>169</v>
      </c>
      <c r="C2787" s="17" t="s">
        <v>81</v>
      </c>
      <c r="D2787" s="19" t="s">
        <v>82</v>
      </c>
      <c r="E2787" s="22">
        <v>44923</v>
      </c>
      <c r="F2787" s="17">
        <v>29631</v>
      </c>
      <c r="G2787" s="17">
        <v>60</v>
      </c>
      <c r="H2787" s="15">
        <f t="shared" si="43"/>
        <v>493.85</v>
      </c>
      <c r="I2787" s="15" t="s">
        <v>205</v>
      </c>
    </row>
    <row r="2788" spans="2:9" ht="15">
      <c r="B2788" s="17" t="s">
        <v>170</v>
      </c>
      <c r="C2788" s="17" t="s">
        <v>81</v>
      </c>
      <c r="D2788" s="19" t="s">
        <v>82</v>
      </c>
      <c r="E2788" s="22">
        <v>44923</v>
      </c>
      <c r="F2788" s="17">
        <v>6769</v>
      </c>
      <c r="G2788" s="17">
        <v>8</v>
      </c>
      <c r="H2788" s="15">
        <f t="shared" si="43"/>
        <v>846.125</v>
      </c>
      <c r="I2788" s="15" t="s">
        <v>205</v>
      </c>
    </row>
    <row r="2789" spans="2:9" ht="15">
      <c r="B2789" s="17" t="s">
        <v>171</v>
      </c>
      <c r="C2789" s="17" t="s">
        <v>68</v>
      </c>
      <c r="D2789" s="19" t="s">
        <v>69</v>
      </c>
      <c r="E2789" s="22">
        <v>44923</v>
      </c>
      <c r="F2789" s="17">
        <v>23750</v>
      </c>
      <c r="G2789" s="17">
        <v>38</v>
      </c>
      <c r="H2789" s="15">
        <f t="shared" si="43"/>
        <v>625</v>
      </c>
      <c r="I2789" s="15" t="s">
        <v>205</v>
      </c>
    </row>
    <row r="2790" spans="2:9" ht="15">
      <c r="B2790" s="17" t="s">
        <v>172</v>
      </c>
      <c r="C2790" s="17" t="s">
        <v>75</v>
      </c>
      <c r="D2790" s="19" t="s">
        <v>91</v>
      </c>
      <c r="E2790" s="22">
        <v>44923</v>
      </c>
      <c r="F2790" s="17">
        <v>8775</v>
      </c>
      <c r="G2790" s="17">
        <v>21</v>
      </c>
      <c r="H2790" s="15">
        <f t="shared" si="43"/>
        <v>417.85714285714283</v>
      </c>
      <c r="I2790" s="15" t="s">
        <v>205</v>
      </c>
    </row>
    <row r="2791" spans="2:9" ht="15">
      <c r="B2791" s="17" t="s">
        <v>173</v>
      </c>
      <c r="C2791" s="17" t="s">
        <v>68</v>
      </c>
      <c r="D2791" s="19" t="s">
        <v>69</v>
      </c>
      <c r="E2791" s="22">
        <v>44923</v>
      </c>
      <c r="F2791" s="17">
        <v>402</v>
      </c>
      <c r="G2791" s="17">
        <v>2</v>
      </c>
      <c r="H2791" s="15">
        <f t="shared" si="43"/>
        <v>201</v>
      </c>
      <c r="I2791" s="15" t="s">
        <v>205</v>
      </c>
    </row>
    <row r="2792" spans="2:9" ht="15">
      <c r="B2792" s="17" t="s">
        <v>174</v>
      </c>
      <c r="C2792" s="17" t="s">
        <v>71</v>
      </c>
      <c r="D2792" s="19" t="s">
        <v>94</v>
      </c>
      <c r="E2792" s="22">
        <v>44923</v>
      </c>
      <c r="F2792" s="17">
        <v>27369</v>
      </c>
      <c r="G2792" s="17">
        <v>212</v>
      </c>
      <c r="H2792" s="15">
        <f t="shared" si="43"/>
        <v>129.09905660377359</v>
      </c>
      <c r="I2792" s="15" t="s">
        <v>205</v>
      </c>
    </row>
    <row r="2793" spans="2:9" ht="15">
      <c r="B2793" s="17" t="s">
        <v>175</v>
      </c>
      <c r="C2793" s="17" t="s">
        <v>81</v>
      </c>
      <c r="D2793" s="19" t="s">
        <v>123</v>
      </c>
      <c r="E2793" s="22">
        <v>44923</v>
      </c>
      <c r="F2793" s="17">
        <v>0</v>
      </c>
      <c r="G2793" s="17">
        <v>0</v>
      </c>
      <c r="H2793" s="15">
        <f t="shared" si="43"/>
        <v>0</v>
      </c>
      <c r="I2793" s="15" t="s">
        <v>205</v>
      </c>
    </row>
    <row r="2794" spans="2:9" ht="15">
      <c r="B2794" s="17" t="s">
        <v>176</v>
      </c>
      <c r="C2794" s="17" t="s">
        <v>68</v>
      </c>
      <c r="D2794" s="19" t="s">
        <v>99</v>
      </c>
      <c r="E2794" s="22">
        <v>44923</v>
      </c>
      <c r="F2794" s="17">
        <v>0</v>
      </c>
      <c r="G2794" s="17">
        <v>0</v>
      </c>
      <c r="H2794" s="15">
        <f t="shared" si="43"/>
        <v>0</v>
      </c>
      <c r="I2794" s="15" t="s">
        <v>205</v>
      </c>
    </row>
    <row r="2795" spans="2:9" ht="15">
      <c r="B2795" s="17" t="s">
        <v>177</v>
      </c>
      <c r="C2795" s="17" t="s">
        <v>71</v>
      </c>
      <c r="D2795" s="19" t="s">
        <v>94</v>
      </c>
      <c r="E2795" s="22">
        <v>44923</v>
      </c>
      <c r="F2795" s="17">
        <v>1110</v>
      </c>
      <c r="G2795" s="17">
        <v>6</v>
      </c>
      <c r="H2795" s="15">
        <f t="shared" si="43"/>
        <v>185</v>
      </c>
      <c r="I2795" s="15" t="s">
        <v>205</v>
      </c>
    </row>
    <row r="2796" spans="2:9" ht="15">
      <c r="B2796" s="17" t="s">
        <v>178</v>
      </c>
      <c r="C2796" s="17" t="s">
        <v>71</v>
      </c>
      <c r="D2796" s="19" t="s">
        <v>72</v>
      </c>
      <c r="E2796" s="22">
        <v>44923</v>
      </c>
      <c r="F2796" s="17">
        <v>19374</v>
      </c>
      <c r="G2796" s="17">
        <v>28</v>
      </c>
      <c r="H2796" s="15">
        <f t="shared" si="43"/>
        <v>691.92857142857144</v>
      </c>
      <c r="I2796" s="15" t="s">
        <v>205</v>
      </c>
    </row>
    <row r="2797" spans="2:9" ht="15">
      <c r="B2797" s="17" t="s">
        <v>179</v>
      </c>
      <c r="C2797" s="17" t="s">
        <v>68</v>
      </c>
      <c r="D2797" s="19" t="s">
        <v>69</v>
      </c>
      <c r="E2797" s="22">
        <v>44923</v>
      </c>
      <c r="F2797" s="17">
        <v>14749</v>
      </c>
      <c r="G2797" s="17">
        <v>41</v>
      </c>
      <c r="H2797" s="15">
        <f t="shared" si="43"/>
        <v>359.73170731707319</v>
      </c>
      <c r="I2797" s="15" t="s">
        <v>205</v>
      </c>
    </row>
    <row r="2798" spans="2:9" ht="15">
      <c r="B2798" s="17" t="s">
        <v>180</v>
      </c>
      <c r="C2798" s="17" t="s">
        <v>68</v>
      </c>
      <c r="D2798" s="19" t="s">
        <v>89</v>
      </c>
      <c r="E2798" s="22">
        <v>44923</v>
      </c>
      <c r="F2798" s="17">
        <v>672</v>
      </c>
      <c r="G2798" s="17">
        <v>2</v>
      </c>
      <c r="H2798" s="15">
        <f t="shared" si="43"/>
        <v>336</v>
      </c>
      <c r="I2798" s="15" t="s">
        <v>205</v>
      </c>
    </row>
    <row r="2799" spans="2:9" ht="15">
      <c r="B2799" s="17" t="s">
        <v>181</v>
      </c>
      <c r="C2799" s="17" t="s">
        <v>68</v>
      </c>
      <c r="D2799" s="19" t="s">
        <v>69</v>
      </c>
      <c r="E2799" s="22">
        <v>44923</v>
      </c>
      <c r="F2799" s="17">
        <v>0</v>
      </c>
      <c r="G2799" s="17">
        <v>0</v>
      </c>
      <c r="H2799" s="15">
        <f t="shared" si="43"/>
        <v>0</v>
      </c>
      <c r="I2799" s="15" t="s">
        <v>205</v>
      </c>
    </row>
    <row r="2800" spans="2:9" ht="15">
      <c r="B2800" s="17" t="s">
        <v>182</v>
      </c>
      <c r="C2800" s="17" t="s">
        <v>75</v>
      </c>
      <c r="D2800" s="19" t="s">
        <v>91</v>
      </c>
      <c r="E2800" s="22">
        <v>44923</v>
      </c>
      <c r="F2800" s="17">
        <v>732</v>
      </c>
      <c r="G2800" s="17">
        <v>3</v>
      </c>
      <c r="H2800" s="15">
        <f t="shared" si="43"/>
        <v>244</v>
      </c>
      <c r="I2800" s="15" t="s">
        <v>205</v>
      </c>
    </row>
    <row r="2801" spans="2:9" ht="15">
      <c r="B2801" s="17" t="s">
        <v>183</v>
      </c>
      <c r="C2801" s="17" t="s">
        <v>71</v>
      </c>
      <c r="D2801" s="19" t="s">
        <v>72</v>
      </c>
      <c r="E2801" s="22">
        <v>44923</v>
      </c>
      <c r="F2801" s="17">
        <v>8985</v>
      </c>
      <c r="G2801" s="17">
        <v>15</v>
      </c>
      <c r="H2801" s="15">
        <f t="shared" si="43"/>
        <v>599</v>
      </c>
      <c r="I2801" s="15" t="s">
        <v>205</v>
      </c>
    </row>
    <row r="2802" spans="2:9" ht="15">
      <c r="B2802" s="17" t="s">
        <v>67</v>
      </c>
      <c r="C2802" s="17" t="s">
        <v>68</v>
      </c>
      <c r="D2802" s="19" t="s">
        <v>69</v>
      </c>
      <c r="E2802" s="22">
        <v>44924</v>
      </c>
      <c r="F2802" s="17">
        <v>3637</v>
      </c>
      <c r="G2802" s="17">
        <v>18</v>
      </c>
      <c r="H2802" s="15">
        <f t="shared" si="43"/>
        <v>202.05555555555554</v>
      </c>
      <c r="I2802" s="15" t="s">
        <v>206</v>
      </c>
    </row>
    <row r="2803" spans="2:9" ht="15">
      <c r="B2803" s="17" t="s">
        <v>70</v>
      </c>
      <c r="C2803" s="17" t="s">
        <v>71</v>
      </c>
      <c r="D2803" s="19" t="s">
        <v>72</v>
      </c>
      <c r="E2803" s="22">
        <v>44924</v>
      </c>
      <c r="F2803" s="17">
        <v>41181</v>
      </c>
      <c r="G2803" s="17">
        <v>77</v>
      </c>
      <c r="H2803" s="15">
        <f t="shared" si="43"/>
        <v>534.81818181818187</v>
      </c>
      <c r="I2803" s="15" t="s">
        <v>206</v>
      </c>
    </row>
    <row r="2804" spans="2:9" ht="15">
      <c r="B2804" s="17" t="s">
        <v>73</v>
      </c>
      <c r="C2804" s="17" t="s">
        <v>71</v>
      </c>
      <c r="D2804" s="19" t="s">
        <v>72</v>
      </c>
      <c r="E2804" s="22">
        <v>44924</v>
      </c>
      <c r="F2804" s="17">
        <v>833</v>
      </c>
      <c r="G2804" s="17">
        <v>7</v>
      </c>
      <c r="H2804" s="15">
        <f t="shared" si="43"/>
        <v>119</v>
      </c>
      <c r="I2804" s="15" t="s">
        <v>206</v>
      </c>
    </row>
    <row r="2805" spans="2:9" ht="15">
      <c r="B2805" s="17" t="s">
        <v>74</v>
      </c>
      <c r="C2805" s="17" t="s">
        <v>75</v>
      </c>
      <c r="D2805" s="19" t="s">
        <v>76</v>
      </c>
      <c r="E2805" s="22">
        <v>44924</v>
      </c>
      <c r="F2805" s="17">
        <v>15291</v>
      </c>
      <c r="G2805" s="17">
        <v>9</v>
      </c>
      <c r="H2805" s="15">
        <f t="shared" si="43"/>
        <v>1699</v>
      </c>
      <c r="I2805" s="15" t="s">
        <v>206</v>
      </c>
    </row>
    <row r="2806" spans="2:9" ht="15">
      <c r="B2806" s="17" t="s">
        <v>77</v>
      </c>
      <c r="C2806" s="17" t="s">
        <v>78</v>
      </c>
      <c r="D2806" s="19" t="s">
        <v>79</v>
      </c>
      <c r="E2806" s="22">
        <v>44924</v>
      </c>
      <c r="F2806" s="17">
        <v>0</v>
      </c>
      <c r="G2806" s="17">
        <v>0</v>
      </c>
      <c r="H2806" s="15">
        <f t="shared" si="43"/>
        <v>0</v>
      </c>
      <c r="I2806" s="15" t="s">
        <v>206</v>
      </c>
    </row>
    <row r="2807" spans="2:9" ht="15">
      <c r="B2807" s="17" t="s">
        <v>80</v>
      </c>
      <c r="C2807" s="17" t="s">
        <v>81</v>
      </c>
      <c r="D2807" s="19" t="s">
        <v>82</v>
      </c>
      <c r="E2807" s="22">
        <v>44924</v>
      </c>
      <c r="F2807" s="17">
        <v>0</v>
      </c>
      <c r="G2807" s="17">
        <v>0</v>
      </c>
      <c r="H2807" s="15">
        <f t="shared" si="43"/>
        <v>0</v>
      </c>
      <c r="I2807" s="15" t="s">
        <v>206</v>
      </c>
    </row>
    <row r="2808" spans="2:9" ht="15">
      <c r="B2808" s="17" t="s">
        <v>83</v>
      </c>
      <c r="C2808" s="17" t="s">
        <v>71</v>
      </c>
      <c r="D2808" s="19" t="s">
        <v>84</v>
      </c>
      <c r="E2808" s="22">
        <v>44924</v>
      </c>
      <c r="F2808" s="17">
        <v>23349</v>
      </c>
      <c r="G2808" s="17">
        <v>181</v>
      </c>
      <c r="H2808" s="15">
        <f t="shared" si="43"/>
        <v>129</v>
      </c>
      <c r="I2808" s="15" t="s">
        <v>206</v>
      </c>
    </row>
    <row r="2809" spans="2:9" ht="15">
      <c r="B2809" s="17" t="s">
        <v>85</v>
      </c>
      <c r="C2809" s="17" t="s">
        <v>75</v>
      </c>
      <c r="D2809" s="19" t="s">
        <v>86</v>
      </c>
      <c r="E2809" s="22">
        <v>44924</v>
      </c>
      <c r="F2809" s="17">
        <v>568</v>
      </c>
      <c r="G2809" s="17">
        <v>2</v>
      </c>
      <c r="H2809" s="15">
        <f t="shared" si="43"/>
        <v>284</v>
      </c>
      <c r="I2809" s="15" t="s">
        <v>206</v>
      </c>
    </row>
    <row r="2810" spans="2:9" ht="15">
      <c r="B2810" s="17" t="s">
        <v>87</v>
      </c>
      <c r="C2810" s="17" t="s">
        <v>71</v>
      </c>
      <c r="D2810" s="19" t="s">
        <v>84</v>
      </c>
      <c r="E2810" s="22">
        <v>44924</v>
      </c>
      <c r="F2810" s="17">
        <v>2189</v>
      </c>
      <c r="G2810" s="17">
        <v>11</v>
      </c>
      <c r="H2810" s="15">
        <f t="shared" si="43"/>
        <v>199</v>
      </c>
      <c r="I2810" s="15" t="s">
        <v>206</v>
      </c>
    </row>
    <row r="2811" spans="2:9" ht="15">
      <c r="B2811" s="17" t="s">
        <v>88</v>
      </c>
      <c r="C2811" s="17" t="s">
        <v>68</v>
      </c>
      <c r="D2811" s="19" t="s">
        <v>89</v>
      </c>
      <c r="E2811" s="22">
        <v>44924</v>
      </c>
      <c r="F2811" s="17">
        <v>0</v>
      </c>
      <c r="G2811" s="17">
        <v>0</v>
      </c>
      <c r="H2811" s="15">
        <f t="shared" si="43"/>
        <v>0</v>
      </c>
      <c r="I2811" s="15" t="s">
        <v>206</v>
      </c>
    </row>
    <row r="2812" spans="2:9" ht="15">
      <c r="B2812" s="17" t="s">
        <v>90</v>
      </c>
      <c r="C2812" s="17" t="s">
        <v>75</v>
      </c>
      <c r="D2812" s="19" t="s">
        <v>91</v>
      </c>
      <c r="E2812" s="22">
        <v>44924</v>
      </c>
      <c r="F2812" s="17">
        <v>27586</v>
      </c>
      <c r="G2812" s="17">
        <v>56</v>
      </c>
      <c r="H2812" s="15">
        <f t="shared" si="43"/>
        <v>492.60714285714283</v>
      </c>
      <c r="I2812" s="15" t="s">
        <v>206</v>
      </c>
    </row>
    <row r="2813" spans="2:9" ht="15">
      <c r="B2813" s="17" t="s">
        <v>92</v>
      </c>
      <c r="C2813" s="17" t="s">
        <v>75</v>
      </c>
      <c r="D2813" s="19" t="s">
        <v>86</v>
      </c>
      <c r="E2813" s="22">
        <v>44924</v>
      </c>
      <c r="F2813" s="17">
        <v>10969</v>
      </c>
      <c r="G2813" s="17">
        <v>13</v>
      </c>
      <c r="H2813" s="15">
        <f t="shared" si="43"/>
        <v>843.76923076923072</v>
      </c>
      <c r="I2813" s="15" t="s">
        <v>206</v>
      </c>
    </row>
    <row r="2814" spans="2:9" ht="15">
      <c r="B2814" s="17" t="s">
        <v>93</v>
      </c>
      <c r="C2814" s="17" t="s">
        <v>71</v>
      </c>
      <c r="D2814" s="19" t="s">
        <v>94</v>
      </c>
      <c r="E2814" s="22">
        <v>44924</v>
      </c>
      <c r="F2814" s="17">
        <v>20000</v>
      </c>
      <c r="G2814" s="17">
        <v>32</v>
      </c>
      <c r="H2814" s="15">
        <f t="shared" si="43"/>
        <v>625</v>
      </c>
      <c r="I2814" s="15" t="s">
        <v>206</v>
      </c>
    </row>
    <row r="2815" spans="2:9" ht="15">
      <c r="B2815" s="17" t="s">
        <v>95</v>
      </c>
      <c r="C2815" s="17" t="s">
        <v>71</v>
      </c>
      <c r="D2815" s="19" t="s">
        <v>94</v>
      </c>
      <c r="E2815" s="22">
        <v>44924</v>
      </c>
      <c r="F2815" s="17">
        <v>9193</v>
      </c>
      <c r="G2815" s="17">
        <v>22</v>
      </c>
      <c r="H2815" s="15">
        <f t="shared" si="43"/>
        <v>417.86363636363637</v>
      </c>
      <c r="I2815" s="15" t="s">
        <v>206</v>
      </c>
    </row>
    <row r="2816" spans="2:9" ht="15">
      <c r="B2816" s="17" t="s">
        <v>96</v>
      </c>
      <c r="C2816" s="17" t="s">
        <v>75</v>
      </c>
      <c r="D2816" s="19" t="s">
        <v>76</v>
      </c>
      <c r="E2816" s="22">
        <v>44924</v>
      </c>
      <c r="F2816" s="17">
        <v>0</v>
      </c>
      <c r="G2816" s="17">
        <v>0</v>
      </c>
      <c r="H2816" s="15">
        <f t="shared" si="43"/>
        <v>0</v>
      </c>
      <c r="I2816" s="15" t="s">
        <v>206</v>
      </c>
    </row>
    <row r="2817" spans="2:9" ht="15">
      <c r="B2817" s="17" t="s">
        <v>97</v>
      </c>
      <c r="C2817" s="17" t="s">
        <v>71</v>
      </c>
      <c r="D2817" s="19" t="s">
        <v>72</v>
      </c>
      <c r="E2817" s="22">
        <v>44924</v>
      </c>
      <c r="F2817" s="17">
        <v>30187</v>
      </c>
      <c r="G2817" s="17">
        <v>234</v>
      </c>
      <c r="H2817" s="15">
        <f t="shared" si="43"/>
        <v>129.0042735042735</v>
      </c>
      <c r="I2817" s="15" t="s">
        <v>206</v>
      </c>
    </row>
    <row r="2818" spans="2:9" ht="15">
      <c r="B2818" s="17" t="s">
        <v>98</v>
      </c>
      <c r="C2818" s="17" t="s">
        <v>68</v>
      </c>
      <c r="D2818" s="19" t="s">
        <v>99</v>
      </c>
      <c r="E2818" s="22">
        <v>44924</v>
      </c>
      <c r="F2818" s="17">
        <v>0</v>
      </c>
      <c r="G2818" s="17">
        <v>0</v>
      </c>
      <c r="H2818" s="15">
        <f t="shared" si="43"/>
        <v>0</v>
      </c>
      <c r="I2818" s="15" t="s">
        <v>206</v>
      </c>
    </row>
    <row r="2819" spans="2:9" ht="15">
      <c r="B2819" s="17" t="s">
        <v>100</v>
      </c>
      <c r="C2819" s="17" t="s">
        <v>68</v>
      </c>
      <c r="D2819" s="19" t="s">
        <v>99</v>
      </c>
      <c r="E2819" s="22">
        <v>44924</v>
      </c>
      <c r="F2819" s="17">
        <v>0</v>
      </c>
      <c r="G2819" s="17">
        <v>0</v>
      </c>
      <c r="H2819" s="15">
        <f t="shared" ref="H2819:H2882" si="44">IF(F2819&gt;0,F2819/G2819,0)</f>
        <v>0</v>
      </c>
      <c r="I2819" s="15" t="s">
        <v>206</v>
      </c>
    </row>
    <row r="2820" spans="2:9" ht="15">
      <c r="B2820" s="17" t="s">
        <v>101</v>
      </c>
      <c r="C2820" s="17" t="s">
        <v>68</v>
      </c>
      <c r="D2820" s="19" t="s">
        <v>99</v>
      </c>
      <c r="E2820" s="22">
        <v>44924</v>
      </c>
      <c r="F2820" s="17">
        <v>1375</v>
      </c>
      <c r="G2820" s="17">
        <v>7</v>
      </c>
      <c r="H2820" s="15">
        <f t="shared" si="44"/>
        <v>196.42857142857142</v>
      </c>
      <c r="I2820" s="15" t="s">
        <v>206</v>
      </c>
    </row>
    <row r="2821" spans="2:9" ht="15">
      <c r="B2821" s="17" t="s">
        <v>102</v>
      </c>
      <c r="C2821" s="17" t="s">
        <v>75</v>
      </c>
      <c r="D2821" s="19" t="s">
        <v>76</v>
      </c>
      <c r="E2821" s="22">
        <v>44924</v>
      </c>
      <c r="F2821" s="17">
        <v>13147</v>
      </c>
      <c r="G2821" s="17">
        <v>19</v>
      </c>
      <c r="H2821" s="15">
        <f t="shared" si="44"/>
        <v>691.9473684210526</v>
      </c>
      <c r="I2821" s="15" t="s">
        <v>206</v>
      </c>
    </row>
    <row r="2822" spans="2:9" ht="15">
      <c r="B2822" s="17" t="s">
        <v>103</v>
      </c>
      <c r="C2822" s="17" t="s">
        <v>75</v>
      </c>
      <c r="D2822" s="19" t="s">
        <v>86</v>
      </c>
      <c r="E2822" s="22">
        <v>44924</v>
      </c>
      <c r="F2822" s="17">
        <v>14749</v>
      </c>
      <c r="G2822" s="17">
        <v>41</v>
      </c>
      <c r="H2822" s="15">
        <f t="shared" si="44"/>
        <v>359.73170731707319</v>
      </c>
      <c r="I2822" s="15" t="s">
        <v>206</v>
      </c>
    </row>
    <row r="2823" spans="2:9" ht="15">
      <c r="B2823" s="17" t="s">
        <v>104</v>
      </c>
      <c r="C2823" s="17" t="s">
        <v>68</v>
      </c>
      <c r="D2823" s="19" t="s">
        <v>99</v>
      </c>
      <c r="E2823" s="22">
        <v>44924</v>
      </c>
      <c r="F2823" s="17">
        <v>316</v>
      </c>
      <c r="G2823" s="17">
        <v>1</v>
      </c>
      <c r="H2823" s="15">
        <f t="shared" si="44"/>
        <v>316</v>
      </c>
      <c r="I2823" s="15" t="s">
        <v>206</v>
      </c>
    </row>
    <row r="2824" spans="2:9" ht="15">
      <c r="B2824" s="17" t="s">
        <v>105</v>
      </c>
      <c r="C2824" s="17" t="s">
        <v>81</v>
      </c>
      <c r="D2824" s="19" t="s">
        <v>82</v>
      </c>
      <c r="E2824" s="22">
        <v>44924</v>
      </c>
      <c r="F2824" s="17">
        <v>0</v>
      </c>
      <c r="G2824" s="17">
        <v>0</v>
      </c>
      <c r="H2824" s="15">
        <f t="shared" si="44"/>
        <v>0</v>
      </c>
      <c r="I2824" s="15" t="s">
        <v>206</v>
      </c>
    </row>
    <row r="2825" spans="2:9" ht="15">
      <c r="B2825" s="17" t="s">
        <v>106</v>
      </c>
      <c r="C2825" s="17" t="s">
        <v>68</v>
      </c>
      <c r="D2825" s="19" t="s">
        <v>89</v>
      </c>
      <c r="E2825" s="22">
        <v>44924</v>
      </c>
      <c r="F2825" s="17">
        <v>732</v>
      </c>
      <c r="G2825" s="17">
        <v>3</v>
      </c>
      <c r="H2825" s="15">
        <f t="shared" si="44"/>
        <v>244</v>
      </c>
      <c r="I2825" s="15" t="s">
        <v>206</v>
      </c>
    </row>
    <row r="2826" spans="2:9" ht="15">
      <c r="B2826" s="17" t="s">
        <v>107</v>
      </c>
      <c r="C2826" s="17" t="s">
        <v>71</v>
      </c>
      <c r="D2826" s="19" t="s">
        <v>72</v>
      </c>
      <c r="E2826" s="22">
        <v>44924</v>
      </c>
      <c r="F2826" s="17">
        <v>11381</v>
      </c>
      <c r="G2826" s="17">
        <v>19</v>
      </c>
      <c r="H2826" s="15">
        <f t="shared" si="44"/>
        <v>599</v>
      </c>
      <c r="I2826" s="15" t="s">
        <v>206</v>
      </c>
    </row>
    <row r="2827" spans="2:9" ht="15">
      <c r="B2827" s="17" t="s">
        <v>108</v>
      </c>
      <c r="C2827" s="17" t="s">
        <v>68</v>
      </c>
      <c r="D2827" s="19" t="s">
        <v>89</v>
      </c>
      <c r="E2827" s="22">
        <v>44924</v>
      </c>
      <c r="F2827" s="17">
        <v>1115</v>
      </c>
      <c r="G2827" s="17">
        <v>5</v>
      </c>
      <c r="H2827" s="15">
        <f t="shared" si="44"/>
        <v>223</v>
      </c>
      <c r="I2827" s="15" t="s">
        <v>206</v>
      </c>
    </row>
    <row r="2828" spans="2:9" ht="15">
      <c r="B2828" s="17" t="s">
        <v>109</v>
      </c>
      <c r="C2828" s="17" t="s">
        <v>71</v>
      </c>
      <c r="D2828" s="19" t="s">
        <v>72</v>
      </c>
      <c r="E2828" s="22">
        <v>44924</v>
      </c>
      <c r="F2828" s="17">
        <v>27586</v>
      </c>
      <c r="G2828" s="17">
        <v>56</v>
      </c>
      <c r="H2828" s="15">
        <f t="shared" si="44"/>
        <v>492.60714285714283</v>
      </c>
      <c r="I2828" s="15" t="s">
        <v>206</v>
      </c>
    </row>
    <row r="2829" spans="2:9" ht="15">
      <c r="B2829" s="17" t="s">
        <v>110</v>
      </c>
      <c r="C2829" s="17" t="s">
        <v>75</v>
      </c>
      <c r="D2829" s="19" t="s">
        <v>86</v>
      </c>
      <c r="E2829" s="22">
        <v>44924</v>
      </c>
      <c r="F2829" s="17">
        <v>10969</v>
      </c>
      <c r="G2829" s="17">
        <v>13</v>
      </c>
      <c r="H2829" s="15">
        <f t="shared" si="44"/>
        <v>843.76923076923072</v>
      </c>
      <c r="I2829" s="15" t="s">
        <v>206</v>
      </c>
    </row>
    <row r="2830" spans="2:9" ht="15">
      <c r="B2830" s="17" t="s">
        <v>111</v>
      </c>
      <c r="C2830" s="17" t="s">
        <v>75</v>
      </c>
      <c r="D2830" s="19" t="s">
        <v>76</v>
      </c>
      <c r="E2830" s="22">
        <v>44924</v>
      </c>
      <c r="F2830" s="17">
        <v>20000</v>
      </c>
      <c r="G2830" s="17">
        <v>32</v>
      </c>
      <c r="H2830" s="15">
        <f t="shared" si="44"/>
        <v>625</v>
      </c>
      <c r="I2830" s="15" t="s">
        <v>206</v>
      </c>
    </row>
    <row r="2831" spans="2:9" ht="15">
      <c r="B2831" s="17" t="s">
        <v>112</v>
      </c>
      <c r="C2831" s="17" t="s">
        <v>71</v>
      </c>
      <c r="D2831" s="19" t="s">
        <v>72</v>
      </c>
      <c r="E2831" s="22">
        <v>44924</v>
      </c>
      <c r="F2831" s="17">
        <v>9193</v>
      </c>
      <c r="G2831" s="17">
        <v>22</v>
      </c>
      <c r="H2831" s="15">
        <f t="shared" si="44"/>
        <v>417.86363636363637</v>
      </c>
      <c r="I2831" s="15" t="s">
        <v>206</v>
      </c>
    </row>
    <row r="2832" spans="2:9" ht="15">
      <c r="B2832" s="17" t="s">
        <v>113</v>
      </c>
      <c r="C2832" s="17" t="s">
        <v>71</v>
      </c>
      <c r="D2832" s="19" t="s">
        <v>84</v>
      </c>
      <c r="E2832" s="22">
        <v>44924</v>
      </c>
      <c r="F2832" s="17">
        <v>0</v>
      </c>
      <c r="G2832" s="17">
        <v>0</v>
      </c>
      <c r="H2832" s="15">
        <f t="shared" si="44"/>
        <v>0</v>
      </c>
      <c r="I2832" s="15" t="s">
        <v>206</v>
      </c>
    </row>
    <row r="2833" spans="2:9" ht="15">
      <c r="B2833" s="17" t="s">
        <v>114</v>
      </c>
      <c r="C2833" s="17" t="s">
        <v>71</v>
      </c>
      <c r="D2833" s="19" t="s">
        <v>72</v>
      </c>
      <c r="E2833" s="22">
        <v>44924</v>
      </c>
      <c r="F2833" s="17">
        <v>30187</v>
      </c>
      <c r="G2833" s="17">
        <v>234</v>
      </c>
      <c r="H2833" s="15">
        <f t="shared" si="44"/>
        <v>129.0042735042735</v>
      </c>
      <c r="I2833" s="15" t="s">
        <v>206</v>
      </c>
    </row>
    <row r="2834" spans="2:9" ht="15">
      <c r="B2834" s="17" t="s">
        <v>115</v>
      </c>
      <c r="C2834" s="17" t="s">
        <v>68</v>
      </c>
      <c r="D2834" s="19" t="s">
        <v>99</v>
      </c>
      <c r="E2834" s="22">
        <v>44924</v>
      </c>
      <c r="F2834" s="17">
        <v>0</v>
      </c>
      <c r="G2834" s="17">
        <v>0</v>
      </c>
      <c r="H2834" s="15">
        <f t="shared" si="44"/>
        <v>0</v>
      </c>
      <c r="I2834" s="15" t="s">
        <v>206</v>
      </c>
    </row>
    <row r="2835" spans="2:9" ht="15">
      <c r="B2835" s="17" t="s">
        <v>116</v>
      </c>
      <c r="C2835" s="17" t="s">
        <v>71</v>
      </c>
      <c r="D2835" s="19" t="s">
        <v>94</v>
      </c>
      <c r="E2835" s="22">
        <v>44924</v>
      </c>
      <c r="F2835" s="17">
        <v>0</v>
      </c>
      <c r="G2835" s="17">
        <v>0</v>
      </c>
      <c r="H2835" s="15">
        <f t="shared" si="44"/>
        <v>0</v>
      </c>
      <c r="I2835" s="15" t="s">
        <v>206</v>
      </c>
    </row>
    <row r="2836" spans="2:9" ht="15">
      <c r="B2836" s="17" t="s">
        <v>117</v>
      </c>
      <c r="C2836" s="17" t="s">
        <v>68</v>
      </c>
      <c r="D2836" s="19" t="s">
        <v>99</v>
      </c>
      <c r="E2836" s="22">
        <v>44924</v>
      </c>
      <c r="F2836" s="17">
        <v>1375</v>
      </c>
      <c r="G2836" s="17">
        <v>7</v>
      </c>
      <c r="H2836" s="15">
        <f t="shared" si="44"/>
        <v>196.42857142857142</v>
      </c>
      <c r="I2836" s="15" t="s">
        <v>206</v>
      </c>
    </row>
    <row r="2837" spans="2:9" ht="15">
      <c r="B2837" s="17" t="s">
        <v>118</v>
      </c>
      <c r="C2837" s="17" t="s">
        <v>71</v>
      </c>
      <c r="D2837" s="19" t="s">
        <v>72</v>
      </c>
      <c r="E2837" s="22">
        <v>44924</v>
      </c>
      <c r="F2837" s="17">
        <v>13147</v>
      </c>
      <c r="G2837" s="17">
        <v>19</v>
      </c>
      <c r="H2837" s="15">
        <f t="shared" si="44"/>
        <v>691.9473684210526</v>
      </c>
      <c r="I2837" s="15" t="s">
        <v>206</v>
      </c>
    </row>
    <row r="2838" spans="2:9" ht="15">
      <c r="B2838" s="17" t="s">
        <v>119</v>
      </c>
      <c r="C2838" s="17" t="s">
        <v>71</v>
      </c>
      <c r="D2838" s="19" t="s">
        <v>84</v>
      </c>
      <c r="E2838" s="22">
        <v>44924</v>
      </c>
      <c r="F2838" s="17">
        <v>14749</v>
      </c>
      <c r="G2838" s="17">
        <v>41</v>
      </c>
      <c r="H2838" s="15">
        <f t="shared" si="44"/>
        <v>359.73170731707319</v>
      </c>
      <c r="I2838" s="15" t="s">
        <v>206</v>
      </c>
    </row>
    <row r="2839" spans="2:9" ht="15">
      <c r="B2839" s="17" t="s">
        <v>120</v>
      </c>
      <c r="C2839" s="17" t="s">
        <v>81</v>
      </c>
      <c r="D2839" s="19" t="s">
        <v>121</v>
      </c>
      <c r="E2839" s="22">
        <v>44924</v>
      </c>
      <c r="F2839" s="17">
        <v>316</v>
      </c>
      <c r="G2839" s="17">
        <v>1</v>
      </c>
      <c r="H2839" s="15">
        <f t="shared" si="44"/>
        <v>316</v>
      </c>
      <c r="I2839" s="15" t="s">
        <v>206</v>
      </c>
    </row>
    <row r="2840" spans="2:9" ht="15">
      <c r="B2840" s="17" t="s">
        <v>122</v>
      </c>
      <c r="C2840" s="17" t="s">
        <v>81</v>
      </c>
      <c r="D2840" s="19" t="s">
        <v>123</v>
      </c>
      <c r="E2840" s="22">
        <v>44924</v>
      </c>
      <c r="F2840" s="17">
        <v>0</v>
      </c>
      <c r="G2840" s="17">
        <v>0</v>
      </c>
      <c r="H2840" s="15">
        <f t="shared" si="44"/>
        <v>0</v>
      </c>
      <c r="I2840" s="15" t="s">
        <v>206</v>
      </c>
    </row>
    <row r="2841" spans="2:9" ht="15">
      <c r="B2841" s="17" t="s">
        <v>124</v>
      </c>
      <c r="C2841" s="17" t="s">
        <v>81</v>
      </c>
      <c r="D2841" s="19" t="s">
        <v>121</v>
      </c>
      <c r="E2841" s="22">
        <v>44924</v>
      </c>
      <c r="F2841" s="17">
        <v>732</v>
      </c>
      <c r="G2841" s="17">
        <v>3</v>
      </c>
      <c r="H2841" s="15">
        <f t="shared" si="44"/>
        <v>244</v>
      </c>
      <c r="I2841" s="15" t="s">
        <v>206</v>
      </c>
    </row>
    <row r="2842" spans="2:9" ht="15">
      <c r="B2842" s="17" t="s">
        <v>125</v>
      </c>
      <c r="C2842" s="17" t="s">
        <v>75</v>
      </c>
      <c r="D2842" s="19" t="s">
        <v>91</v>
      </c>
      <c r="E2842" s="22">
        <v>44924</v>
      </c>
      <c r="F2842" s="17">
        <v>11381</v>
      </c>
      <c r="G2842" s="17">
        <v>19</v>
      </c>
      <c r="H2842" s="15">
        <f t="shared" si="44"/>
        <v>599</v>
      </c>
      <c r="I2842" s="15" t="s">
        <v>206</v>
      </c>
    </row>
    <row r="2843" spans="2:9" ht="15">
      <c r="B2843" s="17" t="s">
        <v>126</v>
      </c>
      <c r="C2843" s="17" t="s">
        <v>71</v>
      </c>
      <c r="D2843" s="19" t="s">
        <v>84</v>
      </c>
      <c r="E2843" s="22">
        <v>44924</v>
      </c>
      <c r="F2843" s="17">
        <v>1115</v>
      </c>
      <c r="G2843" s="17">
        <v>5</v>
      </c>
      <c r="H2843" s="15">
        <f t="shared" si="44"/>
        <v>223</v>
      </c>
      <c r="I2843" s="15" t="s">
        <v>206</v>
      </c>
    </row>
    <row r="2844" spans="2:9" ht="15">
      <c r="B2844" s="17" t="s">
        <v>87</v>
      </c>
      <c r="C2844" s="17" t="s">
        <v>71</v>
      </c>
      <c r="D2844" s="19" t="s">
        <v>72</v>
      </c>
      <c r="E2844" s="22">
        <v>44924</v>
      </c>
      <c r="F2844" s="17">
        <v>27586</v>
      </c>
      <c r="G2844" s="17">
        <v>56</v>
      </c>
      <c r="H2844" s="15">
        <f t="shared" si="44"/>
        <v>492.60714285714283</v>
      </c>
      <c r="I2844" s="15" t="s">
        <v>206</v>
      </c>
    </row>
    <row r="2845" spans="2:9" ht="15">
      <c r="B2845" s="17" t="s">
        <v>127</v>
      </c>
      <c r="C2845" s="17" t="s">
        <v>68</v>
      </c>
      <c r="D2845" s="19" t="s">
        <v>99</v>
      </c>
      <c r="E2845" s="22">
        <v>44924</v>
      </c>
      <c r="F2845" s="17">
        <v>10969</v>
      </c>
      <c r="G2845" s="17">
        <v>13</v>
      </c>
      <c r="H2845" s="15">
        <f t="shared" si="44"/>
        <v>843.76923076923072</v>
      </c>
      <c r="I2845" s="15" t="s">
        <v>206</v>
      </c>
    </row>
    <row r="2846" spans="2:9" ht="15">
      <c r="B2846" s="17" t="s">
        <v>128</v>
      </c>
      <c r="C2846" s="17" t="s">
        <v>81</v>
      </c>
      <c r="D2846" s="19" t="s">
        <v>123</v>
      </c>
      <c r="E2846" s="22">
        <v>44924</v>
      </c>
      <c r="F2846" s="17">
        <v>20000</v>
      </c>
      <c r="G2846" s="17">
        <v>32</v>
      </c>
      <c r="H2846" s="15">
        <f t="shared" si="44"/>
        <v>625</v>
      </c>
      <c r="I2846" s="15" t="s">
        <v>206</v>
      </c>
    </row>
    <row r="2847" spans="2:9" ht="15">
      <c r="B2847" s="17" t="s">
        <v>129</v>
      </c>
      <c r="C2847" s="17" t="s">
        <v>75</v>
      </c>
      <c r="D2847" s="19" t="s">
        <v>91</v>
      </c>
      <c r="E2847" s="22">
        <v>44924</v>
      </c>
      <c r="F2847" s="17">
        <v>9193</v>
      </c>
      <c r="G2847" s="17">
        <v>22</v>
      </c>
      <c r="H2847" s="15">
        <f t="shared" si="44"/>
        <v>417.86363636363637</v>
      </c>
      <c r="I2847" s="15" t="s">
        <v>206</v>
      </c>
    </row>
    <row r="2848" spans="2:9" ht="15">
      <c r="B2848" s="17" t="s">
        <v>130</v>
      </c>
      <c r="C2848" s="17" t="s">
        <v>71</v>
      </c>
      <c r="D2848" s="19" t="s">
        <v>72</v>
      </c>
      <c r="E2848" s="22">
        <v>44924</v>
      </c>
      <c r="F2848" s="17">
        <v>0</v>
      </c>
      <c r="G2848" s="17">
        <v>0</v>
      </c>
      <c r="H2848" s="15">
        <f t="shared" si="44"/>
        <v>0</v>
      </c>
      <c r="I2848" s="15" t="s">
        <v>206</v>
      </c>
    </row>
    <row r="2849" spans="2:9" ht="15">
      <c r="B2849" s="17" t="s">
        <v>131</v>
      </c>
      <c r="C2849" s="17" t="s">
        <v>75</v>
      </c>
      <c r="D2849" s="19" t="s">
        <v>76</v>
      </c>
      <c r="E2849" s="22">
        <v>44924</v>
      </c>
      <c r="F2849" s="17">
        <v>30187</v>
      </c>
      <c r="G2849" s="17">
        <v>234</v>
      </c>
      <c r="H2849" s="15">
        <f t="shared" si="44"/>
        <v>129.0042735042735</v>
      </c>
      <c r="I2849" s="15" t="s">
        <v>206</v>
      </c>
    </row>
    <row r="2850" spans="2:9" ht="15">
      <c r="B2850" s="17" t="s">
        <v>132</v>
      </c>
      <c r="C2850" s="17" t="s">
        <v>68</v>
      </c>
      <c r="D2850" s="19" t="s">
        <v>89</v>
      </c>
      <c r="E2850" s="22">
        <v>44924</v>
      </c>
      <c r="F2850" s="17">
        <v>0</v>
      </c>
      <c r="G2850" s="17">
        <v>0</v>
      </c>
      <c r="H2850" s="15">
        <f t="shared" si="44"/>
        <v>0</v>
      </c>
      <c r="I2850" s="15" t="s">
        <v>206</v>
      </c>
    </row>
    <row r="2851" spans="2:9" ht="15">
      <c r="B2851" s="17" t="s">
        <v>133</v>
      </c>
      <c r="C2851" s="17" t="s">
        <v>71</v>
      </c>
      <c r="D2851" s="19" t="s">
        <v>72</v>
      </c>
      <c r="E2851" s="22">
        <v>44924</v>
      </c>
      <c r="F2851" s="17">
        <v>0</v>
      </c>
      <c r="G2851" s="17">
        <v>0</v>
      </c>
      <c r="H2851" s="15">
        <f t="shared" si="44"/>
        <v>0</v>
      </c>
      <c r="I2851" s="15" t="s">
        <v>206</v>
      </c>
    </row>
    <row r="2852" spans="2:9" ht="15">
      <c r="B2852" s="17" t="s">
        <v>134</v>
      </c>
      <c r="C2852" s="17" t="s">
        <v>75</v>
      </c>
      <c r="D2852" s="19" t="s">
        <v>76</v>
      </c>
      <c r="E2852" s="22">
        <v>44924</v>
      </c>
      <c r="F2852" s="17">
        <v>1375</v>
      </c>
      <c r="G2852" s="17">
        <v>7</v>
      </c>
      <c r="H2852" s="15">
        <f t="shared" si="44"/>
        <v>196.42857142857142</v>
      </c>
      <c r="I2852" s="15" t="s">
        <v>206</v>
      </c>
    </row>
    <row r="2853" spans="2:9" ht="15">
      <c r="B2853" s="17" t="s">
        <v>135</v>
      </c>
      <c r="C2853" s="17" t="s">
        <v>68</v>
      </c>
      <c r="D2853" s="19" t="s">
        <v>69</v>
      </c>
      <c r="E2853" s="22">
        <v>44924</v>
      </c>
      <c r="F2853" s="17">
        <v>13147</v>
      </c>
      <c r="G2853" s="17">
        <v>19</v>
      </c>
      <c r="H2853" s="15">
        <f t="shared" si="44"/>
        <v>691.9473684210526</v>
      </c>
      <c r="I2853" s="15" t="s">
        <v>206</v>
      </c>
    </row>
    <row r="2854" spans="2:9" ht="15">
      <c r="B2854" s="17" t="s">
        <v>136</v>
      </c>
      <c r="C2854" s="17" t="s">
        <v>71</v>
      </c>
      <c r="D2854" s="19" t="s">
        <v>84</v>
      </c>
      <c r="E2854" s="22">
        <v>44924</v>
      </c>
      <c r="F2854" s="17">
        <v>14749</v>
      </c>
      <c r="G2854" s="17">
        <v>41</v>
      </c>
      <c r="H2854" s="15">
        <f t="shared" si="44"/>
        <v>359.73170731707319</v>
      </c>
      <c r="I2854" s="15" t="s">
        <v>206</v>
      </c>
    </row>
    <row r="2855" spans="2:9" ht="15">
      <c r="B2855" s="17" t="s">
        <v>137</v>
      </c>
      <c r="C2855" s="17" t="s">
        <v>81</v>
      </c>
      <c r="D2855" s="19" t="s">
        <v>121</v>
      </c>
      <c r="E2855" s="22">
        <v>44924</v>
      </c>
      <c r="F2855" s="17">
        <v>316</v>
      </c>
      <c r="G2855" s="17">
        <v>1</v>
      </c>
      <c r="H2855" s="15">
        <f t="shared" si="44"/>
        <v>316</v>
      </c>
      <c r="I2855" s="15" t="s">
        <v>206</v>
      </c>
    </row>
    <row r="2856" spans="2:9" ht="15">
      <c r="B2856" s="17" t="s">
        <v>138</v>
      </c>
      <c r="C2856" s="17" t="s">
        <v>68</v>
      </c>
      <c r="D2856" s="19" t="s">
        <v>89</v>
      </c>
      <c r="E2856" s="22">
        <v>44924</v>
      </c>
      <c r="F2856" s="17">
        <v>0</v>
      </c>
      <c r="G2856" s="17">
        <v>0</v>
      </c>
      <c r="H2856" s="15">
        <f t="shared" si="44"/>
        <v>0</v>
      </c>
      <c r="I2856" s="15" t="s">
        <v>206</v>
      </c>
    </row>
    <row r="2857" spans="2:9" ht="15">
      <c r="B2857" s="17" t="s">
        <v>139</v>
      </c>
      <c r="C2857" s="17" t="s">
        <v>71</v>
      </c>
      <c r="D2857" s="19" t="s">
        <v>94</v>
      </c>
      <c r="E2857" s="22">
        <v>44924</v>
      </c>
      <c r="F2857" s="17">
        <v>732</v>
      </c>
      <c r="G2857" s="17">
        <v>3</v>
      </c>
      <c r="H2857" s="15">
        <f t="shared" si="44"/>
        <v>244</v>
      </c>
      <c r="I2857" s="15" t="s">
        <v>206</v>
      </c>
    </row>
    <row r="2858" spans="2:9" ht="15">
      <c r="B2858" s="17" t="s">
        <v>140</v>
      </c>
      <c r="C2858" s="17" t="s">
        <v>68</v>
      </c>
      <c r="D2858" s="19" t="s">
        <v>99</v>
      </c>
      <c r="E2858" s="22">
        <v>44924</v>
      </c>
      <c r="F2858" s="17">
        <v>11381</v>
      </c>
      <c r="G2858" s="17">
        <v>19</v>
      </c>
      <c r="H2858" s="15">
        <f t="shared" si="44"/>
        <v>599</v>
      </c>
      <c r="I2858" s="15" t="s">
        <v>206</v>
      </c>
    </row>
    <row r="2859" spans="2:9" ht="15">
      <c r="B2859" s="17" t="s">
        <v>141</v>
      </c>
      <c r="C2859" s="17" t="s">
        <v>75</v>
      </c>
      <c r="D2859" s="19" t="s">
        <v>91</v>
      </c>
      <c r="E2859" s="22">
        <v>44924</v>
      </c>
      <c r="F2859" s="17">
        <v>1115</v>
      </c>
      <c r="G2859" s="17">
        <v>5</v>
      </c>
      <c r="H2859" s="15">
        <f t="shared" si="44"/>
        <v>223</v>
      </c>
      <c r="I2859" s="15" t="s">
        <v>206</v>
      </c>
    </row>
    <row r="2860" spans="2:9" ht="15">
      <c r="B2860" s="17" t="s">
        <v>142</v>
      </c>
      <c r="C2860" s="17" t="s">
        <v>68</v>
      </c>
      <c r="D2860" s="19" t="s">
        <v>89</v>
      </c>
      <c r="E2860" s="22">
        <v>44924</v>
      </c>
      <c r="F2860" s="17">
        <v>27586</v>
      </c>
      <c r="G2860" s="17">
        <v>56</v>
      </c>
      <c r="H2860" s="15">
        <f t="shared" si="44"/>
        <v>492.60714285714283</v>
      </c>
      <c r="I2860" s="15" t="s">
        <v>206</v>
      </c>
    </row>
    <row r="2861" spans="2:9" ht="15">
      <c r="B2861" s="17" t="s">
        <v>143</v>
      </c>
      <c r="C2861" s="17" t="s">
        <v>81</v>
      </c>
      <c r="D2861" s="19" t="s">
        <v>121</v>
      </c>
      <c r="E2861" s="22">
        <v>44924</v>
      </c>
      <c r="F2861" s="17">
        <v>10969</v>
      </c>
      <c r="G2861" s="17">
        <v>13</v>
      </c>
      <c r="H2861" s="15">
        <f t="shared" si="44"/>
        <v>843.76923076923072</v>
      </c>
      <c r="I2861" s="15" t="s">
        <v>206</v>
      </c>
    </row>
    <row r="2862" spans="2:9" ht="15">
      <c r="B2862" s="17" t="s">
        <v>144</v>
      </c>
      <c r="C2862" s="17" t="s">
        <v>71</v>
      </c>
      <c r="D2862" s="19" t="s">
        <v>72</v>
      </c>
      <c r="E2862" s="22">
        <v>44924</v>
      </c>
      <c r="F2862" s="17">
        <v>20000</v>
      </c>
      <c r="G2862" s="17">
        <v>32</v>
      </c>
      <c r="H2862" s="15">
        <f t="shared" si="44"/>
        <v>625</v>
      </c>
      <c r="I2862" s="15" t="s">
        <v>206</v>
      </c>
    </row>
    <row r="2863" spans="2:9" ht="15">
      <c r="B2863" s="17" t="s">
        <v>145</v>
      </c>
      <c r="C2863" s="17" t="s">
        <v>81</v>
      </c>
      <c r="D2863" s="19" t="s">
        <v>123</v>
      </c>
      <c r="E2863" s="22">
        <v>44924</v>
      </c>
      <c r="F2863" s="17">
        <v>9193</v>
      </c>
      <c r="G2863" s="17">
        <v>22</v>
      </c>
      <c r="H2863" s="15">
        <f t="shared" si="44"/>
        <v>417.86363636363637</v>
      </c>
      <c r="I2863" s="15" t="s">
        <v>206</v>
      </c>
    </row>
    <row r="2864" spans="2:9" ht="15">
      <c r="B2864" s="17" t="s">
        <v>146</v>
      </c>
      <c r="C2864" s="17" t="s">
        <v>68</v>
      </c>
      <c r="D2864" s="19" t="s">
        <v>69</v>
      </c>
      <c r="E2864" s="22">
        <v>44924</v>
      </c>
      <c r="F2864" s="17">
        <v>0</v>
      </c>
      <c r="G2864" s="17">
        <v>0</v>
      </c>
      <c r="H2864" s="15">
        <f t="shared" si="44"/>
        <v>0</v>
      </c>
      <c r="I2864" s="15" t="s">
        <v>206</v>
      </c>
    </row>
    <row r="2865" spans="2:9" ht="15">
      <c r="B2865" s="17" t="s">
        <v>147</v>
      </c>
      <c r="C2865" s="17" t="s">
        <v>68</v>
      </c>
      <c r="D2865" s="19" t="s">
        <v>99</v>
      </c>
      <c r="E2865" s="22">
        <v>44924</v>
      </c>
      <c r="F2865" s="17">
        <v>30187</v>
      </c>
      <c r="G2865" s="17">
        <v>234</v>
      </c>
      <c r="H2865" s="15">
        <f t="shared" si="44"/>
        <v>129.0042735042735</v>
      </c>
      <c r="I2865" s="15" t="s">
        <v>206</v>
      </c>
    </row>
    <row r="2866" spans="2:9" ht="15">
      <c r="B2866" s="17" t="s">
        <v>148</v>
      </c>
      <c r="C2866" s="17" t="s">
        <v>81</v>
      </c>
      <c r="D2866" s="19" t="s">
        <v>123</v>
      </c>
      <c r="E2866" s="22">
        <v>44924</v>
      </c>
      <c r="F2866" s="17">
        <v>0</v>
      </c>
      <c r="G2866" s="17">
        <v>0</v>
      </c>
      <c r="H2866" s="15">
        <f t="shared" si="44"/>
        <v>0</v>
      </c>
      <c r="I2866" s="15" t="s">
        <v>206</v>
      </c>
    </row>
    <row r="2867" spans="2:9" ht="15">
      <c r="B2867" s="17" t="s">
        <v>149</v>
      </c>
      <c r="C2867" s="17" t="s">
        <v>75</v>
      </c>
      <c r="D2867" s="19" t="s">
        <v>86</v>
      </c>
      <c r="E2867" s="22">
        <v>44924</v>
      </c>
      <c r="F2867" s="17">
        <v>0</v>
      </c>
      <c r="G2867" s="17">
        <v>0</v>
      </c>
      <c r="H2867" s="15">
        <f t="shared" si="44"/>
        <v>0</v>
      </c>
      <c r="I2867" s="15" t="s">
        <v>206</v>
      </c>
    </row>
    <row r="2868" spans="2:9" ht="15">
      <c r="B2868" s="17" t="s">
        <v>150</v>
      </c>
      <c r="C2868" s="17" t="s">
        <v>71</v>
      </c>
      <c r="D2868" s="19" t="s">
        <v>94</v>
      </c>
      <c r="E2868" s="22">
        <v>44924</v>
      </c>
      <c r="F2868" s="17">
        <v>1375</v>
      </c>
      <c r="G2868" s="17">
        <v>7</v>
      </c>
      <c r="H2868" s="15">
        <f t="shared" si="44"/>
        <v>196.42857142857142</v>
      </c>
      <c r="I2868" s="15" t="s">
        <v>206</v>
      </c>
    </row>
    <row r="2869" spans="2:9" ht="15">
      <c r="B2869" s="17" t="s">
        <v>151</v>
      </c>
      <c r="C2869" s="17" t="s">
        <v>68</v>
      </c>
      <c r="D2869" s="19" t="s">
        <v>89</v>
      </c>
      <c r="E2869" s="22">
        <v>44924</v>
      </c>
      <c r="F2869" s="17">
        <v>13147</v>
      </c>
      <c r="G2869" s="17">
        <v>19</v>
      </c>
      <c r="H2869" s="15">
        <f t="shared" si="44"/>
        <v>691.9473684210526</v>
      </c>
      <c r="I2869" s="15" t="s">
        <v>206</v>
      </c>
    </row>
    <row r="2870" spans="2:9" ht="15">
      <c r="B2870" s="17" t="s">
        <v>152</v>
      </c>
      <c r="C2870" s="17" t="s">
        <v>81</v>
      </c>
      <c r="D2870" s="19" t="s">
        <v>82</v>
      </c>
      <c r="E2870" s="22">
        <v>44924</v>
      </c>
      <c r="F2870" s="17">
        <v>14749</v>
      </c>
      <c r="G2870" s="17">
        <v>41</v>
      </c>
      <c r="H2870" s="15">
        <f t="shared" si="44"/>
        <v>359.73170731707319</v>
      </c>
      <c r="I2870" s="15" t="s">
        <v>206</v>
      </c>
    </row>
    <row r="2871" spans="2:9" ht="15">
      <c r="B2871" s="17" t="s">
        <v>153</v>
      </c>
      <c r="C2871" s="17" t="s">
        <v>68</v>
      </c>
      <c r="D2871" s="19" t="s">
        <v>89</v>
      </c>
      <c r="E2871" s="22">
        <v>44924</v>
      </c>
      <c r="F2871" s="17">
        <v>316</v>
      </c>
      <c r="G2871" s="17">
        <v>1</v>
      </c>
      <c r="H2871" s="15">
        <f t="shared" si="44"/>
        <v>316</v>
      </c>
      <c r="I2871" s="15" t="s">
        <v>206</v>
      </c>
    </row>
    <row r="2872" spans="2:9" ht="15">
      <c r="B2872" s="17" t="s">
        <v>154</v>
      </c>
      <c r="C2872" s="17" t="s">
        <v>71</v>
      </c>
      <c r="D2872" s="19" t="s">
        <v>84</v>
      </c>
      <c r="E2872" s="22">
        <v>44924</v>
      </c>
      <c r="F2872" s="17">
        <v>0</v>
      </c>
      <c r="G2872" s="17">
        <v>0</v>
      </c>
      <c r="H2872" s="15">
        <f t="shared" si="44"/>
        <v>0</v>
      </c>
      <c r="I2872" s="15" t="s">
        <v>206</v>
      </c>
    </row>
    <row r="2873" spans="2:9" ht="15">
      <c r="B2873" s="17" t="s">
        <v>155</v>
      </c>
      <c r="C2873" s="17" t="s">
        <v>75</v>
      </c>
      <c r="D2873" s="19" t="s">
        <v>86</v>
      </c>
      <c r="E2873" s="22">
        <v>44924</v>
      </c>
      <c r="F2873" s="17">
        <v>732</v>
      </c>
      <c r="G2873" s="17">
        <v>3</v>
      </c>
      <c r="H2873" s="15">
        <f t="shared" si="44"/>
        <v>244</v>
      </c>
      <c r="I2873" s="15" t="s">
        <v>206</v>
      </c>
    </row>
    <row r="2874" spans="2:9" ht="15">
      <c r="B2874" s="17" t="s">
        <v>156</v>
      </c>
      <c r="C2874" s="17" t="s">
        <v>81</v>
      </c>
      <c r="D2874" s="19" t="s">
        <v>82</v>
      </c>
      <c r="E2874" s="22">
        <v>44924</v>
      </c>
      <c r="F2874" s="17">
        <v>11381</v>
      </c>
      <c r="G2874" s="17">
        <v>19</v>
      </c>
      <c r="H2874" s="15">
        <f t="shared" si="44"/>
        <v>599</v>
      </c>
      <c r="I2874" s="15" t="s">
        <v>206</v>
      </c>
    </row>
    <row r="2875" spans="2:9" ht="15">
      <c r="B2875" s="17" t="s">
        <v>157</v>
      </c>
      <c r="C2875" s="17" t="s">
        <v>81</v>
      </c>
      <c r="D2875" s="19" t="s">
        <v>121</v>
      </c>
      <c r="E2875" s="22">
        <v>44924</v>
      </c>
      <c r="F2875" s="17">
        <v>1115</v>
      </c>
      <c r="G2875" s="17">
        <v>5</v>
      </c>
      <c r="H2875" s="15">
        <f t="shared" si="44"/>
        <v>223</v>
      </c>
      <c r="I2875" s="15" t="s">
        <v>206</v>
      </c>
    </row>
    <row r="2876" spans="2:9" ht="15">
      <c r="B2876" s="17" t="s">
        <v>158</v>
      </c>
      <c r="C2876" s="17" t="s">
        <v>68</v>
      </c>
      <c r="D2876" s="19" t="s">
        <v>99</v>
      </c>
      <c r="E2876" s="22">
        <v>44924</v>
      </c>
      <c r="F2876" s="17">
        <v>0</v>
      </c>
      <c r="G2876" s="17">
        <v>0</v>
      </c>
      <c r="H2876" s="15">
        <f t="shared" si="44"/>
        <v>0</v>
      </c>
      <c r="I2876" s="15" t="s">
        <v>206</v>
      </c>
    </row>
    <row r="2877" spans="2:9" ht="15">
      <c r="B2877" s="17" t="s">
        <v>159</v>
      </c>
      <c r="C2877" s="17" t="s">
        <v>75</v>
      </c>
      <c r="D2877" s="19" t="s">
        <v>91</v>
      </c>
      <c r="E2877" s="22">
        <v>44924</v>
      </c>
      <c r="F2877" s="17">
        <v>5109</v>
      </c>
      <c r="G2877" s="17">
        <v>7</v>
      </c>
      <c r="H2877" s="15">
        <f t="shared" si="44"/>
        <v>729.85714285714289</v>
      </c>
      <c r="I2877" s="15" t="s">
        <v>206</v>
      </c>
    </row>
    <row r="2878" spans="2:9" ht="15">
      <c r="B2878" s="17" t="s">
        <v>160</v>
      </c>
      <c r="C2878" s="17" t="s">
        <v>71</v>
      </c>
      <c r="D2878" s="19" t="s">
        <v>84</v>
      </c>
      <c r="E2878" s="22">
        <v>44924</v>
      </c>
      <c r="F2878" s="17">
        <v>2430</v>
      </c>
      <c r="G2878" s="17">
        <v>18</v>
      </c>
      <c r="H2878" s="15">
        <f t="shared" si="44"/>
        <v>135</v>
      </c>
      <c r="I2878" s="15" t="s">
        <v>206</v>
      </c>
    </row>
    <row r="2879" spans="2:9" ht="15">
      <c r="B2879" s="17" t="s">
        <v>161</v>
      </c>
      <c r="C2879" s="17" t="s">
        <v>75</v>
      </c>
      <c r="D2879" s="19" t="s">
        <v>86</v>
      </c>
      <c r="E2879" s="22">
        <v>44924</v>
      </c>
      <c r="F2879" s="17">
        <v>2083</v>
      </c>
      <c r="G2879" s="17">
        <v>5</v>
      </c>
      <c r="H2879" s="15">
        <f t="shared" si="44"/>
        <v>416.6</v>
      </c>
      <c r="I2879" s="15" t="s">
        <v>206</v>
      </c>
    </row>
    <row r="2880" spans="2:9" ht="15">
      <c r="B2880" s="17" t="s">
        <v>162</v>
      </c>
      <c r="C2880" s="17" t="s">
        <v>81</v>
      </c>
      <c r="D2880" s="19" t="s">
        <v>82</v>
      </c>
      <c r="E2880" s="22">
        <v>44924</v>
      </c>
      <c r="F2880" s="17">
        <v>2354</v>
      </c>
      <c r="G2880" s="17">
        <v>13</v>
      </c>
      <c r="H2880" s="15">
        <f t="shared" si="44"/>
        <v>181.07692307692307</v>
      </c>
      <c r="I2880" s="15" t="s">
        <v>206</v>
      </c>
    </row>
    <row r="2881" spans="2:9" ht="15">
      <c r="B2881" s="17" t="s">
        <v>163</v>
      </c>
      <c r="C2881" s="17" t="s">
        <v>71</v>
      </c>
      <c r="D2881" s="19" t="s">
        <v>94</v>
      </c>
      <c r="E2881" s="22">
        <v>44924</v>
      </c>
      <c r="F2881" s="17">
        <v>798</v>
      </c>
      <c r="G2881" s="17">
        <v>2</v>
      </c>
      <c r="H2881" s="15">
        <f t="shared" si="44"/>
        <v>399</v>
      </c>
      <c r="I2881" s="15" t="s">
        <v>206</v>
      </c>
    </row>
    <row r="2882" spans="2:9" ht="15">
      <c r="B2882" s="17" t="s">
        <v>164</v>
      </c>
      <c r="C2882" s="17" t="s">
        <v>75</v>
      </c>
      <c r="D2882" s="19" t="s">
        <v>91</v>
      </c>
      <c r="E2882" s="22">
        <v>44924</v>
      </c>
      <c r="F2882" s="17">
        <v>910</v>
      </c>
      <c r="G2882" s="17">
        <v>1</v>
      </c>
      <c r="H2882" s="15">
        <f t="shared" si="44"/>
        <v>910</v>
      </c>
      <c r="I2882" s="15" t="s">
        <v>206</v>
      </c>
    </row>
    <row r="2883" spans="2:9" ht="15">
      <c r="B2883" s="17" t="s">
        <v>165</v>
      </c>
      <c r="C2883" s="17" t="s">
        <v>75</v>
      </c>
      <c r="D2883" s="19" t="s">
        <v>86</v>
      </c>
      <c r="E2883" s="22">
        <v>44924</v>
      </c>
      <c r="F2883" s="17">
        <v>8864</v>
      </c>
      <c r="G2883" s="17">
        <v>11</v>
      </c>
      <c r="H2883" s="15">
        <f t="shared" ref="H2883:H2946" si="45">IF(F2883&gt;0,F2883/G2883,0)</f>
        <v>805.81818181818187</v>
      </c>
      <c r="I2883" s="15" t="s">
        <v>206</v>
      </c>
    </row>
    <row r="2884" spans="2:9" ht="15">
      <c r="B2884" s="17" t="s">
        <v>166</v>
      </c>
      <c r="C2884" s="17" t="s">
        <v>81</v>
      </c>
      <c r="D2884" s="19" t="s">
        <v>121</v>
      </c>
      <c r="E2884" s="22">
        <v>44924</v>
      </c>
      <c r="F2884" s="17">
        <v>4011</v>
      </c>
      <c r="G2884" s="17">
        <v>19</v>
      </c>
      <c r="H2884" s="15">
        <f t="shared" si="45"/>
        <v>211.10526315789474</v>
      </c>
      <c r="I2884" s="15" t="s">
        <v>206</v>
      </c>
    </row>
    <row r="2885" spans="2:9" ht="15">
      <c r="B2885" s="17" t="s">
        <v>167</v>
      </c>
      <c r="C2885" s="17" t="s">
        <v>68</v>
      </c>
      <c r="D2885" s="19" t="s">
        <v>89</v>
      </c>
      <c r="E2885" s="22">
        <v>44924</v>
      </c>
      <c r="F2885" s="17">
        <v>7075</v>
      </c>
      <c r="G2885" s="17">
        <v>25</v>
      </c>
      <c r="H2885" s="15">
        <f t="shared" si="45"/>
        <v>283</v>
      </c>
      <c r="I2885" s="15" t="s">
        <v>206</v>
      </c>
    </row>
    <row r="2886" spans="2:9" ht="15">
      <c r="B2886" s="17" t="s">
        <v>168</v>
      </c>
      <c r="C2886" s="17" t="s">
        <v>68</v>
      </c>
      <c r="D2886" s="19" t="s">
        <v>99</v>
      </c>
      <c r="E2886" s="22">
        <v>44924</v>
      </c>
      <c r="F2886" s="17">
        <v>0</v>
      </c>
      <c r="G2886" s="17">
        <v>0</v>
      </c>
      <c r="H2886" s="15">
        <f t="shared" si="45"/>
        <v>0</v>
      </c>
      <c r="I2886" s="15" t="s">
        <v>206</v>
      </c>
    </row>
    <row r="2887" spans="2:9" ht="15">
      <c r="B2887" s="17" t="s">
        <v>169</v>
      </c>
      <c r="C2887" s="17" t="s">
        <v>81</v>
      </c>
      <c r="D2887" s="19" t="s">
        <v>82</v>
      </c>
      <c r="E2887" s="22">
        <v>44924</v>
      </c>
      <c r="F2887" s="17">
        <v>27586</v>
      </c>
      <c r="G2887" s="17">
        <v>56</v>
      </c>
      <c r="H2887" s="15">
        <f t="shared" si="45"/>
        <v>492.60714285714283</v>
      </c>
      <c r="I2887" s="15" t="s">
        <v>206</v>
      </c>
    </row>
    <row r="2888" spans="2:9" ht="15">
      <c r="B2888" s="17" t="s">
        <v>170</v>
      </c>
      <c r="C2888" s="17" t="s">
        <v>81</v>
      </c>
      <c r="D2888" s="19" t="s">
        <v>82</v>
      </c>
      <c r="E2888" s="22">
        <v>44924</v>
      </c>
      <c r="F2888" s="17">
        <v>10969</v>
      </c>
      <c r="G2888" s="17">
        <v>13</v>
      </c>
      <c r="H2888" s="15">
        <f t="shared" si="45"/>
        <v>843.76923076923072</v>
      </c>
      <c r="I2888" s="15" t="s">
        <v>206</v>
      </c>
    </row>
    <row r="2889" spans="2:9" ht="15">
      <c r="B2889" s="17" t="s">
        <v>171</v>
      </c>
      <c r="C2889" s="17" t="s">
        <v>68</v>
      </c>
      <c r="D2889" s="19" t="s">
        <v>69</v>
      </c>
      <c r="E2889" s="22">
        <v>44924</v>
      </c>
      <c r="F2889" s="17">
        <v>20000</v>
      </c>
      <c r="G2889" s="17">
        <v>32</v>
      </c>
      <c r="H2889" s="15">
        <f t="shared" si="45"/>
        <v>625</v>
      </c>
      <c r="I2889" s="15" t="s">
        <v>206</v>
      </c>
    </row>
    <row r="2890" spans="2:9" ht="15">
      <c r="B2890" s="17" t="s">
        <v>172</v>
      </c>
      <c r="C2890" s="17" t="s">
        <v>75</v>
      </c>
      <c r="D2890" s="19" t="s">
        <v>91</v>
      </c>
      <c r="E2890" s="22">
        <v>44924</v>
      </c>
      <c r="F2890" s="17">
        <v>9193</v>
      </c>
      <c r="G2890" s="17">
        <v>22</v>
      </c>
      <c r="H2890" s="15">
        <f t="shared" si="45"/>
        <v>417.86363636363637</v>
      </c>
      <c r="I2890" s="15" t="s">
        <v>206</v>
      </c>
    </row>
    <row r="2891" spans="2:9" ht="15">
      <c r="B2891" s="17" t="s">
        <v>173</v>
      </c>
      <c r="C2891" s="17" t="s">
        <v>68</v>
      </c>
      <c r="D2891" s="19" t="s">
        <v>69</v>
      </c>
      <c r="E2891" s="22">
        <v>44924</v>
      </c>
      <c r="F2891" s="17">
        <v>0</v>
      </c>
      <c r="G2891" s="17">
        <v>0</v>
      </c>
      <c r="H2891" s="15">
        <f t="shared" si="45"/>
        <v>0</v>
      </c>
      <c r="I2891" s="15" t="s">
        <v>206</v>
      </c>
    </row>
    <row r="2892" spans="2:9" ht="15">
      <c r="B2892" s="17" t="s">
        <v>174</v>
      </c>
      <c r="C2892" s="17" t="s">
        <v>71</v>
      </c>
      <c r="D2892" s="19" t="s">
        <v>94</v>
      </c>
      <c r="E2892" s="22">
        <v>44924</v>
      </c>
      <c r="F2892" s="17">
        <v>30187</v>
      </c>
      <c r="G2892" s="17">
        <v>234</v>
      </c>
      <c r="H2892" s="15">
        <f t="shared" si="45"/>
        <v>129.0042735042735</v>
      </c>
      <c r="I2892" s="15" t="s">
        <v>206</v>
      </c>
    </row>
    <row r="2893" spans="2:9" ht="15">
      <c r="B2893" s="17" t="s">
        <v>175</v>
      </c>
      <c r="C2893" s="17" t="s">
        <v>81</v>
      </c>
      <c r="D2893" s="19" t="s">
        <v>123</v>
      </c>
      <c r="E2893" s="22">
        <v>44924</v>
      </c>
      <c r="F2893" s="17">
        <v>0</v>
      </c>
      <c r="G2893" s="17">
        <v>0</v>
      </c>
      <c r="H2893" s="15">
        <f t="shared" si="45"/>
        <v>0</v>
      </c>
      <c r="I2893" s="15" t="s">
        <v>206</v>
      </c>
    </row>
    <row r="2894" spans="2:9" ht="15">
      <c r="B2894" s="17" t="s">
        <v>176</v>
      </c>
      <c r="C2894" s="17" t="s">
        <v>68</v>
      </c>
      <c r="D2894" s="19" t="s">
        <v>99</v>
      </c>
      <c r="E2894" s="22">
        <v>44924</v>
      </c>
      <c r="F2894" s="17">
        <v>0</v>
      </c>
      <c r="G2894" s="17">
        <v>0</v>
      </c>
      <c r="H2894" s="15">
        <f t="shared" si="45"/>
        <v>0</v>
      </c>
      <c r="I2894" s="15" t="s">
        <v>206</v>
      </c>
    </row>
    <row r="2895" spans="2:9" ht="15">
      <c r="B2895" s="17" t="s">
        <v>177</v>
      </c>
      <c r="C2895" s="17" t="s">
        <v>71</v>
      </c>
      <c r="D2895" s="19" t="s">
        <v>94</v>
      </c>
      <c r="E2895" s="22">
        <v>44924</v>
      </c>
      <c r="F2895" s="17">
        <v>1375</v>
      </c>
      <c r="G2895" s="17">
        <v>7</v>
      </c>
      <c r="H2895" s="15">
        <f t="shared" si="45"/>
        <v>196.42857142857142</v>
      </c>
      <c r="I2895" s="15" t="s">
        <v>206</v>
      </c>
    </row>
    <row r="2896" spans="2:9" ht="15">
      <c r="B2896" s="17" t="s">
        <v>178</v>
      </c>
      <c r="C2896" s="17" t="s">
        <v>71</v>
      </c>
      <c r="D2896" s="19" t="s">
        <v>72</v>
      </c>
      <c r="E2896" s="22">
        <v>44924</v>
      </c>
      <c r="F2896" s="17">
        <v>13147</v>
      </c>
      <c r="G2896" s="17">
        <v>19</v>
      </c>
      <c r="H2896" s="15">
        <f t="shared" si="45"/>
        <v>691.9473684210526</v>
      </c>
      <c r="I2896" s="15" t="s">
        <v>206</v>
      </c>
    </row>
    <row r="2897" spans="2:9" ht="15">
      <c r="B2897" s="17" t="s">
        <v>179</v>
      </c>
      <c r="C2897" s="17" t="s">
        <v>68</v>
      </c>
      <c r="D2897" s="19" t="s">
        <v>69</v>
      </c>
      <c r="E2897" s="22">
        <v>44924</v>
      </c>
      <c r="F2897" s="17">
        <v>14749</v>
      </c>
      <c r="G2897" s="17">
        <v>41</v>
      </c>
      <c r="H2897" s="15">
        <f t="shared" si="45"/>
        <v>359.73170731707319</v>
      </c>
      <c r="I2897" s="15" t="s">
        <v>206</v>
      </c>
    </row>
    <row r="2898" spans="2:9" ht="15">
      <c r="B2898" s="17" t="s">
        <v>180</v>
      </c>
      <c r="C2898" s="17" t="s">
        <v>68</v>
      </c>
      <c r="D2898" s="19" t="s">
        <v>89</v>
      </c>
      <c r="E2898" s="22">
        <v>44924</v>
      </c>
      <c r="F2898" s="17">
        <v>316</v>
      </c>
      <c r="G2898" s="17">
        <v>1</v>
      </c>
      <c r="H2898" s="15">
        <f t="shared" si="45"/>
        <v>316</v>
      </c>
      <c r="I2898" s="15" t="s">
        <v>206</v>
      </c>
    </row>
    <row r="2899" spans="2:9" ht="15">
      <c r="B2899" s="17" t="s">
        <v>181</v>
      </c>
      <c r="C2899" s="17" t="s">
        <v>68</v>
      </c>
      <c r="D2899" s="19" t="s">
        <v>69</v>
      </c>
      <c r="E2899" s="22">
        <v>44924</v>
      </c>
      <c r="F2899" s="17">
        <v>0</v>
      </c>
      <c r="G2899" s="17">
        <v>0</v>
      </c>
      <c r="H2899" s="15">
        <f t="shared" si="45"/>
        <v>0</v>
      </c>
      <c r="I2899" s="15" t="s">
        <v>206</v>
      </c>
    </row>
    <row r="2900" spans="2:9" ht="15">
      <c r="B2900" s="17" t="s">
        <v>182</v>
      </c>
      <c r="C2900" s="17" t="s">
        <v>75</v>
      </c>
      <c r="D2900" s="19" t="s">
        <v>91</v>
      </c>
      <c r="E2900" s="22">
        <v>44924</v>
      </c>
      <c r="F2900" s="17">
        <v>732</v>
      </c>
      <c r="G2900" s="17">
        <v>3</v>
      </c>
      <c r="H2900" s="15">
        <f t="shared" si="45"/>
        <v>244</v>
      </c>
      <c r="I2900" s="15" t="s">
        <v>206</v>
      </c>
    </row>
    <row r="2901" spans="2:9" ht="15">
      <c r="B2901" s="17" t="s">
        <v>183</v>
      </c>
      <c r="C2901" s="17" t="s">
        <v>71</v>
      </c>
      <c r="D2901" s="19" t="s">
        <v>72</v>
      </c>
      <c r="E2901" s="22">
        <v>44924</v>
      </c>
      <c r="F2901" s="17">
        <v>11381</v>
      </c>
      <c r="G2901" s="17">
        <v>19</v>
      </c>
      <c r="H2901" s="15">
        <f t="shared" si="45"/>
        <v>599</v>
      </c>
      <c r="I2901" s="15" t="s">
        <v>206</v>
      </c>
    </row>
    <row r="2902" spans="2:9" ht="15">
      <c r="B2902" s="17" t="s">
        <v>67</v>
      </c>
      <c r="C2902" s="17" t="s">
        <v>68</v>
      </c>
      <c r="D2902" s="19" t="s">
        <v>69</v>
      </c>
      <c r="E2902" s="22">
        <v>44925</v>
      </c>
      <c r="F2902" s="17">
        <v>1221</v>
      </c>
      <c r="G2902" s="17">
        <v>5</v>
      </c>
      <c r="H2902" s="15">
        <f t="shared" si="45"/>
        <v>244.2</v>
      </c>
      <c r="I2902" s="15" t="s">
        <v>206</v>
      </c>
    </row>
    <row r="2903" spans="2:9" ht="15">
      <c r="B2903" s="17" t="s">
        <v>70</v>
      </c>
      <c r="C2903" s="17" t="s">
        <v>71</v>
      </c>
      <c r="D2903" s="19" t="s">
        <v>72</v>
      </c>
      <c r="E2903" s="22">
        <v>44925</v>
      </c>
      <c r="F2903" s="17">
        <v>59365</v>
      </c>
      <c r="G2903" s="17">
        <v>111</v>
      </c>
      <c r="H2903" s="15">
        <f t="shared" si="45"/>
        <v>534.81981981981983</v>
      </c>
      <c r="I2903" s="15" t="s">
        <v>206</v>
      </c>
    </row>
    <row r="2904" spans="2:9" ht="15">
      <c r="B2904" s="17" t="s">
        <v>73</v>
      </c>
      <c r="C2904" s="17" t="s">
        <v>71</v>
      </c>
      <c r="D2904" s="19" t="s">
        <v>72</v>
      </c>
      <c r="E2904" s="22">
        <v>44925</v>
      </c>
      <c r="F2904" s="17">
        <v>357</v>
      </c>
      <c r="G2904" s="17">
        <v>3</v>
      </c>
      <c r="H2904" s="15">
        <f t="shared" si="45"/>
        <v>119</v>
      </c>
      <c r="I2904" s="15" t="s">
        <v>206</v>
      </c>
    </row>
    <row r="2905" spans="2:9" ht="15">
      <c r="B2905" s="17" t="s">
        <v>74</v>
      </c>
      <c r="C2905" s="17" t="s">
        <v>75</v>
      </c>
      <c r="D2905" s="19" t="s">
        <v>76</v>
      </c>
      <c r="E2905" s="22">
        <v>44925</v>
      </c>
      <c r="F2905" s="17">
        <v>15301</v>
      </c>
      <c r="G2905" s="17">
        <v>9</v>
      </c>
      <c r="H2905" s="15">
        <f t="shared" si="45"/>
        <v>1700.1111111111111</v>
      </c>
      <c r="I2905" s="15" t="s">
        <v>206</v>
      </c>
    </row>
    <row r="2906" spans="2:9" ht="15">
      <c r="B2906" s="17" t="s">
        <v>77</v>
      </c>
      <c r="C2906" s="17" t="s">
        <v>78</v>
      </c>
      <c r="D2906" s="19" t="s">
        <v>79</v>
      </c>
      <c r="E2906" s="22">
        <v>44925</v>
      </c>
      <c r="F2906" s="17">
        <v>0</v>
      </c>
      <c r="G2906" s="17">
        <v>0</v>
      </c>
      <c r="H2906" s="15">
        <f t="shared" si="45"/>
        <v>0</v>
      </c>
      <c r="I2906" s="15" t="s">
        <v>206</v>
      </c>
    </row>
    <row r="2907" spans="2:9" ht="15">
      <c r="B2907" s="17" t="s">
        <v>80</v>
      </c>
      <c r="C2907" s="17" t="s">
        <v>81</v>
      </c>
      <c r="D2907" s="19" t="s">
        <v>82</v>
      </c>
      <c r="E2907" s="22">
        <v>44925</v>
      </c>
      <c r="F2907" s="17">
        <v>0</v>
      </c>
      <c r="G2907" s="17">
        <v>0</v>
      </c>
      <c r="H2907" s="15">
        <f t="shared" si="45"/>
        <v>0</v>
      </c>
      <c r="I2907" s="15" t="s">
        <v>206</v>
      </c>
    </row>
    <row r="2908" spans="2:9" ht="15">
      <c r="B2908" s="17" t="s">
        <v>83</v>
      </c>
      <c r="C2908" s="17" t="s">
        <v>71</v>
      </c>
      <c r="D2908" s="19" t="s">
        <v>84</v>
      </c>
      <c r="E2908" s="22">
        <v>44925</v>
      </c>
      <c r="F2908" s="17">
        <v>22704</v>
      </c>
      <c r="G2908" s="17">
        <v>176</v>
      </c>
      <c r="H2908" s="15">
        <f t="shared" si="45"/>
        <v>129</v>
      </c>
      <c r="I2908" s="15" t="s">
        <v>206</v>
      </c>
    </row>
    <row r="2909" spans="2:9" ht="15">
      <c r="B2909" s="17" t="s">
        <v>85</v>
      </c>
      <c r="C2909" s="17" t="s">
        <v>75</v>
      </c>
      <c r="D2909" s="19" t="s">
        <v>86</v>
      </c>
      <c r="E2909" s="22">
        <v>44925</v>
      </c>
      <c r="F2909" s="17">
        <v>1135</v>
      </c>
      <c r="G2909" s="17">
        <v>4</v>
      </c>
      <c r="H2909" s="15">
        <f t="shared" si="45"/>
        <v>283.75</v>
      </c>
      <c r="I2909" s="15" t="s">
        <v>206</v>
      </c>
    </row>
    <row r="2910" spans="2:9" ht="15">
      <c r="B2910" s="17" t="s">
        <v>87</v>
      </c>
      <c r="C2910" s="17" t="s">
        <v>71</v>
      </c>
      <c r="D2910" s="19" t="s">
        <v>84</v>
      </c>
      <c r="E2910" s="22">
        <v>44925</v>
      </c>
      <c r="F2910" s="17">
        <v>2587</v>
      </c>
      <c r="G2910" s="17">
        <v>13</v>
      </c>
      <c r="H2910" s="15">
        <f t="shared" si="45"/>
        <v>199</v>
      </c>
      <c r="I2910" s="15" t="s">
        <v>206</v>
      </c>
    </row>
    <row r="2911" spans="2:9" ht="15">
      <c r="B2911" s="17" t="s">
        <v>88</v>
      </c>
      <c r="C2911" s="17" t="s">
        <v>68</v>
      </c>
      <c r="D2911" s="19" t="s">
        <v>89</v>
      </c>
      <c r="E2911" s="22">
        <v>44925</v>
      </c>
      <c r="F2911" s="17">
        <v>0</v>
      </c>
      <c r="G2911" s="17">
        <v>0</v>
      </c>
      <c r="H2911" s="15">
        <f t="shared" si="45"/>
        <v>0</v>
      </c>
      <c r="I2911" s="15" t="s">
        <v>206</v>
      </c>
    </row>
    <row r="2912" spans="2:9" ht="15">
      <c r="B2912" s="17" t="s">
        <v>90</v>
      </c>
      <c r="C2912" s="17" t="s">
        <v>75</v>
      </c>
      <c r="D2912" s="19" t="s">
        <v>91</v>
      </c>
      <c r="E2912" s="22">
        <v>44925</v>
      </c>
      <c r="F2912" s="17">
        <v>21182</v>
      </c>
      <c r="G2912" s="17">
        <v>43</v>
      </c>
      <c r="H2912" s="15">
        <f t="shared" si="45"/>
        <v>492.60465116279067</v>
      </c>
      <c r="I2912" s="15" t="s">
        <v>206</v>
      </c>
    </row>
    <row r="2913" spans="2:9" ht="15">
      <c r="B2913" s="17" t="s">
        <v>92</v>
      </c>
      <c r="C2913" s="17" t="s">
        <v>75</v>
      </c>
      <c r="D2913" s="19" t="s">
        <v>86</v>
      </c>
      <c r="E2913" s="22">
        <v>44925</v>
      </c>
      <c r="F2913" s="17">
        <v>5907</v>
      </c>
      <c r="G2913" s="17">
        <v>7</v>
      </c>
      <c r="H2913" s="15">
        <f t="shared" si="45"/>
        <v>843.85714285714289</v>
      </c>
      <c r="I2913" s="15" t="s">
        <v>206</v>
      </c>
    </row>
    <row r="2914" spans="2:9" ht="15">
      <c r="B2914" s="17" t="s">
        <v>93</v>
      </c>
      <c r="C2914" s="17" t="s">
        <v>71</v>
      </c>
      <c r="D2914" s="19" t="s">
        <v>94</v>
      </c>
      <c r="E2914" s="22">
        <v>44925</v>
      </c>
      <c r="F2914" s="17">
        <v>13750</v>
      </c>
      <c r="G2914" s="17">
        <v>22</v>
      </c>
      <c r="H2914" s="15">
        <f t="shared" si="45"/>
        <v>625</v>
      </c>
      <c r="I2914" s="15" t="s">
        <v>206</v>
      </c>
    </row>
    <row r="2915" spans="2:9" ht="15">
      <c r="B2915" s="17" t="s">
        <v>95</v>
      </c>
      <c r="C2915" s="17" t="s">
        <v>71</v>
      </c>
      <c r="D2915" s="19" t="s">
        <v>94</v>
      </c>
      <c r="E2915" s="22">
        <v>44925</v>
      </c>
      <c r="F2915" s="17">
        <v>11282</v>
      </c>
      <c r="G2915" s="17">
        <v>27</v>
      </c>
      <c r="H2915" s="15">
        <f t="shared" si="45"/>
        <v>417.85185185185185</v>
      </c>
      <c r="I2915" s="15" t="s">
        <v>206</v>
      </c>
    </row>
    <row r="2916" spans="2:9" ht="15">
      <c r="B2916" s="17" t="s">
        <v>96</v>
      </c>
      <c r="C2916" s="17" t="s">
        <v>75</v>
      </c>
      <c r="D2916" s="19" t="s">
        <v>76</v>
      </c>
      <c r="E2916" s="22">
        <v>44925</v>
      </c>
      <c r="F2916" s="17">
        <v>170</v>
      </c>
      <c r="G2916" s="17">
        <v>1</v>
      </c>
      <c r="H2916" s="15">
        <f t="shared" si="45"/>
        <v>170</v>
      </c>
      <c r="I2916" s="15" t="s">
        <v>206</v>
      </c>
    </row>
    <row r="2917" spans="2:9" ht="15">
      <c r="B2917" s="17" t="s">
        <v>97</v>
      </c>
      <c r="C2917" s="17" t="s">
        <v>71</v>
      </c>
      <c r="D2917" s="19" t="s">
        <v>72</v>
      </c>
      <c r="E2917" s="22">
        <v>44925</v>
      </c>
      <c r="F2917" s="17">
        <v>27994</v>
      </c>
      <c r="G2917" s="17">
        <v>217</v>
      </c>
      <c r="H2917" s="15">
        <f t="shared" si="45"/>
        <v>129.00460829493088</v>
      </c>
      <c r="I2917" s="15" t="s">
        <v>206</v>
      </c>
    </row>
    <row r="2918" spans="2:9" ht="15">
      <c r="B2918" s="17" t="s">
        <v>98</v>
      </c>
      <c r="C2918" s="17" t="s">
        <v>68</v>
      </c>
      <c r="D2918" s="19" t="s">
        <v>99</v>
      </c>
      <c r="E2918" s="22">
        <v>44925</v>
      </c>
      <c r="F2918" s="17">
        <v>0</v>
      </c>
      <c r="G2918" s="17">
        <v>0</v>
      </c>
      <c r="H2918" s="15">
        <f t="shared" si="45"/>
        <v>0</v>
      </c>
      <c r="I2918" s="15" t="s">
        <v>206</v>
      </c>
    </row>
    <row r="2919" spans="2:9" ht="15">
      <c r="B2919" s="17" t="s">
        <v>100</v>
      </c>
      <c r="C2919" s="17" t="s">
        <v>68</v>
      </c>
      <c r="D2919" s="19" t="s">
        <v>99</v>
      </c>
      <c r="E2919" s="22">
        <v>44925</v>
      </c>
      <c r="F2919" s="17">
        <v>0</v>
      </c>
      <c r="G2919" s="17">
        <v>0</v>
      </c>
      <c r="H2919" s="15">
        <f t="shared" si="45"/>
        <v>0</v>
      </c>
      <c r="I2919" s="15" t="s">
        <v>206</v>
      </c>
    </row>
    <row r="2920" spans="2:9" ht="15">
      <c r="B2920" s="17" t="s">
        <v>101</v>
      </c>
      <c r="C2920" s="17" t="s">
        <v>68</v>
      </c>
      <c r="D2920" s="19" t="s">
        <v>99</v>
      </c>
      <c r="E2920" s="22">
        <v>44925</v>
      </c>
      <c r="F2920" s="17">
        <v>1190</v>
      </c>
      <c r="G2920" s="17">
        <v>6</v>
      </c>
      <c r="H2920" s="15">
        <f t="shared" si="45"/>
        <v>198.33333333333334</v>
      </c>
      <c r="I2920" s="15" t="s">
        <v>206</v>
      </c>
    </row>
    <row r="2921" spans="2:9" ht="15">
      <c r="B2921" s="17" t="s">
        <v>102</v>
      </c>
      <c r="C2921" s="17" t="s">
        <v>75</v>
      </c>
      <c r="D2921" s="19" t="s">
        <v>76</v>
      </c>
      <c r="E2921" s="22">
        <v>44925</v>
      </c>
      <c r="F2921" s="17">
        <v>11071</v>
      </c>
      <c r="G2921" s="17">
        <v>16</v>
      </c>
      <c r="H2921" s="15">
        <f t="shared" si="45"/>
        <v>691.9375</v>
      </c>
      <c r="I2921" s="15" t="s">
        <v>206</v>
      </c>
    </row>
    <row r="2922" spans="2:9" ht="15">
      <c r="B2922" s="17" t="s">
        <v>103</v>
      </c>
      <c r="C2922" s="17" t="s">
        <v>75</v>
      </c>
      <c r="D2922" s="19" t="s">
        <v>86</v>
      </c>
      <c r="E2922" s="22">
        <v>44925</v>
      </c>
      <c r="F2922" s="17">
        <v>14389</v>
      </c>
      <c r="G2922" s="17">
        <v>40</v>
      </c>
      <c r="H2922" s="15">
        <f t="shared" si="45"/>
        <v>359.72500000000002</v>
      </c>
      <c r="I2922" s="15" t="s">
        <v>206</v>
      </c>
    </row>
    <row r="2923" spans="2:9" ht="15">
      <c r="B2923" s="17" t="s">
        <v>104</v>
      </c>
      <c r="C2923" s="17" t="s">
        <v>68</v>
      </c>
      <c r="D2923" s="19" t="s">
        <v>99</v>
      </c>
      <c r="E2923" s="22">
        <v>44925</v>
      </c>
      <c r="F2923" s="17">
        <v>1304</v>
      </c>
      <c r="G2923" s="17">
        <v>4</v>
      </c>
      <c r="H2923" s="15">
        <f t="shared" si="45"/>
        <v>326</v>
      </c>
      <c r="I2923" s="15" t="s">
        <v>206</v>
      </c>
    </row>
    <row r="2924" spans="2:9" ht="15">
      <c r="B2924" s="17" t="s">
        <v>105</v>
      </c>
      <c r="C2924" s="17" t="s">
        <v>81</v>
      </c>
      <c r="D2924" s="19" t="s">
        <v>82</v>
      </c>
      <c r="E2924" s="22">
        <v>44925</v>
      </c>
      <c r="F2924" s="17">
        <v>-267</v>
      </c>
      <c r="G2924" s="17">
        <v>-1</v>
      </c>
      <c r="H2924" s="15">
        <f t="shared" si="45"/>
        <v>0</v>
      </c>
      <c r="I2924" s="15" t="s">
        <v>206</v>
      </c>
    </row>
    <row r="2925" spans="2:9" ht="15">
      <c r="B2925" s="17" t="s">
        <v>106</v>
      </c>
      <c r="C2925" s="17" t="s">
        <v>68</v>
      </c>
      <c r="D2925" s="19" t="s">
        <v>89</v>
      </c>
      <c r="E2925" s="22">
        <v>44925</v>
      </c>
      <c r="F2925" s="17">
        <v>0</v>
      </c>
      <c r="G2925" s="17">
        <v>0</v>
      </c>
      <c r="H2925" s="15">
        <f t="shared" si="45"/>
        <v>0</v>
      </c>
      <c r="I2925" s="15" t="s">
        <v>206</v>
      </c>
    </row>
    <row r="2926" spans="2:9" ht="15">
      <c r="B2926" s="17" t="s">
        <v>107</v>
      </c>
      <c r="C2926" s="17" t="s">
        <v>71</v>
      </c>
      <c r="D2926" s="19" t="s">
        <v>72</v>
      </c>
      <c r="E2926" s="22">
        <v>44925</v>
      </c>
      <c r="F2926" s="17">
        <v>7787</v>
      </c>
      <c r="G2926" s="17">
        <v>13</v>
      </c>
      <c r="H2926" s="15">
        <f t="shared" si="45"/>
        <v>599</v>
      </c>
      <c r="I2926" s="15" t="s">
        <v>206</v>
      </c>
    </row>
    <row r="2927" spans="2:9" ht="15">
      <c r="B2927" s="17" t="s">
        <v>108</v>
      </c>
      <c r="C2927" s="17" t="s">
        <v>68</v>
      </c>
      <c r="D2927" s="19" t="s">
        <v>89</v>
      </c>
      <c r="E2927" s="22">
        <v>44925</v>
      </c>
      <c r="F2927" s="17">
        <v>1075</v>
      </c>
      <c r="G2927" s="17">
        <v>5</v>
      </c>
      <c r="H2927" s="15">
        <f t="shared" si="45"/>
        <v>215</v>
      </c>
      <c r="I2927" s="15" t="s">
        <v>206</v>
      </c>
    </row>
    <row r="2928" spans="2:9" ht="15">
      <c r="B2928" s="17" t="s">
        <v>109</v>
      </c>
      <c r="C2928" s="17" t="s">
        <v>71</v>
      </c>
      <c r="D2928" s="19" t="s">
        <v>72</v>
      </c>
      <c r="E2928" s="22">
        <v>44925</v>
      </c>
      <c r="F2928" s="17">
        <v>21182</v>
      </c>
      <c r="G2928" s="17">
        <v>43</v>
      </c>
      <c r="H2928" s="15">
        <f t="shared" si="45"/>
        <v>492.60465116279067</v>
      </c>
      <c r="I2928" s="15" t="s">
        <v>206</v>
      </c>
    </row>
    <row r="2929" spans="2:9" ht="15">
      <c r="B2929" s="17" t="s">
        <v>110</v>
      </c>
      <c r="C2929" s="17" t="s">
        <v>75</v>
      </c>
      <c r="D2929" s="19" t="s">
        <v>86</v>
      </c>
      <c r="E2929" s="22">
        <v>44925</v>
      </c>
      <c r="F2929" s="17">
        <v>5907</v>
      </c>
      <c r="G2929" s="17">
        <v>7</v>
      </c>
      <c r="H2929" s="15">
        <f t="shared" si="45"/>
        <v>843.85714285714289</v>
      </c>
      <c r="I2929" s="15" t="s">
        <v>206</v>
      </c>
    </row>
    <row r="2930" spans="2:9" ht="15">
      <c r="B2930" s="17" t="s">
        <v>111</v>
      </c>
      <c r="C2930" s="17" t="s">
        <v>75</v>
      </c>
      <c r="D2930" s="19" t="s">
        <v>76</v>
      </c>
      <c r="E2930" s="22">
        <v>44925</v>
      </c>
      <c r="F2930" s="17">
        <v>13750</v>
      </c>
      <c r="G2930" s="17">
        <v>22</v>
      </c>
      <c r="H2930" s="15">
        <f t="shared" si="45"/>
        <v>625</v>
      </c>
      <c r="I2930" s="15" t="s">
        <v>206</v>
      </c>
    </row>
    <row r="2931" spans="2:9" ht="15">
      <c r="B2931" s="17" t="s">
        <v>112</v>
      </c>
      <c r="C2931" s="17" t="s">
        <v>71</v>
      </c>
      <c r="D2931" s="19" t="s">
        <v>72</v>
      </c>
      <c r="E2931" s="22">
        <v>44925</v>
      </c>
      <c r="F2931" s="17">
        <v>11282</v>
      </c>
      <c r="G2931" s="17">
        <v>27</v>
      </c>
      <c r="H2931" s="15">
        <f t="shared" si="45"/>
        <v>417.85185185185185</v>
      </c>
      <c r="I2931" s="15" t="s">
        <v>206</v>
      </c>
    </row>
    <row r="2932" spans="2:9" ht="15">
      <c r="B2932" s="17" t="s">
        <v>113</v>
      </c>
      <c r="C2932" s="17" t="s">
        <v>71</v>
      </c>
      <c r="D2932" s="19" t="s">
        <v>84</v>
      </c>
      <c r="E2932" s="22">
        <v>44925</v>
      </c>
      <c r="F2932" s="17">
        <v>170</v>
      </c>
      <c r="G2932" s="17">
        <v>1</v>
      </c>
      <c r="H2932" s="15">
        <f t="shared" si="45"/>
        <v>170</v>
      </c>
      <c r="I2932" s="15" t="s">
        <v>206</v>
      </c>
    </row>
    <row r="2933" spans="2:9" ht="15">
      <c r="B2933" s="17" t="s">
        <v>114</v>
      </c>
      <c r="C2933" s="17" t="s">
        <v>71</v>
      </c>
      <c r="D2933" s="19" t="s">
        <v>72</v>
      </c>
      <c r="E2933" s="22">
        <v>44925</v>
      </c>
      <c r="F2933" s="17">
        <v>27994</v>
      </c>
      <c r="G2933" s="17">
        <v>217</v>
      </c>
      <c r="H2933" s="15">
        <f t="shared" si="45"/>
        <v>129.00460829493088</v>
      </c>
      <c r="I2933" s="15" t="s">
        <v>206</v>
      </c>
    </row>
    <row r="2934" spans="2:9" ht="15">
      <c r="B2934" s="17" t="s">
        <v>115</v>
      </c>
      <c r="C2934" s="17" t="s">
        <v>68</v>
      </c>
      <c r="D2934" s="19" t="s">
        <v>99</v>
      </c>
      <c r="E2934" s="22">
        <v>44925</v>
      </c>
      <c r="F2934" s="17">
        <v>0</v>
      </c>
      <c r="G2934" s="17">
        <v>0</v>
      </c>
      <c r="H2934" s="15">
        <f t="shared" si="45"/>
        <v>0</v>
      </c>
      <c r="I2934" s="15" t="s">
        <v>206</v>
      </c>
    </row>
    <row r="2935" spans="2:9" ht="15">
      <c r="B2935" s="17" t="s">
        <v>116</v>
      </c>
      <c r="C2935" s="17" t="s">
        <v>71</v>
      </c>
      <c r="D2935" s="19" t="s">
        <v>94</v>
      </c>
      <c r="E2935" s="22">
        <v>44925</v>
      </c>
      <c r="F2935" s="17">
        <v>0</v>
      </c>
      <c r="G2935" s="17">
        <v>0</v>
      </c>
      <c r="H2935" s="15">
        <f t="shared" si="45"/>
        <v>0</v>
      </c>
      <c r="I2935" s="15" t="s">
        <v>206</v>
      </c>
    </row>
    <row r="2936" spans="2:9" ht="15">
      <c r="B2936" s="17" t="s">
        <v>117</v>
      </c>
      <c r="C2936" s="17" t="s">
        <v>68</v>
      </c>
      <c r="D2936" s="19" t="s">
        <v>99</v>
      </c>
      <c r="E2936" s="22">
        <v>44925</v>
      </c>
      <c r="F2936" s="17">
        <v>1190</v>
      </c>
      <c r="G2936" s="17">
        <v>6</v>
      </c>
      <c r="H2936" s="15">
        <f t="shared" si="45"/>
        <v>198.33333333333334</v>
      </c>
      <c r="I2936" s="15" t="s">
        <v>206</v>
      </c>
    </row>
    <row r="2937" spans="2:9" ht="15">
      <c r="B2937" s="17" t="s">
        <v>118</v>
      </c>
      <c r="C2937" s="17" t="s">
        <v>71</v>
      </c>
      <c r="D2937" s="19" t="s">
        <v>72</v>
      </c>
      <c r="E2937" s="22">
        <v>44925</v>
      </c>
      <c r="F2937" s="17">
        <v>11071</v>
      </c>
      <c r="G2937" s="17">
        <v>16</v>
      </c>
      <c r="H2937" s="15">
        <f t="shared" si="45"/>
        <v>691.9375</v>
      </c>
      <c r="I2937" s="15" t="s">
        <v>206</v>
      </c>
    </row>
    <row r="2938" spans="2:9" ht="15">
      <c r="B2938" s="17" t="s">
        <v>119</v>
      </c>
      <c r="C2938" s="17" t="s">
        <v>71</v>
      </c>
      <c r="D2938" s="19" t="s">
        <v>84</v>
      </c>
      <c r="E2938" s="22">
        <v>44925</v>
      </c>
      <c r="F2938" s="17">
        <v>14389</v>
      </c>
      <c r="G2938" s="17">
        <v>40</v>
      </c>
      <c r="H2938" s="15">
        <f t="shared" si="45"/>
        <v>359.72500000000002</v>
      </c>
      <c r="I2938" s="15" t="s">
        <v>206</v>
      </c>
    </row>
    <row r="2939" spans="2:9" ht="15">
      <c r="B2939" s="17" t="s">
        <v>120</v>
      </c>
      <c r="C2939" s="17" t="s">
        <v>81</v>
      </c>
      <c r="D2939" s="19" t="s">
        <v>121</v>
      </c>
      <c r="E2939" s="22">
        <v>44925</v>
      </c>
      <c r="F2939" s="17">
        <v>1304</v>
      </c>
      <c r="G2939" s="17">
        <v>4</v>
      </c>
      <c r="H2939" s="15">
        <f t="shared" si="45"/>
        <v>326</v>
      </c>
      <c r="I2939" s="15" t="s">
        <v>206</v>
      </c>
    </row>
    <row r="2940" spans="2:9" ht="15">
      <c r="B2940" s="17" t="s">
        <v>122</v>
      </c>
      <c r="C2940" s="17" t="s">
        <v>81</v>
      </c>
      <c r="D2940" s="19" t="s">
        <v>123</v>
      </c>
      <c r="E2940" s="22">
        <v>44925</v>
      </c>
      <c r="F2940" s="17">
        <v>-267</v>
      </c>
      <c r="G2940" s="17">
        <v>-1</v>
      </c>
      <c r="H2940" s="15">
        <f t="shared" si="45"/>
        <v>0</v>
      </c>
      <c r="I2940" s="15" t="s">
        <v>206</v>
      </c>
    </row>
    <row r="2941" spans="2:9" ht="15">
      <c r="B2941" s="17" t="s">
        <v>124</v>
      </c>
      <c r="C2941" s="17" t="s">
        <v>81</v>
      </c>
      <c r="D2941" s="19" t="s">
        <v>121</v>
      </c>
      <c r="E2941" s="22">
        <v>44925</v>
      </c>
      <c r="F2941" s="17">
        <v>0</v>
      </c>
      <c r="G2941" s="17">
        <v>0</v>
      </c>
      <c r="H2941" s="15">
        <f t="shared" si="45"/>
        <v>0</v>
      </c>
      <c r="I2941" s="15" t="s">
        <v>206</v>
      </c>
    </row>
    <row r="2942" spans="2:9" ht="15">
      <c r="B2942" s="17" t="s">
        <v>125</v>
      </c>
      <c r="C2942" s="17" t="s">
        <v>75</v>
      </c>
      <c r="D2942" s="19" t="s">
        <v>91</v>
      </c>
      <c r="E2942" s="22">
        <v>44925</v>
      </c>
      <c r="F2942" s="17">
        <v>7787</v>
      </c>
      <c r="G2942" s="17">
        <v>13</v>
      </c>
      <c r="H2942" s="15">
        <f t="shared" si="45"/>
        <v>599</v>
      </c>
      <c r="I2942" s="15" t="s">
        <v>206</v>
      </c>
    </row>
    <row r="2943" spans="2:9" ht="15">
      <c r="B2943" s="17" t="s">
        <v>126</v>
      </c>
      <c r="C2943" s="17" t="s">
        <v>71</v>
      </c>
      <c r="D2943" s="19" t="s">
        <v>84</v>
      </c>
      <c r="E2943" s="22">
        <v>44925</v>
      </c>
      <c r="F2943" s="17">
        <v>1075</v>
      </c>
      <c r="G2943" s="17">
        <v>5</v>
      </c>
      <c r="H2943" s="15">
        <f t="shared" si="45"/>
        <v>215</v>
      </c>
      <c r="I2943" s="15" t="s">
        <v>206</v>
      </c>
    </row>
    <row r="2944" spans="2:9" ht="15">
      <c r="B2944" s="17" t="s">
        <v>87</v>
      </c>
      <c r="C2944" s="17" t="s">
        <v>71</v>
      </c>
      <c r="D2944" s="19" t="s">
        <v>72</v>
      </c>
      <c r="E2944" s="22">
        <v>44925</v>
      </c>
      <c r="F2944" s="17">
        <v>21182</v>
      </c>
      <c r="G2944" s="17">
        <v>43</v>
      </c>
      <c r="H2944" s="15">
        <f t="shared" si="45"/>
        <v>492.60465116279067</v>
      </c>
      <c r="I2944" s="15" t="s">
        <v>206</v>
      </c>
    </row>
    <row r="2945" spans="2:9" ht="15">
      <c r="B2945" s="17" t="s">
        <v>127</v>
      </c>
      <c r="C2945" s="17" t="s">
        <v>68</v>
      </c>
      <c r="D2945" s="19" t="s">
        <v>99</v>
      </c>
      <c r="E2945" s="22">
        <v>44925</v>
      </c>
      <c r="F2945" s="17">
        <v>5907</v>
      </c>
      <c r="G2945" s="17">
        <v>7</v>
      </c>
      <c r="H2945" s="15">
        <f t="shared" si="45"/>
        <v>843.85714285714289</v>
      </c>
      <c r="I2945" s="15" t="s">
        <v>206</v>
      </c>
    </row>
    <row r="2946" spans="2:9" ht="15">
      <c r="B2946" s="17" t="s">
        <v>128</v>
      </c>
      <c r="C2946" s="17" t="s">
        <v>81</v>
      </c>
      <c r="D2946" s="19" t="s">
        <v>123</v>
      </c>
      <c r="E2946" s="22">
        <v>44925</v>
      </c>
      <c r="F2946" s="17">
        <v>13750</v>
      </c>
      <c r="G2946" s="17">
        <v>22</v>
      </c>
      <c r="H2946" s="15">
        <f t="shared" si="45"/>
        <v>625</v>
      </c>
      <c r="I2946" s="15" t="s">
        <v>206</v>
      </c>
    </row>
    <row r="2947" spans="2:9" ht="15">
      <c r="B2947" s="17" t="s">
        <v>129</v>
      </c>
      <c r="C2947" s="17" t="s">
        <v>75</v>
      </c>
      <c r="D2947" s="19" t="s">
        <v>91</v>
      </c>
      <c r="E2947" s="22">
        <v>44925</v>
      </c>
      <c r="F2947" s="17">
        <v>11282</v>
      </c>
      <c r="G2947" s="17">
        <v>27</v>
      </c>
      <c r="H2947" s="15">
        <f t="shared" ref="H2947:H3010" si="46">IF(F2947&gt;0,F2947/G2947,0)</f>
        <v>417.85185185185185</v>
      </c>
      <c r="I2947" s="15" t="s">
        <v>206</v>
      </c>
    </row>
    <row r="2948" spans="2:9" ht="15">
      <c r="B2948" s="17" t="s">
        <v>130</v>
      </c>
      <c r="C2948" s="17" t="s">
        <v>71</v>
      </c>
      <c r="D2948" s="19" t="s">
        <v>72</v>
      </c>
      <c r="E2948" s="22">
        <v>44925</v>
      </c>
      <c r="F2948" s="17">
        <v>170</v>
      </c>
      <c r="G2948" s="17">
        <v>1</v>
      </c>
      <c r="H2948" s="15">
        <f t="shared" si="46"/>
        <v>170</v>
      </c>
      <c r="I2948" s="15" t="s">
        <v>206</v>
      </c>
    </row>
    <row r="2949" spans="2:9" ht="15">
      <c r="B2949" s="17" t="s">
        <v>131</v>
      </c>
      <c r="C2949" s="17" t="s">
        <v>75</v>
      </c>
      <c r="D2949" s="19" t="s">
        <v>76</v>
      </c>
      <c r="E2949" s="22">
        <v>44925</v>
      </c>
      <c r="F2949" s="17">
        <v>27994</v>
      </c>
      <c r="G2949" s="17">
        <v>217</v>
      </c>
      <c r="H2949" s="15">
        <f t="shared" si="46"/>
        <v>129.00460829493088</v>
      </c>
      <c r="I2949" s="15" t="s">
        <v>206</v>
      </c>
    </row>
    <row r="2950" spans="2:9" ht="15">
      <c r="B2950" s="17" t="s">
        <v>132</v>
      </c>
      <c r="C2950" s="17" t="s">
        <v>68</v>
      </c>
      <c r="D2950" s="19" t="s">
        <v>89</v>
      </c>
      <c r="E2950" s="22">
        <v>44925</v>
      </c>
      <c r="F2950" s="17">
        <v>0</v>
      </c>
      <c r="G2950" s="17">
        <v>0</v>
      </c>
      <c r="H2950" s="15">
        <f t="shared" si="46"/>
        <v>0</v>
      </c>
      <c r="I2950" s="15" t="s">
        <v>206</v>
      </c>
    </row>
    <row r="2951" spans="2:9" ht="15">
      <c r="B2951" s="17" t="s">
        <v>133</v>
      </c>
      <c r="C2951" s="17" t="s">
        <v>71</v>
      </c>
      <c r="D2951" s="19" t="s">
        <v>72</v>
      </c>
      <c r="E2951" s="22">
        <v>44925</v>
      </c>
      <c r="F2951" s="17">
        <v>0</v>
      </c>
      <c r="G2951" s="17">
        <v>0</v>
      </c>
      <c r="H2951" s="15">
        <f t="shared" si="46"/>
        <v>0</v>
      </c>
      <c r="I2951" s="15" t="s">
        <v>206</v>
      </c>
    </row>
    <row r="2952" spans="2:9" ht="15">
      <c r="B2952" s="17" t="s">
        <v>134</v>
      </c>
      <c r="C2952" s="17" t="s">
        <v>75</v>
      </c>
      <c r="D2952" s="19" t="s">
        <v>76</v>
      </c>
      <c r="E2952" s="22">
        <v>44925</v>
      </c>
      <c r="F2952" s="17">
        <v>1190</v>
      </c>
      <c r="G2952" s="17">
        <v>6</v>
      </c>
      <c r="H2952" s="15">
        <f t="shared" si="46"/>
        <v>198.33333333333334</v>
      </c>
      <c r="I2952" s="15" t="s">
        <v>206</v>
      </c>
    </row>
    <row r="2953" spans="2:9" ht="15">
      <c r="B2953" s="17" t="s">
        <v>135</v>
      </c>
      <c r="C2953" s="17" t="s">
        <v>68</v>
      </c>
      <c r="D2953" s="19" t="s">
        <v>69</v>
      </c>
      <c r="E2953" s="22">
        <v>44925</v>
      </c>
      <c r="F2953" s="17">
        <v>11071</v>
      </c>
      <c r="G2953" s="17">
        <v>16</v>
      </c>
      <c r="H2953" s="15">
        <f t="shared" si="46"/>
        <v>691.9375</v>
      </c>
      <c r="I2953" s="15" t="s">
        <v>206</v>
      </c>
    </row>
    <row r="2954" spans="2:9" ht="15">
      <c r="B2954" s="17" t="s">
        <v>136</v>
      </c>
      <c r="C2954" s="17" t="s">
        <v>71</v>
      </c>
      <c r="D2954" s="19" t="s">
        <v>84</v>
      </c>
      <c r="E2954" s="22">
        <v>44925</v>
      </c>
      <c r="F2954" s="17">
        <v>14389</v>
      </c>
      <c r="G2954" s="17">
        <v>40</v>
      </c>
      <c r="H2954" s="15">
        <f t="shared" si="46"/>
        <v>359.72500000000002</v>
      </c>
      <c r="I2954" s="15" t="s">
        <v>206</v>
      </c>
    </row>
    <row r="2955" spans="2:9" ht="15">
      <c r="B2955" s="17" t="s">
        <v>137</v>
      </c>
      <c r="C2955" s="17" t="s">
        <v>81</v>
      </c>
      <c r="D2955" s="19" t="s">
        <v>121</v>
      </c>
      <c r="E2955" s="22">
        <v>44925</v>
      </c>
      <c r="F2955" s="17">
        <v>1304</v>
      </c>
      <c r="G2955" s="17">
        <v>4</v>
      </c>
      <c r="H2955" s="15">
        <f t="shared" si="46"/>
        <v>326</v>
      </c>
      <c r="I2955" s="15" t="s">
        <v>206</v>
      </c>
    </row>
    <row r="2956" spans="2:9" ht="15">
      <c r="B2956" s="17" t="s">
        <v>138</v>
      </c>
      <c r="C2956" s="17" t="s">
        <v>68</v>
      </c>
      <c r="D2956" s="19" t="s">
        <v>89</v>
      </c>
      <c r="E2956" s="22">
        <v>44925</v>
      </c>
      <c r="F2956" s="17">
        <v>-267</v>
      </c>
      <c r="G2956" s="17">
        <v>-1</v>
      </c>
      <c r="H2956" s="15">
        <f t="shared" si="46"/>
        <v>0</v>
      </c>
      <c r="I2956" s="15" t="s">
        <v>206</v>
      </c>
    </row>
    <row r="2957" spans="2:9" ht="15">
      <c r="B2957" s="17" t="s">
        <v>139</v>
      </c>
      <c r="C2957" s="17" t="s">
        <v>71</v>
      </c>
      <c r="D2957" s="19" t="s">
        <v>94</v>
      </c>
      <c r="E2957" s="22">
        <v>44925</v>
      </c>
      <c r="F2957" s="17">
        <v>0</v>
      </c>
      <c r="G2957" s="17">
        <v>0</v>
      </c>
      <c r="H2957" s="15">
        <f t="shared" si="46"/>
        <v>0</v>
      </c>
      <c r="I2957" s="15" t="s">
        <v>206</v>
      </c>
    </row>
    <row r="2958" spans="2:9" ht="15">
      <c r="B2958" s="17" t="s">
        <v>140</v>
      </c>
      <c r="C2958" s="17" t="s">
        <v>68</v>
      </c>
      <c r="D2958" s="19" t="s">
        <v>99</v>
      </c>
      <c r="E2958" s="22">
        <v>44925</v>
      </c>
      <c r="F2958" s="17">
        <v>7787</v>
      </c>
      <c r="G2958" s="17">
        <v>13</v>
      </c>
      <c r="H2958" s="15">
        <f t="shared" si="46"/>
        <v>599</v>
      </c>
      <c r="I2958" s="15" t="s">
        <v>206</v>
      </c>
    </row>
    <row r="2959" spans="2:9" ht="15">
      <c r="B2959" s="17" t="s">
        <v>141</v>
      </c>
      <c r="C2959" s="17" t="s">
        <v>75</v>
      </c>
      <c r="D2959" s="19" t="s">
        <v>91</v>
      </c>
      <c r="E2959" s="22">
        <v>44925</v>
      </c>
      <c r="F2959" s="17">
        <v>1075</v>
      </c>
      <c r="G2959" s="17">
        <v>5</v>
      </c>
      <c r="H2959" s="15">
        <f t="shared" si="46"/>
        <v>215</v>
      </c>
      <c r="I2959" s="15" t="s">
        <v>206</v>
      </c>
    </row>
    <row r="2960" spans="2:9" ht="15">
      <c r="B2960" s="17" t="s">
        <v>142</v>
      </c>
      <c r="C2960" s="17" t="s">
        <v>68</v>
      </c>
      <c r="D2960" s="19" t="s">
        <v>89</v>
      </c>
      <c r="E2960" s="22">
        <v>44925</v>
      </c>
      <c r="F2960" s="17">
        <v>21182</v>
      </c>
      <c r="G2960" s="17">
        <v>43</v>
      </c>
      <c r="H2960" s="15">
        <f t="shared" si="46"/>
        <v>492.60465116279067</v>
      </c>
      <c r="I2960" s="15" t="s">
        <v>206</v>
      </c>
    </row>
    <row r="2961" spans="2:9" ht="15">
      <c r="B2961" s="17" t="s">
        <v>143</v>
      </c>
      <c r="C2961" s="17" t="s">
        <v>81</v>
      </c>
      <c r="D2961" s="19" t="s">
        <v>121</v>
      </c>
      <c r="E2961" s="22">
        <v>44925</v>
      </c>
      <c r="F2961" s="17">
        <v>5907</v>
      </c>
      <c r="G2961" s="17">
        <v>7</v>
      </c>
      <c r="H2961" s="15">
        <f t="shared" si="46"/>
        <v>843.85714285714289</v>
      </c>
      <c r="I2961" s="15" t="s">
        <v>206</v>
      </c>
    </row>
    <row r="2962" spans="2:9" ht="15">
      <c r="B2962" s="17" t="s">
        <v>144</v>
      </c>
      <c r="C2962" s="17" t="s">
        <v>71</v>
      </c>
      <c r="D2962" s="19" t="s">
        <v>72</v>
      </c>
      <c r="E2962" s="22">
        <v>44925</v>
      </c>
      <c r="F2962" s="17">
        <v>13750</v>
      </c>
      <c r="G2962" s="17">
        <v>22</v>
      </c>
      <c r="H2962" s="15">
        <f t="shared" si="46"/>
        <v>625</v>
      </c>
      <c r="I2962" s="15" t="s">
        <v>206</v>
      </c>
    </row>
    <row r="2963" spans="2:9" ht="15">
      <c r="B2963" s="17" t="s">
        <v>145</v>
      </c>
      <c r="C2963" s="17" t="s">
        <v>81</v>
      </c>
      <c r="D2963" s="19" t="s">
        <v>123</v>
      </c>
      <c r="E2963" s="22">
        <v>44925</v>
      </c>
      <c r="F2963" s="17">
        <v>11282</v>
      </c>
      <c r="G2963" s="17">
        <v>27</v>
      </c>
      <c r="H2963" s="15">
        <f t="shared" si="46"/>
        <v>417.85185185185185</v>
      </c>
      <c r="I2963" s="15" t="s">
        <v>206</v>
      </c>
    </row>
    <row r="2964" spans="2:9" ht="15">
      <c r="B2964" s="17" t="s">
        <v>146</v>
      </c>
      <c r="C2964" s="17" t="s">
        <v>68</v>
      </c>
      <c r="D2964" s="19" t="s">
        <v>69</v>
      </c>
      <c r="E2964" s="22">
        <v>44925</v>
      </c>
      <c r="F2964" s="17">
        <v>170</v>
      </c>
      <c r="G2964" s="17">
        <v>1</v>
      </c>
      <c r="H2964" s="15">
        <f t="shared" si="46"/>
        <v>170</v>
      </c>
      <c r="I2964" s="15" t="s">
        <v>206</v>
      </c>
    </row>
    <row r="2965" spans="2:9" ht="15">
      <c r="B2965" s="17" t="s">
        <v>147</v>
      </c>
      <c r="C2965" s="17" t="s">
        <v>68</v>
      </c>
      <c r="D2965" s="19" t="s">
        <v>99</v>
      </c>
      <c r="E2965" s="22">
        <v>44925</v>
      </c>
      <c r="F2965" s="17">
        <v>27994</v>
      </c>
      <c r="G2965" s="17">
        <v>217</v>
      </c>
      <c r="H2965" s="15">
        <f t="shared" si="46"/>
        <v>129.00460829493088</v>
      </c>
      <c r="I2965" s="15" t="s">
        <v>206</v>
      </c>
    </row>
    <row r="2966" spans="2:9" ht="15">
      <c r="B2966" s="17" t="s">
        <v>148</v>
      </c>
      <c r="C2966" s="17" t="s">
        <v>81</v>
      </c>
      <c r="D2966" s="19" t="s">
        <v>123</v>
      </c>
      <c r="E2966" s="22">
        <v>44925</v>
      </c>
      <c r="F2966" s="17">
        <v>0</v>
      </c>
      <c r="G2966" s="17">
        <v>0</v>
      </c>
      <c r="H2966" s="15">
        <f t="shared" si="46"/>
        <v>0</v>
      </c>
      <c r="I2966" s="15" t="s">
        <v>206</v>
      </c>
    </row>
    <row r="2967" spans="2:9" ht="15">
      <c r="B2967" s="17" t="s">
        <v>149</v>
      </c>
      <c r="C2967" s="17" t="s">
        <v>75</v>
      </c>
      <c r="D2967" s="19" t="s">
        <v>86</v>
      </c>
      <c r="E2967" s="22">
        <v>44925</v>
      </c>
      <c r="F2967" s="17">
        <v>0</v>
      </c>
      <c r="G2967" s="17">
        <v>0</v>
      </c>
      <c r="H2967" s="15">
        <f t="shared" si="46"/>
        <v>0</v>
      </c>
      <c r="I2967" s="15" t="s">
        <v>206</v>
      </c>
    </row>
    <row r="2968" spans="2:9" ht="15">
      <c r="B2968" s="17" t="s">
        <v>150</v>
      </c>
      <c r="C2968" s="17" t="s">
        <v>71</v>
      </c>
      <c r="D2968" s="19" t="s">
        <v>94</v>
      </c>
      <c r="E2968" s="22">
        <v>44925</v>
      </c>
      <c r="F2968" s="17">
        <v>1190</v>
      </c>
      <c r="G2968" s="17">
        <v>6</v>
      </c>
      <c r="H2968" s="15">
        <f t="shared" si="46"/>
        <v>198.33333333333334</v>
      </c>
      <c r="I2968" s="15" t="s">
        <v>206</v>
      </c>
    </row>
    <row r="2969" spans="2:9" ht="15">
      <c r="B2969" s="17" t="s">
        <v>151</v>
      </c>
      <c r="C2969" s="17" t="s">
        <v>68</v>
      </c>
      <c r="D2969" s="19" t="s">
        <v>89</v>
      </c>
      <c r="E2969" s="22">
        <v>44925</v>
      </c>
      <c r="F2969" s="17">
        <v>11071</v>
      </c>
      <c r="G2969" s="17">
        <v>16</v>
      </c>
      <c r="H2969" s="15">
        <f t="shared" si="46"/>
        <v>691.9375</v>
      </c>
      <c r="I2969" s="15" t="s">
        <v>206</v>
      </c>
    </row>
    <row r="2970" spans="2:9" ht="15">
      <c r="B2970" s="17" t="s">
        <v>152</v>
      </c>
      <c r="C2970" s="17" t="s">
        <v>81</v>
      </c>
      <c r="D2970" s="19" t="s">
        <v>82</v>
      </c>
      <c r="E2970" s="22">
        <v>44925</v>
      </c>
      <c r="F2970" s="17">
        <v>14389</v>
      </c>
      <c r="G2970" s="17">
        <v>40</v>
      </c>
      <c r="H2970" s="15">
        <f t="shared" si="46"/>
        <v>359.72500000000002</v>
      </c>
      <c r="I2970" s="15" t="s">
        <v>206</v>
      </c>
    </row>
    <row r="2971" spans="2:9" ht="15">
      <c r="B2971" s="17" t="s">
        <v>153</v>
      </c>
      <c r="C2971" s="17" t="s">
        <v>68</v>
      </c>
      <c r="D2971" s="19" t="s">
        <v>89</v>
      </c>
      <c r="E2971" s="22">
        <v>44925</v>
      </c>
      <c r="F2971" s="17">
        <v>1304</v>
      </c>
      <c r="G2971" s="17">
        <v>4</v>
      </c>
      <c r="H2971" s="15">
        <f t="shared" si="46"/>
        <v>326</v>
      </c>
      <c r="I2971" s="15" t="s">
        <v>206</v>
      </c>
    </row>
    <row r="2972" spans="2:9" ht="15">
      <c r="B2972" s="17" t="s">
        <v>154</v>
      </c>
      <c r="C2972" s="17" t="s">
        <v>71</v>
      </c>
      <c r="D2972" s="19" t="s">
        <v>84</v>
      </c>
      <c r="E2972" s="22">
        <v>44925</v>
      </c>
      <c r="F2972" s="17">
        <v>-267</v>
      </c>
      <c r="G2972" s="17">
        <v>-1</v>
      </c>
      <c r="H2972" s="15">
        <f t="shared" si="46"/>
        <v>0</v>
      </c>
      <c r="I2972" s="15" t="s">
        <v>206</v>
      </c>
    </row>
    <row r="2973" spans="2:9" ht="15">
      <c r="B2973" s="17" t="s">
        <v>155</v>
      </c>
      <c r="C2973" s="17" t="s">
        <v>75</v>
      </c>
      <c r="D2973" s="19" t="s">
        <v>86</v>
      </c>
      <c r="E2973" s="22">
        <v>44925</v>
      </c>
      <c r="F2973" s="17">
        <v>0</v>
      </c>
      <c r="G2973" s="17">
        <v>0</v>
      </c>
      <c r="H2973" s="15">
        <f t="shared" si="46"/>
        <v>0</v>
      </c>
      <c r="I2973" s="15" t="s">
        <v>206</v>
      </c>
    </row>
    <row r="2974" spans="2:9" ht="15">
      <c r="B2974" s="17" t="s">
        <v>156</v>
      </c>
      <c r="C2974" s="17" t="s">
        <v>81</v>
      </c>
      <c r="D2974" s="19" t="s">
        <v>82</v>
      </c>
      <c r="E2974" s="22">
        <v>44925</v>
      </c>
      <c r="F2974" s="17">
        <v>7787</v>
      </c>
      <c r="G2974" s="17">
        <v>13</v>
      </c>
      <c r="H2974" s="15">
        <f t="shared" si="46"/>
        <v>599</v>
      </c>
      <c r="I2974" s="15" t="s">
        <v>206</v>
      </c>
    </row>
    <row r="2975" spans="2:9" ht="15">
      <c r="B2975" s="17" t="s">
        <v>157</v>
      </c>
      <c r="C2975" s="17" t="s">
        <v>81</v>
      </c>
      <c r="D2975" s="19" t="s">
        <v>121</v>
      </c>
      <c r="E2975" s="22">
        <v>44925</v>
      </c>
      <c r="F2975" s="17">
        <v>1075</v>
      </c>
      <c r="G2975" s="17">
        <v>5</v>
      </c>
      <c r="H2975" s="15">
        <f t="shared" si="46"/>
        <v>215</v>
      </c>
      <c r="I2975" s="15" t="s">
        <v>206</v>
      </c>
    </row>
    <row r="2976" spans="2:9" ht="15">
      <c r="B2976" s="17" t="s">
        <v>158</v>
      </c>
      <c r="C2976" s="17" t="s">
        <v>68</v>
      </c>
      <c r="D2976" s="19" t="s">
        <v>99</v>
      </c>
      <c r="E2976" s="22">
        <v>44925</v>
      </c>
      <c r="F2976" s="17">
        <v>0</v>
      </c>
      <c r="G2976" s="17">
        <v>0</v>
      </c>
      <c r="H2976" s="15">
        <f t="shared" si="46"/>
        <v>0</v>
      </c>
      <c r="I2976" s="15" t="s">
        <v>206</v>
      </c>
    </row>
    <row r="2977" spans="2:9" ht="15">
      <c r="B2977" s="17" t="s">
        <v>159</v>
      </c>
      <c r="C2977" s="17" t="s">
        <v>75</v>
      </c>
      <c r="D2977" s="19" t="s">
        <v>91</v>
      </c>
      <c r="E2977" s="22">
        <v>44925</v>
      </c>
      <c r="F2977" s="17">
        <v>5109</v>
      </c>
      <c r="G2977" s="17">
        <v>7</v>
      </c>
      <c r="H2977" s="15">
        <f t="shared" si="46"/>
        <v>729.85714285714289</v>
      </c>
      <c r="I2977" s="15" t="s">
        <v>206</v>
      </c>
    </row>
    <row r="2978" spans="2:9" ht="15">
      <c r="B2978" s="17" t="s">
        <v>160</v>
      </c>
      <c r="C2978" s="17" t="s">
        <v>71</v>
      </c>
      <c r="D2978" s="19" t="s">
        <v>84</v>
      </c>
      <c r="E2978" s="22">
        <v>44925</v>
      </c>
      <c r="F2978" s="17">
        <v>2835</v>
      </c>
      <c r="G2978" s="17">
        <v>21</v>
      </c>
      <c r="H2978" s="15">
        <f t="shared" si="46"/>
        <v>135</v>
      </c>
      <c r="I2978" s="15" t="s">
        <v>206</v>
      </c>
    </row>
    <row r="2979" spans="2:9" ht="15">
      <c r="B2979" s="17" t="s">
        <v>161</v>
      </c>
      <c r="C2979" s="17" t="s">
        <v>75</v>
      </c>
      <c r="D2979" s="19" t="s">
        <v>86</v>
      </c>
      <c r="E2979" s="22">
        <v>44925</v>
      </c>
      <c r="F2979" s="17">
        <v>1667</v>
      </c>
      <c r="G2979" s="17">
        <v>4</v>
      </c>
      <c r="H2979" s="15">
        <f t="shared" si="46"/>
        <v>416.75</v>
      </c>
      <c r="I2979" s="15" t="s">
        <v>206</v>
      </c>
    </row>
    <row r="2980" spans="2:9" ht="15">
      <c r="B2980" s="17" t="s">
        <v>162</v>
      </c>
      <c r="C2980" s="17" t="s">
        <v>81</v>
      </c>
      <c r="D2980" s="19" t="s">
        <v>82</v>
      </c>
      <c r="E2980" s="22">
        <v>44925</v>
      </c>
      <c r="F2980" s="17">
        <v>1820</v>
      </c>
      <c r="G2980" s="17">
        <v>10</v>
      </c>
      <c r="H2980" s="15">
        <f t="shared" si="46"/>
        <v>182</v>
      </c>
      <c r="I2980" s="15" t="s">
        <v>206</v>
      </c>
    </row>
    <row r="2981" spans="2:9" ht="15">
      <c r="B2981" s="17" t="s">
        <v>163</v>
      </c>
      <c r="C2981" s="17" t="s">
        <v>71</v>
      </c>
      <c r="D2981" s="19" t="s">
        <v>94</v>
      </c>
      <c r="E2981" s="22">
        <v>44925</v>
      </c>
      <c r="F2981" s="17">
        <v>859</v>
      </c>
      <c r="G2981" s="17">
        <v>1</v>
      </c>
      <c r="H2981" s="15">
        <f t="shared" si="46"/>
        <v>859</v>
      </c>
      <c r="I2981" s="15" t="s">
        <v>206</v>
      </c>
    </row>
    <row r="2982" spans="2:9" ht="15">
      <c r="B2982" s="17" t="s">
        <v>164</v>
      </c>
      <c r="C2982" s="17" t="s">
        <v>75</v>
      </c>
      <c r="D2982" s="19" t="s">
        <v>91</v>
      </c>
      <c r="E2982" s="22">
        <v>44925</v>
      </c>
      <c r="F2982" s="17">
        <v>910</v>
      </c>
      <c r="G2982" s="17">
        <v>1</v>
      </c>
      <c r="H2982" s="15">
        <f t="shared" si="46"/>
        <v>910</v>
      </c>
      <c r="I2982" s="15" t="s">
        <v>206</v>
      </c>
    </row>
    <row r="2983" spans="2:9" ht="15">
      <c r="B2983" s="17" t="s">
        <v>165</v>
      </c>
      <c r="C2983" s="17" t="s">
        <v>75</v>
      </c>
      <c r="D2983" s="19" t="s">
        <v>86</v>
      </c>
      <c r="E2983" s="22">
        <v>44925</v>
      </c>
      <c r="F2983" s="17">
        <v>5641</v>
      </c>
      <c r="G2983" s="17">
        <v>7</v>
      </c>
      <c r="H2983" s="15">
        <f t="shared" si="46"/>
        <v>805.85714285714289</v>
      </c>
      <c r="I2983" s="15" t="s">
        <v>206</v>
      </c>
    </row>
    <row r="2984" spans="2:9" ht="15">
      <c r="B2984" s="17" t="s">
        <v>166</v>
      </c>
      <c r="C2984" s="17" t="s">
        <v>81</v>
      </c>
      <c r="D2984" s="19" t="s">
        <v>121</v>
      </c>
      <c r="E2984" s="22">
        <v>44925</v>
      </c>
      <c r="F2984" s="17">
        <v>1712</v>
      </c>
      <c r="G2984" s="17">
        <v>8</v>
      </c>
      <c r="H2984" s="15">
        <f t="shared" si="46"/>
        <v>214</v>
      </c>
      <c r="I2984" s="15" t="s">
        <v>206</v>
      </c>
    </row>
    <row r="2985" spans="2:9" ht="15">
      <c r="B2985" s="17" t="s">
        <v>167</v>
      </c>
      <c r="C2985" s="17" t="s">
        <v>68</v>
      </c>
      <c r="D2985" s="19" t="s">
        <v>89</v>
      </c>
      <c r="E2985" s="22">
        <v>44925</v>
      </c>
      <c r="F2985" s="17">
        <v>5830</v>
      </c>
      <c r="G2985" s="17">
        <v>20</v>
      </c>
      <c r="H2985" s="15">
        <f t="shared" si="46"/>
        <v>291.5</v>
      </c>
      <c r="I2985" s="15" t="s">
        <v>206</v>
      </c>
    </row>
    <row r="2986" spans="2:9" ht="15">
      <c r="B2986" s="17" t="s">
        <v>168</v>
      </c>
      <c r="C2986" s="17" t="s">
        <v>68</v>
      </c>
      <c r="D2986" s="19" t="s">
        <v>99</v>
      </c>
      <c r="E2986" s="22">
        <v>44925</v>
      </c>
      <c r="F2986" s="17">
        <v>0</v>
      </c>
      <c r="G2986" s="17">
        <v>0</v>
      </c>
      <c r="H2986" s="15">
        <f t="shared" si="46"/>
        <v>0</v>
      </c>
      <c r="I2986" s="15" t="s">
        <v>206</v>
      </c>
    </row>
    <row r="2987" spans="2:9" ht="15">
      <c r="B2987" s="17" t="s">
        <v>169</v>
      </c>
      <c r="C2987" s="17" t="s">
        <v>81</v>
      </c>
      <c r="D2987" s="19" t="s">
        <v>82</v>
      </c>
      <c r="E2987" s="22">
        <v>44925</v>
      </c>
      <c r="F2987" s="17">
        <v>21182</v>
      </c>
      <c r="G2987" s="17">
        <v>43</v>
      </c>
      <c r="H2987" s="15">
        <f t="shared" si="46"/>
        <v>492.60465116279067</v>
      </c>
      <c r="I2987" s="15" t="s">
        <v>206</v>
      </c>
    </row>
    <row r="2988" spans="2:9" ht="15">
      <c r="B2988" s="17" t="s">
        <v>170</v>
      </c>
      <c r="C2988" s="17" t="s">
        <v>81</v>
      </c>
      <c r="D2988" s="19" t="s">
        <v>82</v>
      </c>
      <c r="E2988" s="22">
        <v>44925</v>
      </c>
      <c r="F2988" s="17">
        <v>5907</v>
      </c>
      <c r="G2988" s="17">
        <v>7</v>
      </c>
      <c r="H2988" s="15">
        <f t="shared" si="46"/>
        <v>843.85714285714289</v>
      </c>
      <c r="I2988" s="15" t="s">
        <v>206</v>
      </c>
    </row>
    <row r="2989" spans="2:9" ht="15">
      <c r="B2989" s="17" t="s">
        <v>171</v>
      </c>
      <c r="C2989" s="17" t="s">
        <v>68</v>
      </c>
      <c r="D2989" s="19" t="s">
        <v>69</v>
      </c>
      <c r="E2989" s="22">
        <v>44925</v>
      </c>
      <c r="F2989" s="17">
        <v>13750</v>
      </c>
      <c r="G2989" s="17">
        <v>22</v>
      </c>
      <c r="H2989" s="15">
        <f t="shared" si="46"/>
        <v>625</v>
      </c>
      <c r="I2989" s="15" t="s">
        <v>206</v>
      </c>
    </row>
    <row r="2990" spans="2:9" ht="15">
      <c r="B2990" s="17" t="s">
        <v>172</v>
      </c>
      <c r="C2990" s="17" t="s">
        <v>75</v>
      </c>
      <c r="D2990" s="19" t="s">
        <v>91</v>
      </c>
      <c r="E2990" s="22">
        <v>44925</v>
      </c>
      <c r="F2990" s="17">
        <v>11282</v>
      </c>
      <c r="G2990" s="17">
        <v>27</v>
      </c>
      <c r="H2990" s="15">
        <f t="shared" si="46"/>
        <v>417.85185185185185</v>
      </c>
      <c r="I2990" s="15" t="s">
        <v>206</v>
      </c>
    </row>
    <row r="2991" spans="2:9" ht="15">
      <c r="B2991" s="17" t="s">
        <v>173</v>
      </c>
      <c r="C2991" s="17" t="s">
        <v>68</v>
      </c>
      <c r="D2991" s="19" t="s">
        <v>69</v>
      </c>
      <c r="E2991" s="22">
        <v>44925</v>
      </c>
      <c r="F2991" s="17">
        <v>170</v>
      </c>
      <c r="G2991" s="17">
        <v>1</v>
      </c>
      <c r="H2991" s="15">
        <f t="shared" si="46"/>
        <v>170</v>
      </c>
      <c r="I2991" s="15" t="s">
        <v>206</v>
      </c>
    </row>
    <row r="2992" spans="2:9" ht="15">
      <c r="B2992" s="17" t="s">
        <v>174</v>
      </c>
      <c r="C2992" s="17" t="s">
        <v>71</v>
      </c>
      <c r="D2992" s="19" t="s">
        <v>94</v>
      </c>
      <c r="E2992" s="22">
        <v>44925</v>
      </c>
      <c r="F2992" s="17">
        <v>27994</v>
      </c>
      <c r="G2992" s="17">
        <v>217</v>
      </c>
      <c r="H2992" s="15">
        <f t="shared" si="46"/>
        <v>129.00460829493088</v>
      </c>
      <c r="I2992" s="15" t="s">
        <v>206</v>
      </c>
    </row>
    <row r="2993" spans="2:9" ht="15">
      <c r="B2993" s="17" t="s">
        <v>175</v>
      </c>
      <c r="C2993" s="17" t="s">
        <v>81</v>
      </c>
      <c r="D2993" s="19" t="s">
        <v>123</v>
      </c>
      <c r="E2993" s="22">
        <v>44925</v>
      </c>
      <c r="F2993" s="17">
        <v>0</v>
      </c>
      <c r="G2993" s="17">
        <v>0</v>
      </c>
      <c r="H2993" s="15">
        <f t="shared" si="46"/>
        <v>0</v>
      </c>
      <c r="I2993" s="15" t="s">
        <v>206</v>
      </c>
    </row>
    <row r="2994" spans="2:9" ht="15">
      <c r="B2994" s="17" t="s">
        <v>176</v>
      </c>
      <c r="C2994" s="17" t="s">
        <v>68</v>
      </c>
      <c r="D2994" s="19" t="s">
        <v>99</v>
      </c>
      <c r="E2994" s="22">
        <v>44925</v>
      </c>
      <c r="F2994" s="17">
        <v>0</v>
      </c>
      <c r="G2994" s="17">
        <v>0</v>
      </c>
      <c r="H2994" s="15">
        <f t="shared" si="46"/>
        <v>0</v>
      </c>
      <c r="I2994" s="15" t="s">
        <v>206</v>
      </c>
    </row>
    <row r="2995" spans="2:9" ht="15">
      <c r="B2995" s="17" t="s">
        <v>177</v>
      </c>
      <c r="C2995" s="17" t="s">
        <v>71</v>
      </c>
      <c r="D2995" s="19" t="s">
        <v>94</v>
      </c>
      <c r="E2995" s="22">
        <v>44925</v>
      </c>
      <c r="F2995" s="17">
        <v>1190</v>
      </c>
      <c r="G2995" s="17">
        <v>6</v>
      </c>
      <c r="H2995" s="15">
        <f t="shared" si="46"/>
        <v>198.33333333333334</v>
      </c>
      <c r="I2995" s="15" t="s">
        <v>206</v>
      </c>
    </row>
    <row r="2996" spans="2:9" ht="15">
      <c r="B2996" s="17" t="s">
        <v>178</v>
      </c>
      <c r="C2996" s="17" t="s">
        <v>71</v>
      </c>
      <c r="D2996" s="19" t="s">
        <v>72</v>
      </c>
      <c r="E2996" s="22">
        <v>44925</v>
      </c>
      <c r="F2996" s="17">
        <v>11071</v>
      </c>
      <c r="G2996" s="17">
        <v>16</v>
      </c>
      <c r="H2996" s="15">
        <f t="shared" si="46"/>
        <v>691.9375</v>
      </c>
      <c r="I2996" s="15" t="s">
        <v>206</v>
      </c>
    </row>
    <row r="2997" spans="2:9" ht="15">
      <c r="B2997" s="17" t="s">
        <v>179</v>
      </c>
      <c r="C2997" s="17" t="s">
        <v>68</v>
      </c>
      <c r="D2997" s="19" t="s">
        <v>69</v>
      </c>
      <c r="E2997" s="22">
        <v>44925</v>
      </c>
      <c r="F2997" s="17">
        <v>14389</v>
      </c>
      <c r="G2997" s="17">
        <v>40</v>
      </c>
      <c r="H2997" s="15">
        <f t="shared" si="46"/>
        <v>359.72500000000002</v>
      </c>
      <c r="I2997" s="15" t="s">
        <v>206</v>
      </c>
    </row>
    <row r="2998" spans="2:9" ht="15">
      <c r="B2998" s="17" t="s">
        <v>180</v>
      </c>
      <c r="C2998" s="17" t="s">
        <v>68</v>
      </c>
      <c r="D2998" s="19" t="s">
        <v>89</v>
      </c>
      <c r="E2998" s="22">
        <v>44925</v>
      </c>
      <c r="F2998" s="17">
        <v>1304</v>
      </c>
      <c r="G2998" s="17">
        <v>4</v>
      </c>
      <c r="H2998" s="15">
        <f t="shared" si="46"/>
        <v>326</v>
      </c>
      <c r="I2998" s="15" t="s">
        <v>206</v>
      </c>
    </row>
    <row r="2999" spans="2:9" ht="15">
      <c r="B2999" s="17" t="s">
        <v>181</v>
      </c>
      <c r="C2999" s="17" t="s">
        <v>68</v>
      </c>
      <c r="D2999" s="19" t="s">
        <v>69</v>
      </c>
      <c r="E2999" s="22">
        <v>44925</v>
      </c>
      <c r="F2999" s="17">
        <v>-267</v>
      </c>
      <c r="G2999" s="17">
        <v>-1</v>
      </c>
      <c r="H2999" s="15">
        <f t="shared" si="46"/>
        <v>0</v>
      </c>
      <c r="I2999" s="15" t="s">
        <v>206</v>
      </c>
    </row>
    <row r="3000" spans="2:9" ht="15">
      <c r="B3000" s="17" t="s">
        <v>182</v>
      </c>
      <c r="C3000" s="17" t="s">
        <v>75</v>
      </c>
      <c r="D3000" s="19" t="s">
        <v>91</v>
      </c>
      <c r="E3000" s="22">
        <v>44925</v>
      </c>
      <c r="F3000" s="17">
        <v>0</v>
      </c>
      <c r="G3000" s="17">
        <v>0</v>
      </c>
      <c r="H3000" s="15">
        <f t="shared" si="46"/>
        <v>0</v>
      </c>
      <c r="I3000" s="15" t="s">
        <v>206</v>
      </c>
    </row>
    <row r="3001" spans="2:9" ht="15">
      <c r="B3001" s="17" t="s">
        <v>183</v>
      </c>
      <c r="C3001" s="17" t="s">
        <v>71</v>
      </c>
      <c r="D3001" s="19" t="s">
        <v>72</v>
      </c>
      <c r="E3001" s="22">
        <v>44925</v>
      </c>
      <c r="F3001" s="17">
        <v>7787</v>
      </c>
      <c r="G3001" s="17">
        <v>13</v>
      </c>
      <c r="H3001" s="15">
        <f t="shared" si="46"/>
        <v>599</v>
      </c>
      <c r="I3001" s="15" t="s">
        <v>206</v>
      </c>
    </row>
    <row r="3002" spans="2:9" ht="15">
      <c r="B3002" s="17" t="s">
        <v>67</v>
      </c>
      <c r="C3002" s="17" t="s">
        <v>68</v>
      </c>
      <c r="D3002" s="19" t="s">
        <v>69</v>
      </c>
      <c r="E3002" s="22">
        <v>44926</v>
      </c>
      <c r="F3002" s="17">
        <v>2797</v>
      </c>
      <c r="G3002" s="17">
        <v>12</v>
      </c>
      <c r="H3002" s="15">
        <f t="shared" si="46"/>
        <v>233.08333333333334</v>
      </c>
      <c r="I3002" s="15" t="s">
        <v>206</v>
      </c>
    </row>
    <row r="3003" spans="2:9" ht="15">
      <c r="B3003" s="17" t="s">
        <v>70</v>
      </c>
      <c r="C3003" s="17" t="s">
        <v>71</v>
      </c>
      <c r="D3003" s="19" t="s">
        <v>72</v>
      </c>
      <c r="E3003" s="22">
        <v>44926</v>
      </c>
      <c r="F3003" s="17">
        <v>36273</v>
      </c>
      <c r="G3003" s="17">
        <v>65</v>
      </c>
      <c r="H3003" s="15">
        <f t="shared" si="46"/>
        <v>558.04615384615386</v>
      </c>
      <c r="I3003" s="15" t="s">
        <v>206</v>
      </c>
    </row>
    <row r="3004" spans="2:9" ht="15">
      <c r="B3004" s="17" t="s">
        <v>73</v>
      </c>
      <c r="C3004" s="17" t="s">
        <v>71</v>
      </c>
      <c r="D3004" s="19" t="s">
        <v>72</v>
      </c>
      <c r="E3004" s="22">
        <v>44926</v>
      </c>
      <c r="F3004" s="17">
        <v>2493</v>
      </c>
      <c r="G3004" s="17">
        <v>19</v>
      </c>
      <c r="H3004" s="15">
        <f t="shared" si="46"/>
        <v>131.21052631578948</v>
      </c>
      <c r="I3004" s="15" t="s">
        <v>206</v>
      </c>
    </row>
    <row r="3005" spans="2:9" ht="15">
      <c r="B3005" s="17" t="s">
        <v>74</v>
      </c>
      <c r="C3005" s="17" t="s">
        <v>75</v>
      </c>
      <c r="D3005" s="19" t="s">
        <v>76</v>
      </c>
      <c r="E3005" s="22">
        <v>44926</v>
      </c>
      <c r="F3005" s="17">
        <v>8405</v>
      </c>
      <c r="G3005" s="17">
        <v>5</v>
      </c>
      <c r="H3005" s="15">
        <f t="shared" si="46"/>
        <v>1681</v>
      </c>
      <c r="I3005" s="15" t="s">
        <v>206</v>
      </c>
    </row>
    <row r="3006" spans="2:9" ht="15">
      <c r="B3006" s="17" t="s">
        <v>77</v>
      </c>
      <c r="C3006" s="17" t="s">
        <v>78</v>
      </c>
      <c r="D3006" s="19" t="s">
        <v>79</v>
      </c>
      <c r="E3006" s="22">
        <v>44926</v>
      </c>
      <c r="F3006" s="17">
        <v>0</v>
      </c>
      <c r="G3006" s="17">
        <v>0</v>
      </c>
      <c r="H3006" s="15">
        <f t="shared" si="46"/>
        <v>0</v>
      </c>
      <c r="I3006" s="15" t="s">
        <v>206</v>
      </c>
    </row>
    <row r="3007" spans="2:9" ht="15">
      <c r="B3007" s="17" t="s">
        <v>80</v>
      </c>
      <c r="C3007" s="17" t="s">
        <v>81</v>
      </c>
      <c r="D3007" s="19" t="s">
        <v>82</v>
      </c>
      <c r="E3007" s="22">
        <v>44926</v>
      </c>
      <c r="F3007" s="17">
        <v>0</v>
      </c>
      <c r="G3007" s="17">
        <v>0</v>
      </c>
      <c r="H3007" s="15">
        <f t="shared" si="46"/>
        <v>0</v>
      </c>
      <c r="I3007" s="15" t="s">
        <v>206</v>
      </c>
    </row>
    <row r="3008" spans="2:9" ht="15">
      <c r="B3008" s="17" t="s">
        <v>83</v>
      </c>
      <c r="C3008" s="17" t="s">
        <v>71</v>
      </c>
      <c r="D3008" s="19" t="s">
        <v>84</v>
      </c>
      <c r="E3008" s="22">
        <v>44926</v>
      </c>
      <c r="F3008" s="17">
        <v>25284</v>
      </c>
      <c r="G3008" s="17">
        <v>196</v>
      </c>
      <c r="H3008" s="15">
        <f t="shared" si="46"/>
        <v>129</v>
      </c>
      <c r="I3008" s="15" t="s">
        <v>206</v>
      </c>
    </row>
    <row r="3009" spans="2:9" ht="15">
      <c r="B3009" s="17" t="s">
        <v>85</v>
      </c>
      <c r="C3009" s="17" t="s">
        <v>75</v>
      </c>
      <c r="D3009" s="19" t="s">
        <v>86</v>
      </c>
      <c r="E3009" s="22">
        <v>44926</v>
      </c>
      <c r="F3009" s="17">
        <v>2838</v>
      </c>
      <c r="G3009" s="17">
        <v>10</v>
      </c>
      <c r="H3009" s="15">
        <f t="shared" si="46"/>
        <v>283.8</v>
      </c>
      <c r="I3009" s="15" t="s">
        <v>206</v>
      </c>
    </row>
    <row r="3010" spans="2:9" ht="15">
      <c r="B3010" s="17" t="s">
        <v>87</v>
      </c>
      <c r="C3010" s="17" t="s">
        <v>71</v>
      </c>
      <c r="D3010" s="19" t="s">
        <v>84</v>
      </c>
      <c r="E3010" s="22">
        <v>44926</v>
      </c>
      <c r="F3010" s="17">
        <v>2388</v>
      </c>
      <c r="G3010" s="17">
        <v>12</v>
      </c>
      <c r="H3010" s="15">
        <f t="shared" si="46"/>
        <v>199</v>
      </c>
      <c r="I3010" s="15" t="s">
        <v>206</v>
      </c>
    </row>
    <row r="3011" spans="2:9" ht="15">
      <c r="B3011" s="17" t="s">
        <v>88</v>
      </c>
      <c r="C3011" s="17" t="s">
        <v>68</v>
      </c>
      <c r="D3011" s="19" t="s">
        <v>89</v>
      </c>
      <c r="E3011" s="22">
        <v>44926</v>
      </c>
      <c r="F3011" s="17">
        <v>0</v>
      </c>
      <c r="G3011" s="17">
        <v>0</v>
      </c>
      <c r="H3011" s="15">
        <f t="shared" ref="H3011:H3074" si="47">IF(F3011&gt;0,F3011/G3011,0)</f>
        <v>0</v>
      </c>
      <c r="I3011" s="15" t="s">
        <v>206</v>
      </c>
    </row>
    <row r="3012" spans="2:9" ht="15">
      <c r="B3012" s="17" t="s">
        <v>90</v>
      </c>
      <c r="C3012" s="17" t="s">
        <v>75</v>
      </c>
      <c r="D3012" s="19" t="s">
        <v>91</v>
      </c>
      <c r="E3012" s="22">
        <v>44926</v>
      </c>
      <c r="F3012" s="17">
        <v>43964</v>
      </c>
      <c r="G3012" s="17">
        <v>91</v>
      </c>
      <c r="H3012" s="15">
        <f t="shared" si="47"/>
        <v>483.12087912087912</v>
      </c>
      <c r="I3012" s="15" t="s">
        <v>206</v>
      </c>
    </row>
    <row r="3013" spans="2:9" ht="15">
      <c r="B3013" s="17" t="s">
        <v>92</v>
      </c>
      <c r="C3013" s="17" t="s">
        <v>75</v>
      </c>
      <c r="D3013" s="19" t="s">
        <v>86</v>
      </c>
      <c r="E3013" s="22">
        <v>44926</v>
      </c>
      <c r="F3013" s="17">
        <v>5840</v>
      </c>
      <c r="G3013" s="17">
        <v>7</v>
      </c>
      <c r="H3013" s="15">
        <f t="shared" si="47"/>
        <v>834.28571428571433</v>
      </c>
      <c r="I3013" s="15" t="s">
        <v>206</v>
      </c>
    </row>
    <row r="3014" spans="2:9" ht="15">
      <c r="B3014" s="17" t="s">
        <v>93</v>
      </c>
      <c r="C3014" s="17" t="s">
        <v>71</v>
      </c>
      <c r="D3014" s="19" t="s">
        <v>94</v>
      </c>
      <c r="E3014" s="22">
        <v>44926</v>
      </c>
      <c r="F3014" s="17">
        <v>22066</v>
      </c>
      <c r="G3014" s="17">
        <v>34</v>
      </c>
      <c r="H3014" s="15">
        <f t="shared" si="47"/>
        <v>649</v>
      </c>
      <c r="I3014" s="15" t="s">
        <v>206</v>
      </c>
    </row>
    <row r="3015" spans="2:9" ht="15">
      <c r="B3015" s="17" t="s">
        <v>95</v>
      </c>
      <c r="C3015" s="17" t="s">
        <v>71</v>
      </c>
      <c r="D3015" s="19" t="s">
        <v>94</v>
      </c>
      <c r="E3015" s="22">
        <v>44926</v>
      </c>
      <c r="F3015" s="17">
        <v>14625</v>
      </c>
      <c r="G3015" s="17">
        <v>35</v>
      </c>
      <c r="H3015" s="15">
        <f t="shared" si="47"/>
        <v>417.85714285714283</v>
      </c>
      <c r="I3015" s="15" t="s">
        <v>206</v>
      </c>
    </row>
    <row r="3016" spans="2:9" ht="15">
      <c r="B3016" s="17" t="s">
        <v>96</v>
      </c>
      <c r="C3016" s="17" t="s">
        <v>75</v>
      </c>
      <c r="D3016" s="19" t="s">
        <v>76</v>
      </c>
      <c r="E3016" s="22">
        <v>44926</v>
      </c>
      <c r="F3016" s="17">
        <v>170</v>
      </c>
      <c r="G3016" s="17">
        <v>1</v>
      </c>
      <c r="H3016" s="15">
        <f t="shared" si="47"/>
        <v>170</v>
      </c>
      <c r="I3016" s="15" t="s">
        <v>206</v>
      </c>
    </row>
    <row r="3017" spans="2:9" ht="15">
      <c r="B3017" s="17" t="s">
        <v>97</v>
      </c>
      <c r="C3017" s="17" t="s">
        <v>71</v>
      </c>
      <c r="D3017" s="19" t="s">
        <v>72</v>
      </c>
      <c r="E3017" s="22">
        <v>44926</v>
      </c>
      <c r="F3017" s="17">
        <v>32265</v>
      </c>
      <c r="G3017" s="17">
        <v>239</v>
      </c>
      <c r="H3017" s="15">
        <f t="shared" si="47"/>
        <v>135</v>
      </c>
      <c r="I3017" s="15" t="s">
        <v>206</v>
      </c>
    </row>
    <row r="3018" spans="2:9" ht="15">
      <c r="B3018" s="17" t="s">
        <v>98</v>
      </c>
      <c r="C3018" s="17" t="s">
        <v>68</v>
      </c>
      <c r="D3018" s="19" t="s">
        <v>99</v>
      </c>
      <c r="E3018" s="22">
        <v>44926</v>
      </c>
      <c r="F3018" s="17">
        <v>0</v>
      </c>
      <c r="G3018" s="17">
        <v>0</v>
      </c>
      <c r="H3018" s="15">
        <f t="shared" si="47"/>
        <v>0</v>
      </c>
      <c r="I3018" s="15" t="s">
        <v>206</v>
      </c>
    </row>
    <row r="3019" spans="2:9" ht="15">
      <c r="B3019" s="17" t="s">
        <v>100</v>
      </c>
      <c r="C3019" s="17" t="s">
        <v>68</v>
      </c>
      <c r="D3019" s="19" t="s">
        <v>99</v>
      </c>
      <c r="E3019" s="22">
        <v>44926</v>
      </c>
      <c r="F3019" s="17">
        <v>0</v>
      </c>
      <c r="G3019" s="17">
        <v>0</v>
      </c>
      <c r="H3019" s="15">
        <f t="shared" si="47"/>
        <v>0</v>
      </c>
      <c r="I3019" s="15" t="s">
        <v>206</v>
      </c>
    </row>
    <row r="3020" spans="2:9" ht="15">
      <c r="B3020" s="17" t="s">
        <v>101</v>
      </c>
      <c r="C3020" s="17" t="s">
        <v>68</v>
      </c>
      <c r="D3020" s="19" t="s">
        <v>99</v>
      </c>
      <c r="E3020" s="22">
        <v>44926</v>
      </c>
      <c r="F3020" s="17">
        <v>764</v>
      </c>
      <c r="G3020" s="17">
        <v>4</v>
      </c>
      <c r="H3020" s="15">
        <f t="shared" si="47"/>
        <v>191</v>
      </c>
      <c r="I3020" s="15" t="s">
        <v>206</v>
      </c>
    </row>
    <row r="3021" spans="2:9" ht="15">
      <c r="B3021" s="17" t="s">
        <v>102</v>
      </c>
      <c r="C3021" s="17" t="s">
        <v>75</v>
      </c>
      <c r="D3021" s="19" t="s">
        <v>76</v>
      </c>
      <c r="E3021" s="22">
        <v>44926</v>
      </c>
      <c r="F3021" s="17">
        <v>7573</v>
      </c>
      <c r="G3021" s="17">
        <v>9</v>
      </c>
      <c r="H3021" s="15">
        <f t="shared" si="47"/>
        <v>841.44444444444446</v>
      </c>
      <c r="I3021" s="15" t="s">
        <v>206</v>
      </c>
    </row>
    <row r="3022" spans="2:9" ht="15">
      <c r="B3022" s="17" t="s">
        <v>103</v>
      </c>
      <c r="C3022" s="17" t="s">
        <v>75</v>
      </c>
      <c r="D3022" s="19" t="s">
        <v>86</v>
      </c>
      <c r="E3022" s="22">
        <v>44926</v>
      </c>
      <c r="F3022" s="17">
        <v>17986</v>
      </c>
      <c r="G3022" s="17">
        <v>50</v>
      </c>
      <c r="H3022" s="15">
        <f t="shared" si="47"/>
        <v>359.72</v>
      </c>
      <c r="I3022" s="15" t="s">
        <v>206</v>
      </c>
    </row>
    <row r="3023" spans="2:9" ht="15">
      <c r="B3023" s="17" t="s">
        <v>104</v>
      </c>
      <c r="C3023" s="17" t="s">
        <v>68</v>
      </c>
      <c r="D3023" s="19" t="s">
        <v>99</v>
      </c>
      <c r="E3023" s="22">
        <v>44926</v>
      </c>
      <c r="F3023" s="17">
        <v>0</v>
      </c>
      <c r="G3023" s="17">
        <v>0</v>
      </c>
      <c r="H3023" s="15">
        <f t="shared" si="47"/>
        <v>0</v>
      </c>
      <c r="I3023" s="15" t="s">
        <v>206</v>
      </c>
    </row>
    <row r="3024" spans="2:9" ht="15">
      <c r="B3024" s="17" t="s">
        <v>105</v>
      </c>
      <c r="C3024" s="17" t="s">
        <v>81</v>
      </c>
      <c r="D3024" s="19" t="s">
        <v>82</v>
      </c>
      <c r="E3024" s="22">
        <v>44926</v>
      </c>
      <c r="F3024" s="17">
        <v>269</v>
      </c>
      <c r="G3024" s="17">
        <v>1</v>
      </c>
      <c r="H3024" s="15">
        <f t="shared" si="47"/>
        <v>269</v>
      </c>
      <c r="I3024" s="15" t="s">
        <v>206</v>
      </c>
    </row>
    <row r="3025" spans="2:9" ht="15">
      <c r="B3025" s="17" t="s">
        <v>106</v>
      </c>
      <c r="C3025" s="17" t="s">
        <v>68</v>
      </c>
      <c r="D3025" s="19" t="s">
        <v>89</v>
      </c>
      <c r="E3025" s="22">
        <v>44926</v>
      </c>
      <c r="F3025" s="17">
        <v>0</v>
      </c>
      <c r="G3025" s="17">
        <v>0</v>
      </c>
      <c r="H3025" s="15">
        <f t="shared" si="47"/>
        <v>0</v>
      </c>
      <c r="I3025" s="15" t="s">
        <v>206</v>
      </c>
    </row>
    <row r="3026" spans="2:9" ht="15">
      <c r="B3026" s="17" t="s">
        <v>107</v>
      </c>
      <c r="C3026" s="17" t="s">
        <v>71</v>
      </c>
      <c r="D3026" s="19" t="s">
        <v>72</v>
      </c>
      <c r="E3026" s="22">
        <v>44926</v>
      </c>
      <c r="F3026" s="17">
        <v>9735</v>
      </c>
      <c r="G3026" s="17">
        <v>15</v>
      </c>
      <c r="H3026" s="15">
        <f t="shared" si="47"/>
        <v>649</v>
      </c>
      <c r="I3026" s="15" t="s">
        <v>206</v>
      </c>
    </row>
    <row r="3027" spans="2:9" ht="15">
      <c r="B3027" s="17" t="s">
        <v>108</v>
      </c>
      <c r="C3027" s="17" t="s">
        <v>68</v>
      </c>
      <c r="D3027" s="19" t="s">
        <v>89</v>
      </c>
      <c r="E3027" s="22">
        <v>44926</v>
      </c>
      <c r="F3027" s="17">
        <v>1632</v>
      </c>
      <c r="G3027" s="17">
        <v>8</v>
      </c>
      <c r="H3027" s="15">
        <f t="shared" si="47"/>
        <v>204</v>
      </c>
      <c r="I3027" s="15" t="s">
        <v>206</v>
      </c>
    </row>
    <row r="3028" spans="2:9" ht="15">
      <c r="B3028" s="17" t="s">
        <v>109</v>
      </c>
      <c r="C3028" s="17" t="s">
        <v>71</v>
      </c>
      <c r="D3028" s="19" t="s">
        <v>72</v>
      </c>
      <c r="E3028" s="22">
        <v>44926</v>
      </c>
      <c r="F3028" s="17">
        <v>43964</v>
      </c>
      <c r="G3028" s="17">
        <v>91</v>
      </c>
      <c r="H3028" s="15">
        <f t="shared" si="47"/>
        <v>483.12087912087912</v>
      </c>
      <c r="I3028" s="15" t="s">
        <v>206</v>
      </c>
    </row>
    <row r="3029" spans="2:9" ht="15">
      <c r="B3029" s="17" t="s">
        <v>110</v>
      </c>
      <c r="C3029" s="17" t="s">
        <v>75</v>
      </c>
      <c r="D3029" s="19" t="s">
        <v>86</v>
      </c>
      <c r="E3029" s="22">
        <v>44926</v>
      </c>
      <c r="F3029" s="17">
        <v>5840</v>
      </c>
      <c r="G3029" s="17">
        <v>7</v>
      </c>
      <c r="H3029" s="15">
        <f t="shared" si="47"/>
        <v>834.28571428571433</v>
      </c>
      <c r="I3029" s="15" t="s">
        <v>206</v>
      </c>
    </row>
    <row r="3030" spans="2:9" ht="15">
      <c r="B3030" s="17" t="s">
        <v>111</v>
      </c>
      <c r="C3030" s="17" t="s">
        <v>75</v>
      </c>
      <c r="D3030" s="19" t="s">
        <v>76</v>
      </c>
      <c r="E3030" s="22">
        <v>44926</v>
      </c>
      <c r="F3030" s="17">
        <v>22066</v>
      </c>
      <c r="G3030" s="17">
        <v>34</v>
      </c>
      <c r="H3030" s="15">
        <f t="shared" si="47"/>
        <v>649</v>
      </c>
      <c r="I3030" s="15" t="s">
        <v>206</v>
      </c>
    </row>
    <row r="3031" spans="2:9" ht="15">
      <c r="B3031" s="17" t="s">
        <v>112</v>
      </c>
      <c r="C3031" s="17" t="s">
        <v>71</v>
      </c>
      <c r="D3031" s="19" t="s">
        <v>72</v>
      </c>
      <c r="E3031" s="22">
        <v>44926</v>
      </c>
      <c r="F3031" s="17">
        <v>14625</v>
      </c>
      <c r="G3031" s="17">
        <v>35</v>
      </c>
      <c r="H3031" s="15">
        <f t="shared" si="47"/>
        <v>417.85714285714283</v>
      </c>
      <c r="I3031" s="15" t="s">
        <v>206</v>
      </c>
    </row>
    <row r="3032" spans="2:9" ht="15">
      <c r="B3032" s="17" t="s">
        <v>113</v>
      </c>
      <c r="C3032" s="17" t="s">
        <v>71</v>
      </c>
      <c r="D3032" s="19" t="s">
        <v>84</v>
      </c>
      <c r="E3032" s="22">
        <v>44926</v>
      </c>
      <c r="F3032" s="17">
        <v>170</v>
      </c>
      <c r="G3032" s="17">
        <v>1</v>
      </c>
      <c r="H3032" s="15">
        <f t="shared" si="47"/>
        <v>170</v>
      </c>
      <c r="I3032" s="15" t="s">
        <v>206</v>
      </c>
    </row>
    <row r="3033" spans="2:9" ht="15">
      <c r="B3033" s="17" t="s">
        <v>114</v>
      </c>
      <c r="C3033" s="17" t="s">
        <v>71</v>
      </c>
      <c r="D3033" s="19" t="s">
        <v>72</v>
      </c>
      <c r="E3033" s="22">
        <v>44926</v>
      </c>
      <c r="F3033" s="17">
        <v>32265</v>
      </c>
      <c r="G3033" s="17">
        <v>239</v>
      </c>
      <c r="H3033" s="15">
        <f t="shared" si="47"/>
        <v>135</v>
      </c>
      <c r="I3033" s="15" t="s">
        <v>206</v>
      </c>
    </row>
    <row r="3034" spans="2:9" ht="15">
      <c r="B3034" s="17" t="s">
        <v>115</v>
      </c>
      <c r="C3034" s="17" t="s">
        <v>68</v>
      </c>
      <c r="D3034" s="19" t="s">
        <v>99</v>
      </c>
      <c r="E3034" s="22">
        <v>44926</v>
      </c>
      <c r="F3034" s="17">
        <v>0</v>
      </c>
      <c r="G3034" s="17">
        <v>0</v>
      </c>
      <c r="H3034" s="15">
        <f t="shared" si="47"/>
        <v>0</v>
      </c>
      <c r="I3034" s="15" t="s">
        <v>206</v>
      </c>
    </row>
    <row r="3035" spans="2:9" ht="15">
      <c r="B3035" s="17" t="s">
        <v>116</v>
      </c>
      <c r="C3035" s="17" t="s">
        <v>71</v>
      </c>
      <c r="D3035" s="19" t="s">
        <v>94</v>
      </c>
      <c r="E3035" s="22">
        <v>44926</v>
      </c>
      <c r="F3035" s="17">
        <v>0</v>
      </c>
      <c r="G3035" s="17">
        <v>0</v>
      </c>
      <c r="H3035" s="15">
        <f t="shared" si="47"/>
        <v>0</v>
      </c>
      <c r="I3035" s="15" t="s">
        <v>206</v>
      </c>
    </row>
    <row r="3036" spans="2:9" ht="15">
      <c r="B3036" s="17" t="s">
        <v>117</v>
      </c>
      <c r="C3036" s="17" t="s">
        <v>68</v>
      </c>
      <c r="D3036" s="19" t="s">
        <v>99</v>
      </c>
      <c r="E3036" s="22">
        <v>44926</v>
      </c>
      <c r="F3036" s="17">
        <v>764</v>
      </c>
      <c r="G3036" s="17">
        <v>4</v>
      </c>
      <c r="H3036" s="15">
        <f t="shared" si="47"/>
        <v>191</v>
      </c>
      <c r="I3036" s="15" t="s">
        <v>206</v>
      </c>
    </row>
    <row r="3037" spans="2:9" ht="15">
      <c r="B3037" s="17" t="s">
        <v>118</v>
      </c>
      <c r="C3037" s="17" t="s">
        <v>71</v>
      </c>
      <c r="D3037" s="19" t="s">
        <v>72</v>
      </c>
      <c r="E3037" s="22">
        <v>44926</v>
      </c>
      <c r="F3037" s="17">
        <v>7573</v>
      </c>
      <c r="G3037" s="17">
        <v>9</v>
      </c>
      <c r="H3037" s="15">
        <f t="shared" si="47"/>
        <v>841.44444444444446</v>
      </c>
      <c r="I3037" s="15" t="s">
        <v>206</v>
      </c>
    </row>
    <row r="3038" spans="2:9" ht="15">
      <c r="B3038" s="17" t="s">
        <v>119</v>
      </c>
      <c r="C3038" s="17" t="s">
        <v>71</v>
      </c>
      <c r="D3038" s="19" t="s">
        <v>84</v>
      </c>
      <c r="E3038" s="22">
        <v>44926</v>
      </c>
      <c r="F3038" s="17">
        <v>17986</v>
      </c>
      <c r="G3038" s="17">
        <v>50</v>
      </c>
      <c r="H3038" s="15">
        <f t="shared" si="47"/>
        <v>359.72</v>
      </c>
      <c r="I3038" s="15" t="s">
        <v>206</v>
      </c>
    </row>
    <row r="3039" spans="2:9" ht="15">
      <c r="B3039" s="17" t="s">
        <v>120</v>
      </c>
      <c r="C3039" s="17" t="s">
        <v>81</v>
      </c>
      <c r="D3039" s="19" t="s">
        <v>121</v>
      </c>
      <c r="E3039" s="22">
        <v>44926</v>
      </c>
      <c r="F3039" s="17">
        <v>0</v>
      </c>
      <c r="G3039" s="17">
        <v>0</v>
      </c>
      <c r="H3039" s="15">
        <f t="shared" si="47"/>
        <v>0</v>
      </c>
      <c r="I3039" s="15" t="s">
        <v>206</v>
      </c>
    </row>
    <row r="3040" spans="2:9" ht="15">
      <c r="B3040" s="17" t="s">
        <v>122</v>
      </c>
      <c r="C3040" s="17" t="s">
        <v>81</v>
      </c>
      <c r="D3040" s="19" t="s">
        <v>123</v>
      </c>
      <c r="E3040" s="22">
        <v>44926</v>
      </c>
      <c r="F3040" s="17">
        <v>269</v>
      </c>
      <c r="G3040" s="17">
        <v>1</v>
      </c>
      <c r="H3040" s="15">
        <f t="shared" si="47"/>
        <v>269</v>
      </c>
      <c r="I3040" s="15" t="s">
        <v>206</v>
      </c>
    </row>
    <row r="3041" spans="2:9" ht="15">
      <c r="B3041" s="17" t="s">
        <v>124</v>
      </c>
      <c r="C3041" s="17" t="s">
        <v>81</v>
      </c>
      <c r="D3041" s="19" t="s">
        <v>121</v>
      </c>
      <c r="E3041" s="22">
        <v>44926</v>
      </c>
      <c r="F3041" s="17">
        <v>0</v>
      </c>
      <c r="G3041" s="17">
        <v>0</v>
      </c>
      <c r="H3041" s="15">
        <f t="shared" si="47"/>
        <v>0</v>
      </c>
      <c r="I3041" s="15" t="s">
        <v>206</v>
      </c>
    </row>
    <row r="3042" spans="2:9" ht="15">
      <c r="B3042" s="17" t="s">
        <v>125</v>
      </c>
      <c r="C3042" s="17" t="s">
        <v>75</v>
      </c>
      <c r="D3042" s="19" t="s">
        <v>91</v>
      </c>
      <c r="E3042" s="22">
        <v>44926</v>
      </c>
      <c r="F3042" s="17">
        <v>9735</v>
      </c>
      <c r="G3042" s="17">
        <v>15</v>
      </c>
      <c r="H3042" s="15">
        <f t="shared" si="47"/>
        <v>649</v>
      </c>
      <c r="I3042" s="15" t="s">
        <v>206</v>
      </c>
    </row>
    <row r="3043" spans="2:9" ht="15">
      <c r="B3043" s="17" t="s">
        <v>126</v>
      </c>
      <c r="C3043" s="17" t="s">
        <v>71</v>
      </c>
      <c r="D3043" s="19" t="s">
        <v>84</v>
      </c>
      <c r="E3043" s="22">
        <v>44926</v>
      </c>
      <c r="F3043" s="17">
        <v>1632</v>
      </c>
      <c r="G3043" s="17">
        <v>8</v>
      </c>
      <c r="H3043" s="15">
        <f t="shared" si="47"/>
        <v>204</v>
      </c>
      <c r="I3043" s="15" t="s">
        <v>206</v>
      </c>
    </row>
    <row r="3044" spans="2:9" ht="15">
      <c r="B3044" s="17" t="s">
        <v>87</v>
      </c>
      <c r="C3044" s="17" t="s">
        <v>71</v>
      </c>
      <c r="D3044" s="19" t="s">
        <v>72</v>
      </c>
      <c r="E3044" s="22">
        <v>44926</v>
      </c>
      <c r="F3044" s="17">
        <v>43964</v>
      </c>
      <c r="G3044" s="17">
        <v>91</v>
      </c>
      <c r="H3044" s="15">
        <f t="shared" si="47"/>
        <v>483.12087912087912</v>
      </c>
      <c r="I3044" s="15" t="s">
        <v>206</v>
      </c>
    </row>
    <row r="3045" spans="2:9" ht="15">
      <c r="B3045" s="17" t="s">
        <v>127</v>
      </c>
      <c r="C3045" s="17" t="s">
        <v>68</v>
      </c>
      <c r="D3045" s="19" t="s">
        <v>99</v>
      </c>
      <c r="E3045" s="22">
        <v>44926</v>
      </c>
      <c r="F3045" s="17">
        <v>5840</v>
      </c>
      <c r="G3045" s="17">
        <v>7</v>
      </c>
      <c r="H3045" s="15">
        <f t="shared" si="47"/>
        <v>834.28571428571433</v>
      </c>
      <c r="I3045" s="15" t="s">
        <v>206</v>
      </c>
    </row>
    <row r="3046" spans="2:9" ht="15">
      <c r="B3046" s="17" t="s">
        <v>128</v>
      </c>
      <c r="C3046" s="17" t="s">
        <v>81</v>
      </c>
      <c r="D3046" s="19" t="s">
        <v>123</v>
      </c>
      <c r="E3046" s="22">
        <v>44926</v>
      </c>
      <c r="F3046" s="17">
        <v>22066</v>
      </c>
      <c r="G3046" s="17">
        <v>34</v>
      </c>
      <c r="H3046" s="15">
        <f t="shared" si="47"/>
        <v>649</v>
      </c>
      <c r="I3046" s="15" t="s">
        <v>206</v>
      </c>
    </row>
    <row r="3047" spans="2:9" ht="15">
      <c r="B3047" s="17" t="s">
        <v>129</v>
      </c>
      <c r="C3047" s="17" t="s">
        <v>75</v>
      </c>
      <c r="D3047" s="19" t="s">
        <v>91</v>
      </c>
      <c r="E3047" s="22">
        <v>44926</v>
      </c>
      <c r="F3047" s="17">
        <v>14625</v>
      </c>
      <c r="G3047" s="17">
        <v>35</v>
      </c>
      <c r="H3047" s="15">
        <f t="shared" si="47"/>
        <v>417.85714285714283</v>
      </c>
      <c r="I3047" s="15" t="s">
        <v>206</v>
      </c>
    </row>
    <row r="3048" spans="2:9" ht="15">
      <c r="B3048" s="17" t="s">
        <v>130</v>
      </c>
      <c r="C3048" s="17" t="s">
        <v>71</v>
      </c>
      <c r="D3048" s="19" t="s">
        <v>72</v>
      </c>
      <c r="E3048" s="22">
        <v>44926</v>
      </c>
      <c r="F3048" s="17">
        <v>170</v>
      </c>
      <c r="G3048" s="17">
        <v>1</v>
      </c>
      <c r="H3048" s="15">
        <f t="shared" si="47"/>
        <v>170</v>
      </c>
      <c r="I3048" s="15" t="s">
        <v>206</v>
      </c>
    </row>
    <row r="3049" spans="2:9" ht="15">
      <c r="B3049" s="17" t="s">
        <v>131</v>
      </c>
      <c r="C3049" s="17" t="s">
        <v>75</v>
      </c>
      <c r="D3049" s="19" t="s">
        <v>76</v>
      </c>
      <c r="E3049" s="22">
        <v>44926</v>
      </c>
      <c r="F3049" s="17">
        <v>32265</v>
      </c>
      <c r="G3049" s="17">
        <v>239</v>
      </c>
      <c r="H3049" s="15">
        <f t="shared" si="47"/>
        <v>135</v>
      </c>
      <c r="I3049" s="15" t="s">
        <v>206</v>
      </c>
    </row>
    <row r="3050" spans="2:9" ht="15">
      <c r="B3050" s="17" t="s">
        <v>132</v>
      </c>
      <c r="C3050" s="17" t="s">
        <v>68</v>
      </c>
      <c r="D3050" s="19" t="s">
        <v>89</v>
      </c>
      <c r="E3050" s="22">
        <v>44926</v>
      </c>
      <c r="F3050" s="17">
        <v>0</v>
      </c>
      <c r="G3050" s="17">
        <v>0</v>
      </c>
      <c r="H3050" s="15">
        <f t="shared" si="47"/>
        <v>0</v>
      </c>
      <c r="I3050" s="15" t="s">
        <v>206</v>
      </c>
    </row>
    <row r="3051" spans="2:9" ht="15">
      <c r="B3051" s="17" t="s">
        <v>133</v>
      </c>
      <c r="C3051" s="17" t="s">
        <v>71</v>
      </c>
      <c r="D3051" s="19" t="s">
        <v>72</v>
      </c>
      <c r="E3051" s="22">
        <v>44926</v>
      </c>
      <c r="F3051" s="17">
        <v>0</v>
      </c>
      <c r="G3051" s="17">
        <v>0</v>
      </c>
      <c r="H3051" s="15">
        <f t="shared" si="47"/>
        <v>0</v>
      </c>
      <c r="I3051" s="15" t="s">
        <v>206</v>
      </c>
    </row>
    <row r="3052" spans="2:9" ht="15">
      <c r="B3052" s="17" t="s">
        <v>134</v>
      </c>
      <c r="C3052" s="17" t="s">
        <v>75</v>
      </c>
      <c r="D3052" s="19" t="s">
        <v>76</v>
      </c>
      <c r="E3052" s="22">
        <v>44926</v>
      </c>
      <c r="F3052" s="17">
        <v>764</v>
      </c>
      <c r="G3052" s="17">
        <v>4</v>
      </c>
      <c r="H3052" s="15">
        <f t="shared" si="47"/>
        <v>191</v>
      </c>
      <c r="I3052" s="15" t="s">
        <v>206</v>
      </c>
    </row>
    <row r="3053" spans="2:9" ht="15">
      <c r="B3053" s="17" t="s">
        <v>135</v>
      </c>
      <c r="C3053" s="17" t="s">
        <v>68</v>
      </c>
      <c r="D3053" s="19" t="s">
        <v>69</v>
      </c>
      <c r="E3053" s="22">
        <v>44926</v>
      </c>
      <c r="F3053" s="17">
        <v>7573</v>
      </c>
      <c r="G3053" s="17">
        <v>9</v>
      </c>
      <c r="H3053" s="15">
        <f t="shared" si="47"/>
        <v>841.44444444444446</v>
      </c>
      <c r="I3053" s="15" t="s">
        <v>206</v>
      </c>
    </row>
    <row r="3054" spans="2:9" ht="15">
      <c r="B3054" s="17" t="s">
        <v>136</v>
      </c>
      <c r="C3054" s="17" t="s">
        <v>71</v>
      </c>
      <c r="D3054" s="19" t="s">
        <v>84</v>
      </c>
      <c r="E3054" s="22">
        <v>44926</v>
      </c>
      <c r="F3054" s="17">
        <v>17986</v>
      </c>
      <c r="G3054" s="17">
        <v>50</v>
      </c>
      <c r="H3054" s="15">
        <f t="shared" si="47"/>
        <v>359.72</v>
      </c>
      <c r="I3054" s="15" t="s">
        <v>206</v>
      </c>
    </row>
    <row r="3055" spans="2:9" ht="15">
      <c r="B3055" s="17" t="s">
        <v>137</v>
      </c>
      <c r="C3055" s="17" t="s">
        <v>81</v>
      </c>
      <c r="D3055" s="19" t="s">
        <v>121</v>
      </c>
      <c r="E3055" s="22">
        <v>44926</v>
      </c>
      <c r="F3055" s="17">
        <v>0</v>
      </c>
      <c r="G3055" s="17">
        <v>0</v>
      </c>
      <c r="H3055" s="15">
        <f t="shared" si="47"/>
        <v>0</v>
      </c>
      <c r="I3055" s="15" t="s">
        <v>206</v>
      </c>
    </row>
    <row r="3056" spans="2:9" ht="15">
      <c r="B3056" s="17" t="s">
        <v>138</v>
      </c>
      <c r="C3056" s="17" t="s">
        <v>68</v>
      </c>
      <c r="D3056" s="19" t="s">
        <v>89</v>
      </c>
      <c r="E3056" s="22">
        <v>44926</v>
      </c>
      <c r="F3056" s="17">
        <v>269</v>
      </c>
      <c r="G3056" s="17">
        <v>1</v>
      </c>
      <c r="H3056" s="15">
        <f t="shared" si="47"/>
        <v>269</v>
      </c>
      <c r="I3056" s="15" t="s">
        <v>206</v>
      </c>
    </row>
    <row r="3057" spans="2:9" ht="15">
      <c r="B3057" s="17" t="s">
        <v>139</v>
      </c>
      <c r="C3057" s="17" t="s">
        <v>71</v>
      </c>
      <c r="D3057" s="19" t="s">
        <v>94</v>
      </c>
      <c r="E3057" s="22">
        <v>44926</v>
      </c>
      <c r="F3057" s="17">
        <v>0</v>
      </c>
      <c r="G3057" s="17">
        <v>0</v>
      </c>
      <c r="H3057" s="15">
        <f t="shared" si="47"/>
        <v>0</v>
      </c>
      <c r="I3057" s="15" t="s">
        <v>206</v>
      </c>
    </row>
    <row r="3058" spans="2:9" ht="15">
      <c r="B3058" s="17" t="s">
        <v>140</v>
      </c>
      <c r="C3058" s="17" t="s">
        <v>68</v>
      </c>
      <c r="D3058" s="19" t="s">
        <v>99</v>
      </c>
      <c r="E3058" s="22">
        <v>44926</v>
      </c>
      <c r="F3058" s="17">
        <v>9735</v>
      </c>
      <c r="G3058" s="17">
        <v>15</v>
      </c>
      <c r="H3058" s="15">
        <f t="shared" si="47"/>
        <v>649</v>
      </c>
      <c r="I3058" s="15" t="s">
        <v>206</v>
      </c>
    </row>
    <row r="3059" spans="2:9" ht="15">
      <c r="B3059" s="17" t="s">
        <v>141</v>
      </c>
      <c r="C3059" s="17" t="s">
        <v>75</v>
      </c>
      <c r="D3059" s="19" t="s">
        <v>91</v>
      </c>
      <c r="E3059" s="22">
        <v>44926</v>
      </c>
      <c r="F3059" s="17">
        <v>1632</v>
      </c>
      <c r="G3059" s="17">
        <v>8</v>
      </c>
      <c r="H3059" s="15">
        <f t="shared" si="47"/>
        <v>204</v>
      </c>
      <c r="I3059" s="15" t="s">
        <v>206</v>
      </c>
    </row>
    <row r="3060" spans="2:9" ht="15">
      <c r="B3060" s="17" t="s">
        <v>142</v>
      </c>
      <c r="C3060" s="17" t="s">
        <v>68</v>
      </c>
      <c r="D3060" s="19" t="s">
        <v>89</v>
      </c>
      <c r="E3060" s="22">
        <v>44926</v>
      </c>
      <c r="F3060" s="17">
        <v>43964</v>
      </c>
      <c r="G3060" s="17">
        <v>91</v>
      </c>
      <c r="H3060" s="15">
        <f t="shared" si="47"/>
        <v>483.12087912087912</v>
      </c>
      <c r="I3060" s="15" t="s">
        <v>206</v>
      </c>
    </row>
    <row r="3061" spans="2:9" ht="15">
      <c r="B3061" s="17" t="s">
        <v>143</v>
      </c>
      <c r="C3061" s="17" t="s">
        <v>81</v>
      </c>
      <c r="D3061" s="19" t="s">
        <v>121</v>
      </c>
      <c r="E3061" s="22">
        <v>44926</v>
      </c>
      <c r="F3061" s="17">
        <v>5840</v>
      </c>
      <c r="G3061" s="17">
        <v>7</v>
      </c>
      <c r="H3061" s="15">
        <f t="shared" si="47"/>
        <v>834.28571428571433</v>
      </c>
      <c r="I3061" s="15" t="s">
        <v>206</v>
      </c>
    </row>
    <row r="3062" spans="2:9" ht="15">
      <c r="B3062" s="17" t="s">
        <v>144</v>
      </c>
      <c r="C3062" s="17" t="s">
        <v>71</v>
      </c>
      <c r="D3062" s="19" t="s">
        <v>72</v>
      </c>
      <c r="E3062" s="22">
        <v>44926</v>
      </c>
      <c r="F3062" s="17">
        <v>22066</v>
      </c>
      <c r="G3062" s="17">
        <v>34</v>
      </c>
      <c r="H3062" s="15">
        <f t="shared" si="47"/>
        <v>649</v>
      </c>
      <c r="I3062" s="15" t="s">
        <v>206</v>
      </c>
    </row>
    <row r="3063" spans="2:9" ht="15">
      <c r="B3063" s="17" t="s">
        <v>145</v>
      </c>
      <c r="C3063" s="17" t="s">
        <v>81</v>
      </c>
      <c r="D3063" s="19" t="s">
        <v>123</v>
      </c>
      <c r="E3063" s="22">
        <v>44926</v>
      </c>
      <c r="F3063" s="17">
        <v>14625</v>
      </c>
      <c r="G3063" s="17">
        <v>35</v>
      </c>
      <c r="H3063" s="15">
        <f t="shared" si="47"/>
        <v>417.85714285714283</v>
      </c>
      <c r="I3063" s="15" t="s">
        <v>206</v>
      </c>
    </row>
    <row r="3064" spans="2:9" ht="15">
      <c r="B3064" s="17" t="s">
        <v>146</v>
      </c>
      <c r="C3064" s="17" t="s">
        <v>68</v>
      </c>
      <c r="D3064" s="19" t="s">
        <v>69</v>
      </c>
      <c r="E3064" s="22">
        <v>44926</v>
      </c>
      <c r="F3064" s="17">
        <v>170</v>
      </c>
      <c r="G3064" s="17">
        <v>1</v>
      </c>
      <c r="H3064" s="15">
        <f t="shared" si="47"/>
        <v>170</v>
      </c>
      <c r="I3064" s="15" t="s">
        <v>206</v>
      </c>
    </row>
    <row r="3065" spans="2:9" ht="15">
      <c r="B3065" s="17" t="s">
        <v>147</v>
      </c>
      <c r="C3065" s="17" t="s">
        <v>68</v>
      </c>
      <c r="D3065" s="19" t="s">
        <v>99</v>
      </c>
      <c r="E3065" s="22">
        <v>44926</v>
      </c>
      <c r="F3065" s="17">
        <v>32265</v>
      </c>
      <c r="G3065" s="17">
        <v>239</v>
      </c>
      <c r="H3065" s="15">
        <f t="shared" si="47"/>
        <v>135</v>
      </c>
      <c r="I3065" s="15" t="s">
        <v>206</v>
      </c>
    </row>
    <row r="3066" spans="2:9" ht="15">
      <c r="B3066" s="17" t="s">
        <v>148</v>
      </c>
      <c r="C3066" s="17" t="s">
        <v>81</v>
      </c>
      <c r="D3066" s="19" t="s">
        <v>123</v>
      </c>
      <c r="E3066" s="22">
        <v>44926</v>
      </c>
      <c r="F3066" s="17">
        <v>0</v>
      </c>
      <c r="G3066" s="17">
        <v>0</v>
      </c>
      <c r="H3066" s="15">
        <f t="shared" si="47"/>
        <v>0</v>
      </c>
      <c r="I3066" s="15" t="s">
        <v>206</v>
      </c>
    </row>
    <row r="3067" spans="2:9" ht="15">
      <c r="B3067" s="17" t="s">
        <v>149</v>
      </c>
      <c r="C3067" s="17" t="s">
        <v>75</v>
      </c>
      <c r="D3067" s="19" t="s">
        <v>86</v>
      </c>
      <c r="E3067" s="22">
        <v>44926</v>
      </c>
      <c r="F3067" s="17">
        <v>0</v>
      </c>
      <c r="G3067" s="17">
        <v>0</v>
      </c>
      <c r="H3067" s="15">
        <f t="shared" si="47"/>
        <v>0</v>
      </c>
      <c r="I3067" s="15" t="s">
        <v>206</v>
      </c>
    </row>
    <row r="3068" spans="2:9" ht="15">
      <c r="B3068" s="17" t="s">
        <v>150</v>
      </c>
      <c r="C3068" s="17" t="s">
        <v>71</v>
      </c>
      <c r="D3068" s="19" t="s">
        <v>94</v>
      </c>
      <c r="E3068" s="22">
        <v>44926</v>
      </c>
      <c r="F3068" s="17">
        <v>764</v>
      </c>
      <c r="G3068" s="17">
        <v>4</v>
      </c>
      <c r="H3068" s="15">
        <f t="shared" si="47"/>
        <v>191</v>
      </c>
      <c r="I3068" s="15" t="s">
        <v>206</v>
      </c>
    </row>
    <row r="3069" spans="2:9" ht="15">
      <c r="B3069" s="17" t="s">
        <v>151</v>
      </c>
      <c r="C3069" s="17" t="s">
        <v>68</v>
      </c>
      <c r="D3069" s="19" t="s">
        <v>89</v>
      </c>
      <c r="E3069" s="22">
        <v>44926</v>
      </c>
      <c r="F3069" s="17">
        <v>7573</v>
      </c>
      <c r="G3069" s="17">
        <v>9</v>
      </c>
      <c r="H3069" s="15">
        <f t="shared" si="47"/>
        <v>841.44444444444446</v>
      </c>
      <c r="I3069" s="15" t="s">
        <v>206</v>
      </c>
    </row>
    <row r="3070" spans="2:9" ht="15">
      <c r="B3070" s="17" t="s">
        <v>152</v>
      </c>
      <c r="C3070" s="17" t="s">
        <v>81</v>
      </c>
      <c r="D3070" s="19" t="s">
        <v>82</v>
      </c>
      <c r="E3070" s="22">
        <v>44926</v>
      </c>
      <c r="F3070" s="17">
        <v>17986</v>
      </c>
      <c r="G3070" s="17">
        <v>50</v>
      </c>
      <c r="H3070" s="15">
        <f t="shared" si="47"/>
        <v>359.72</v>
      </c>
      <c r="I3070" s="15" t="s">
        <v>206</v>
      </c>
    </row>
    <row r="3071" spans="2:9" ht="15">
      <c r="B3071" s="17" t="s">
        <v>153</v>
      </c>
      <c r="C3071" s="17" t="s">
        <v>68</v>
      </c>
      <c r="D3071" s="19" t="s">
        <v>89</v>
      </c>
      <c r="E3071" s="22">
        <v>44926</v>
      </c>
      <c r="F3071" s="17">
        <v>0</v>
      </c>
      <c r="G3071" s="17">
        <v>0</v>
      </c>
      <c r="H3071" s="15">
        <f t="shared" si="47"/>
        <v>0</v>
      </c>
      <c r="I3071" s="15" t="s">
        <v>206</v>
      </c>
    </row>
    <row r="3072" spans="2:9" ht="15">
      <c r="B3072" s="17" t="s">
        <v>154</v>
      </c>
      <c r="C3072" s="17" t="s">
        <v>71</v>
      </c>
      <c r="D3072" s="19" t="s">
        <v>84</v>
      </c>
      <c r="E3072" s="22">
        <v>44926</v>
      </c>
      <c r="F3072" s="17">
        <v>269</v>
      </c>
      <c r="G3072" s="17">
        <v>1</v>
      </c>
      <c r="H3072" s="15">
        <f t="shared" si="47"/>
        <v>269</v>
      </c>
      <c r="I3072" s="15" t="s">
        <v>206</v>
      </c>
    </row>
    <row r="3073" spans="2:9" ht="15">
      <c r="B3073" s="17" t="s">
        <v>155</v>
      </c>
      <c r="C3073" s="17" t="s">
        <v>75</v>
      </c>
      <c r="D3073" s="19" t="s">
        <v>86</v>
      </c>
      <c r="E3073" s="22">
        <v>44926</v>
      </c>
      <c r="F3073" s="17">
        <v>0</v>
      </c>
      <c r="G3073" s="17">
        <v>0</v>
      </c>
      <c r="H3073" s="15">
        <f t="shared" si="47"/>
        <v>0</v>
      </c>
      <c r="I3073" s="15" t="s">
        <v>206</v>
      </c>
    </row>
    <row r="3074" spans="2:9" ht="15">
      <c r="B3074" s="17" t="s">
        <v>156</v>
      </c>
      <c r="C3074" s="17" t="s">
        <v>81</v>
      </c>
      <c r="D3074" s="19" t="s">
        <v>82</v>
      </c>
      <c r="E3074" s="22">
        <v>44926</v>
      </c>
      <c r="F3074" s="17">
        <v>9735</v>
      </c>
      <c r="G3074" s="17">
        <v>15</v>
      </c>
      <c r="H3074" s="15">
        <f t="shared" si="47"/>
        <v>649</v>
      </c>
      <c r="I3074" s="15" t="s">
        <v>206</v>
      </c>
    </row>
    <row r="3075" spans="2:9" ht="15">
      <c r="B3075" s="17" t="s">
        <v>157</v>
      </c>
      <c r="C3075" s="17" t="s">
        <v>81</v>
      </c>
      <c r="D3075" s="19" t="s">
        <v>121</v>
      </c>
      <c r="E3075" s="22">
        <v>44926</v>
      </c>
      <c r="F3075" s="17">
        <v>1632</v>
      </c>
      <c r="G3075" s="17">
        <v>8</v>
      </c>
      <c r="H3075" s="15">
        <f t="shared" ref="H3075:H3101" si="48">IF(F3075&gt;0,F3075/G3075,0)</f>
        <v>204</v>
      </c>
      <c r="I3075" s="15" t="s">
        <v>206</v>
      </c>
    </row>
    <row r="3076" spans="2:9" ht="15">
      <c r="B3076" s="17" t="s">
        <v>158</v>
      </c>
      <c r="C3076" s="17" t="s">
        <v>68</v>
      </c>
      <c r="D3076" s="19" t="s">
        <v>99</v>
      </c>
      <c r="E3076" s="22">
        <v>44926</v>
      </c>
      <c r="F3076" s="17">
        <v>0</v>
      </c>
      <c r="G3076" s="17">
        <v>0</v>
      </c>
      <c r="H3076" s="15">
        <f t="shared" si="48"/>
        <v>0</v>
      </c>
      <c r="I3076" s="15" t="s">
        <v>206</v>
      </c>
    </row>
    <row r="3077" spans="2:9" ht="15">
      <c r="B3077" s="17" t="s">
        <v>159</v>
      </c>
      <c r="C3077" s="17" t="s">
        <v>75</v>
      </c>
      <c r="D3077" s="19" t="s">
        <v>91</v>
      </c>
      <c r="E3077" s="22">
        <v>44926</v>
      </c>
      <c r="F3077" s="17">
        <v>4172</v>
      </c>
      <c r="G3077" s="17">
        <v>5</v>
      </c>
      <c r="H3077" s="15">
        <f t="shared" si="48"/>
        <v>834.4</v>
      </c>
      <c r="I3077" s="15" t="s">
        <v>206</v>
      </c>
    </row>
    <row r="3078" spans="2:9" ht="15">
      <c r="B3078" s="17" t="s">
        <v>160</v>
      </c>
      <c r="C3078" s="17" t="s">
        <v>71</v>
      </c>
      <c r="D3078" s="19" t="s">
        <v>84</v>
      </c>
      <c r="E3078" s="22">
        <v>44926</v>
      </c>
      <c r="F3078" s="17">
        <v>2900</v>
      </c>
      <c r="G3078" s="17">
        <v>20</v>
      </c>
      <c r="H3078" s="15">
        <f t="shared" si="48"/>
        <v>145</v>
      </c>
      <c r="I3078" s="15" t="s">
        <v>206</v>
      </c>
    </row>
    <row r="3079" spans="2:9" ht="15">
      <c r="B3079" s="17" t="s">
        <v>161</v>
      </c>
      <c r="C3079" s="17" t="s">
        <v>75</v>
      </c>
      <c r="D3079" s="19" t="s">
        <v>86</v>
      </c>
      <c r="E3079" s="22">
        <v>44926</v>
      </c>
      <c r="F3079" s="17">
        <v>0</v>
      </c>
      <c r="G3079" s="17">
        <v>0</v>
      </c>
      <c r="H3079" s="15">
        <f t="shared" si="48"/>
        <v>0</v>
      </c>
      <c r="I3079" s="15" t="s">
        <v>206</v>
      </c>
    </row>
    <row r="3080" spans="2:9" ht="15">
      <c r="B3080" s="17" t="s">
        <v>162</v>
      </c>
      <c r="C3080" s="17" t="s">
        <v>81</v>
      </c>
      <c r="D3080" s="19" t="s">
        <v>82</v>
      </c>
      <c r="E3080" s="22">
        <v>44926</v>
      </c>
      <c r="F3080" s="17">
        <v>1682</v>
      </c>
      <c r="G3080" s="17">
        <v>9</v>
      </c>
      <c r="H3080" s="15">
        <f t="shared" si="48"/>
        <v>186.88888888888889</v>
      </c>
      <c r="I3080" s="15" t="s">
        <v>206</v>
      </c>
    </row>
    <row r="3081" spans="2:9" ht="15">
      <c r="B3081" s="17" t="s">
        <v>163</v>
      </c>
      <c r="C3081" s="17" t="s">
        <v>71</v>
      </c>
      <c r="D3081" s="19" t="s">
        <v>94</v>
      </c>
      <c r="E3081" s="22">
        <v>44926</v>
      </c>
      <c r="F3081" s="17">
        <v>1596</v>
      </c>
      <c r="G3081" s="17">
        <v>4</v>
      </c>
      <c r="H3081" s="15">
        <f t="shared" si="48"/>
        <v>399</v>
      </c>
      <c r="I3081" s="15" t="s">
        <v>206</v>
      </c>
    </row>
    <row r="3082" spans="2:9" ht="15">
      <c r="B3082" s="17" t="s">
        <v>164</v>
      </c>
      <c r="C3082" s="17" t="s">
        <v>75</v>
      </c>
      <c r="D3082" s="19" t="s">
        <v>91</v>
      </c>
      <c r="E3082" s="22">
        <v>44926</v>
      </c>
      <c r="F3082" s="17">
        <v>901</v>
      </c>
      <c r="G3082" s="17">
        <v>1</v>
      </c>
      <c r="H3082" s="15">
        <f t="shared" si="48"/>
        <v>901</v>
      </c>
      <c r="I3082" s="15" t="s">
        <v>206</v>
      </c>
    </row>
    <row r="3083" spans="2:9" ht="15">
      <c r="B3083" s="17" t="s">
        <v>165</v>
      </c>
      <c r="C3083" s="17" t="s">
        <v>75</v>
      </c>
      <c r="D3083" s="19" t="s">
        <v>86</v>
      </c>
      <c r="E3083" s="22">
        <v>44926</v>
      </c>
      <c r="F3083" s="17">
        <v>10846</v>
      </c>
      <c r="G3083" s="17">
        <v>13</v>
      </c>
      <c r="H3083" s="15">
        <f t="shared" si="48"/>
        <v>834.30769230769226</v>
      </c>
      <c r="I3083" s="15" t="s">
        <v>206</v>
      </c>
    </row>
    <row r="3084" spans="2:9" ht="15">
      <c r="B3084" s="17" t="s">
        <v>166</v>
      </c>
      <c r="C3084" s="17" t="s">
        <v>81</v>
      </c>
      <c r="D3084" s="19" t="s">
        <v>121</v>
      </c>
      <c r="E3084" s="22">
        <v>44926</v>
      </c>
      <c r="F3084" s="17">
        <v>2170</v>
      </c>
      <c r="G3084" s="17">
        <v>10</v>
      </c>
      <c r="H3084" s="15">
        <f t="shared" si="48"/>
        <v>217</v>
      </c>
      <c r="I3084" s="15" t="s">
        <v>206</v>
      </c>
    </row>
    <row r="3085" spans="2:9" ht="15">
      <c r="B3085" s="17" t="s">
        <v>167</v>
      </c>
      <c r="C3085" s="17" t="s">
        <v>68</v>
      </c>
      <c r="D3085" s="19" t="s">
        <v>89</v>
      </c>
      <c r="E3085" s="22">
        <v>44926</v>
      </c>
      <c r="F3085" s="17">
        <v>0</v>
      </c>
      <c r="G3085" s="17">
        <v>0</v>
      </c>
      <c r="H3085" s="15">
        <f t="shared" si="48"/>
        <v>0</v>
      </c>
      <c r="I3085" s="15" t="s">
        <v>206</v>
      </c>
    </row>
    <row r="3086" spans="2:9" ht="15">
      <c r="B3086" s="17" t="s">
        <v>168</v>
      </c>
      <c r="C3086" s="17" t="s">
        <v>68</v>
      </c>
      <c r="D3086" s="19" t="s">
        <v>99</v>
      </c>
      <c r="E3086" s="22">
        <v>44926</v>
      </c>
      <c r="F3086" s="17">
        <v>0</v>
      </c>
      <c r="G3086" s="17">
        <v>0</v>
      </c>
      <c r="H3086" s="15">
        <f t="shared" si="48"/>
        <v>0</v>
      </c>
      <c r="I3086" s="15" t="s">
        <v>206</v>
      </c>
    </row>
    <row r="3087" spans="2:9" ht="15">
      <c r="B3087" s="17" t="s">
        <v>169</v>
      </c>
      <c r="C3087" s="17" t="s">
        <v>81</v>
      </c>
      <c r="D3087" s="19" t="s">
        <v>82</v>
      </c>
      <c r="E3087" s="22">
        <v>44926</v>
      </c>
      <c r="F3087" s="17">
        <v>43964</v>
      </c>
      <c r="G3087" s="17">
        <v>91</v>
      </c>
      <c r="H3087" s="15">
        <f t="shared" si="48"/>
        <v>483.12087912087912</v>
      </c>
      <c r="I3087" s="15" t="s">
        <v>206</v>
      </c>
    </row>
    <row r="3088" spans="2:9" ht="15">
      <c r="B3088" s="17" t="s">
        <v>170</v>
      </c>
      <c r="C3088" s="17" t="s">
        <v>81</v>
      </c>
      <c r="D3088" s="19" t="s">
        <v>82</v>
      </c>
      <c r="E3088" s="22">
        <v>44926</v>
      </c>
      <c r="F3088" s="17">
        <v>5840</v>
      </c>
      <c r="G3088" s="17">
        <v>7</v>
      </c>
      <c r="H3088" s="15">
        <f t="shared" si="48"/>
        <v>834.28571428571433</v>
      </c>
      <c r="I3088" s="15" t="s">
        <v>206</v>
      </c>
    </row>
    <row r="3089" spans="2:9" ht="15">
      <c r="B3089" s="17" t="s">
        <v>171</v>
      </c>
      <c r="C3089" s="17" t="s">
        <v>68</v>
      </c>
      <c r="D3089" s="19" t="s">
        <v>69</v>
      </c>
      <c r="E3089" s="22">
        <v>44926</v>
      </c>
      <c r="F3089" s="17">
        <v>22066</v>
      </c>
      <c r="G3089" s="17">
        <v>34</v>
      </c>
      <c r="H3089" s="15">
        <f t="shared" si="48"/>
        <v>649</v>
      </c>
      <c r="I3089" s="15" t="s">
        <v>206</v>
      </c>
    </row>
    <row r="3090" spans="2:9" ht="15">
      <c r="B3090" s="17" t="s">
        <v>172</v>
      </c>
      <c r="C3090" s="17" t="s">
        <v>75</v>
      </c>
      <c r="D3090" s="19" t="s">
        <v>91</v>
      </c>
      <c r="E3090" s="22">
        <v>44926</v>
      </c>
      <c r="F3090" s="17">
        <v>14625</v>
      </c>
      <c r="G3090" s="17">
        <v>35</v>
      </c>
      <c r="H3090" s="15">
        <f t="shared" si="48"/>
        <v>417.85714285714283</v>
      </c>
      <c r="I3090" s="15" t="s">
        <v>206</v>
      </c>
    </row>
    <row r="3091" spans="2:9" ht="15">
      <c r="B3091" s="17" t="s">
        <v>173</v>
      </c>
      <c r="C3091" s="17" t="s">
        <v>68</v>
      </c>
      <c r="D3091" s="19" t="s">
        <v>69</v>
      </c>
      <c r="E3091" s="22">
        <v>44926</v>
      </c>
      <c r="F3091" s="17">
        <v>170</v>
      </c>
      <c r="G3091" s="17">
        <v>1</v>
      </c>
      <c r="H3091" s="15">
        <f t="shared" si="48"/>
        <v>170</v>
      </c>
      <c r="I3091" s="15" t="s">
        <v>206</v>
      </c>
    </row>
    <row r="3092" spans="2:9" ht="15">
      <c r="B3092" s="17" t="s">
        <v>174</v>
      </c>
      <c r="C3092" s="17" t="s">
        <v>71</v>
      </c>
      <c r="D3092" s="19" t="s">
        <v>94</v>
      </c>
      <c r="E3092" s="22">
        <v>44926</v>
      </c>
      <c r="F3092" s="17">
        <v>32265</v>
      </c>
      <c r="G3092" s="17">
        <v>239</v>
      </c>
      <c r="H3092" s="15">
        <f t="shared" si="48"/>
        <v>135</v>
      </c>
      <c r="I3092" s="15" t="s">
        <v>206</v>
      </c>
    </row>
    <row r="3093" spans="2:9" ht="15">
      <c r="B3093" s="17" t="s">
        <v>175</v>
      </c>
      <c r="C3093" s="17" t="s">
        <v>81</v>
      </c>
      <c r="D3093" s="19" t="s">
        <v>123</v>
      </c>
      <c r="E3093" s="22">
        <v>44926</v>
      </c>
      <c r="F3093" s="17">
        <v>0</v>
      </c>
      <c r="G3093" s="17">
        <v>0</v>
      </c>
      <c r="H3093" s="15">
        <f t="shared" si="48"/>
        <v>0</v>
      </c>
      <c r="I3093" s="15" t="s">
        <v>206</v>
      </c>
    </row>
    <row r="3094" spans="2:9" ht="15">
      <c r="B3094" s="17" t="s">
        <v>176</v>
      </c>
      <c r="C3094" s="17" t="s">
        <v>68</v>
      </c>
      <c r="D3094" s="19" t="s">
        <v>99</v>
      </c>
      <c r="E3094" s="22">
        <v>44926</v>
      </c>
      <c r="F3094" s="17">
        <v>0</v>
      </c>
      <c r="G3094" s="17">
        <v>0</v>
      </c>
      <c r="H3094" s="15">
        <f t="shared" si="48"/>
        <v>0</v>
      </c>
      <c r="I3094" s="15" t="s">
        <v>206</v>
      </c>
    </row>
    <row r="3095" spans="2:9" ht="15">
      <c r="B3095" s="17" t="s">
        <v>177</v>
      </c>
      <c r="C3095" s="17" t="s">
        <v>71</v>
      </c>
      <c r="D3095" s="19" t="s">
        <v>94</v>
      </c>
      <c r="E3095" s="22">
        <v>44926</v>
      </c>
      <c r="F3095" s="17">
        <v>764</v>
      </c>
      <c r="G3095" s="17">
        <v>4</v>
      </c>
      <c r="H3095" s="15">
        <f t="shared" si="48"/>
        <v>191</v>
      </c>
      <c r="I3095" s="15" t="s">
        <v>206</v>
      </c>
    </row>
    <row r="3096" spans="2:9" ht="15">
      <c r="B3096" s="17" t="s">
        <v>178</v>
      </c>
      <c r="C3096" s="17" t="s">
        <v>71</v>
      </c>
      <c r="D3096" s="19" t="s">
        <v>72</v>
      </c>
      <c r="E3096" s="22">
        <v>44926</v>
      </c>
      <c r="F3096" s="17">
        <v>7573</v>
      </c>
      <c r="G3096" s="17">
        <v>9</v>
      </c>
      <c r="H3096" s="15">
        <f t="shared" si="48"/>
        <v>841.44444444444446</v>
      </c>
      <c r="I3096" s="15" t="s">
        <v>206</v>
      </c>
    </row>
    <row r="3097" spans="2:9" ht="15">
      <c r="B3097" s="17" t="s">
        <v>179</v>
      </c>
      <c r="C3097" s="17" t="s">
        <v>68</v>
      </c>
      <c r="D3097" s="19" t="s">
        <v>69</v>
      </c>
      <c r="E3097" s="22">
        <v>44926</v>
      </c>
      <c r="F3097" s="17">
        <v>17986</v>
      </c>
      <c r="G3097" s="17">
        <v>50</v>
      </c>
      <c r="H3097" s="15">
        <f t="shared" si="48"/>
        <v>359.72</v>
      </c>
      <c r="I3097" s="15" t="s">
        <v>206</v>
      </c>
    </row>
    <row r="3098" spans="2:9" ht="15">
      <c r="B3098" s="17" t="s">
        <v>180</v>
      </c>
      <c r="C3098" s="17" t="s">
        <v>68</v>
      </c>
      <c r="D3098" s="19" t="s">
        <v>89</v>
      </c>
      <c r="E3098" s="22">
        <v>44926</v>
      </c>
      <c r="F3098" s="17">
        <v>0</v>
      </c>
      <c r="G3098" s="17">
        <v>0</v>
      </c>
      <c r="H3098" s="15">
        <f t="shared" si="48"/>
        <v>0</v>
      </c>
      <c r="I3098" s="15" t="s">
        <v>206</v>
      </c>
    </row>
    <row r="3099" spans="2:9" ht="15">
      <c r="B3099" s="17" t="s">
        <v>181</v>
      </c>
      <c r="C3099" s="17" t="s">
        <v>68</v>
      </c>
      <c r="D3099" s="19" t="s">
        <v>69</v>
      </c>
      <c r="E3099" s="22">
        <v>44926</v>
      </c>
      <c r="F3099" s="17">
        <v>269</v>
      </c>
      <c r="G3099" s="17">
        <v>1</v>
      </c>
      <c r="H3099" s="15">
        <f t="shared" si="48"/>
        <v>269</v>
      </c>
      <c r="I3099" s="15" t="s">
        <v>206</v>
      </c>
    </row>
    <row r="3100" spans="2:9" ht="15">
      <c r="B3100" s="17" t="s">
        <v>182</v>
      </c>
      <c r="C3100" s="17" t="s">
        <v>75</v>
      </c>
      <c r="D3100" s="19" t="s">
        <v>91</v>
      </c>
      <c r="E3100" s="22">
        <v>44926</v>
      </c>
      <c r="F3100" s="17">
        <v>0</v>
      </c>
      <c r="G3100" s="17">
        <v>0</v>
      </c>
      <c r="H3100" s="15">
        <f t="shared" si="48"/>
        <v>0</v>
      </c>
      <c r="I3100" s="15" t="s">
        <v>206</v>
      </c>
    </row>
    <row r="3101" spans="2:9" ht="15">
      <c r="B3101" s="17" t="s">
        <v>183</v>
      </c>
      <c r="C3101" s="17" t="s">
        <v>71</v>
      </c>
      <c r="D3101" s="19" t="s">
        <v>72</v>
      </c>
      <c r="E3101" s="22">
        <v>44926</v>
      </c>
      <c r="F3101" s="17">
        <v>9735</v>
      </c>
      <c r="G3101" s="17">
        <v>15</v>
      </c>
      <c r="H3101" s="15">
        <f t="shared" si="48"/>
        <v>649</v>
      </c>
      <c r="I3101" s="15" t="s">
        <v>206</v>
      </c>
    </row>
    <row r="3102" spans="2:9" ht="15">
      <c r="B3102" s="17"/>
      <c r="C3102" s="17"/>
    </row>
    <row r="3103" spans="2:9" ht="15">
      <c r="B3103" s="17"/>
      <c r="C3103" s="17"/>
    </row>
    <row r="3104" spans="2:9" ht="15">
      <c r="B3104" s="17"/>
      <c r="C3104" s="17"/>
    </row>
    <row r="3105" spans="2:3" ht="15">
      <c r="B3105" s="17"/>
      <c r="C3105" s="17"/>
    </row>
    <row r="3106" spans="2:3" ht="15">
      <c r="B3106" s="17"/>
      <c r="C3106" s="17"/>
    </row>
    <row r="3107" spans="2:3" ht="15">
      <c r="B3107" s="17"/>
      <c r="C3107" s="17"/>
    </row>
    <row r="3108" spans="2:3" ht="15">
      <c r="B3108" s="17"/>
      <c r="C3108" s="17"/>
    </row>
    <row r="3109" spans="2:3" ht="15">
      <c r="B3109" s="17"/>
      <c r="C3109" s="17"/>
    </row>
    <row r="3110" spans="2:3" ht="15">
      <c r="B3110" s="17"/>
      <c r="C3110" s="17"/>
    </row>
    <row r="3111" spans="2:3" ht="15">
      <c r="B3111" s="17"/>
      <c r="C3111" s="17"/>
    </row>
    <row r="3112" spans="2:3" ht="15">
      <c r="B3112" s="17"/>
      <c r="C3112" s="17"/>
    </row>
    <row r="3113" spans="2:3" ht="15">
      <c r="B3113" s="17"/>
      <c r="C3113" s="17"/>
    </row>
    <row r="3114" spans="2:3" ht="15">
      <c r="B3114" s="17"/>
      <c r="C3114" s="17"/>
    </row>
    <row r="3115" spans="2:3" ht="15">
      <c r="B3115" s="17"/>
      <c r="C3115" s="17"/>
    </row>
    <row r="3116" spans="2:3" ht="15">
      <c r="B3116" s="17"/>
      <c r="C3116" s="17"/>
    </row>
    <row r="3117" spans="2:3" ht="15">
      <c r="B3117" s="17"/>
      <c r="C3117" s="17"/>
    </row>
    <row r="3118" spans="2:3" ht="15">
      <c r="B3118" s="17"/>
      <c r="C3118" s="17"/>
    </row>
    <row r="3119" spans="2:3" ht="15">
      <c r="B3119" s="17"/>
      <c r="C3119" s="17"/>
    </row>
    <row r="3120" spans="2:3" ht="15">
      <c r="B3120" s="17"/>
      <c r="C3120" s="17"/>
    </row>
    <row r="3121" spans="2:3" ht="15">
      <c r="B3121" s="17"/>
      <c r="C3121" s="17"/>
    </row>
    <row r="3122" spans="2:3" ht="15">
      <c r="B3122" s="17"/>
      <c r="C3122" s="17"/>
    </row>
    <row r="3123" spans="2:3" ht="15">
      <c r="B3123" s="17"/>
      <c r="C3123" s="17"/>
    </row>
    <row r="3124" spans="2:3" ht="15">
      <c r="B3124" s="17"/>
      <c r="C3124" s="17"/>
    </row>
    <row r="3125" spans="2:3" ht="15">
      <c r="B3125" s="17"/>
      <c r="C3125" s="17"/>
    </row>
    <row r="3126" spans="2:3" ht="15">
      <c r="B3126" s="17"/>
      <c r="C3126" s="17"/>
    </row>
    <row r="3127" spans="2:3" ht="15">
      <c r="B3127" s="17"/>
      <c r="C3127" s="17"/>
    </row>
    <row r="3128" spans="2:3" ht="15">
      <c r="B3128" s="17"/>
      <c r="C3128" s="17"/>
    </row>
    <row r="3129" spans="2:3" ht="15">
      <c r="B3129" s="17"/>
      <c r="C3129" s="17"/>
    </row>
    <row r="3130" spans="2:3" ht="15">
      <c r="B3130" s="17"/>
      <c r="C3130" s="17"/>
    </row>
    <row r="3131" spans="2:3" ht="15">
      <c r="B3131" s="17"/>
      <c r="C3131" s="17"/>
    </row>
    <row r="3132" spans="2:3" ht="15">
      <c r="B3132" s="17"/>
      <c r="C3132" s="17"/>
    </row>
    <row r="3133" spans="2:3" ht="15">
      <c r="B3133" s="17"/>
      <c r="C3133" s="17"/>
    </row>
    <row r="3134" spans="2:3" ht="15">
      <c r="B3134" s="17"/>
      <c r="C3134" s="17"/>
    </row>
    <row r="3135" spans="2:3" ht="15">
      <c r="B3135" s="17"/>
      <c r="C3135" s="17"/>
    </row>
    <row r="3136" spans="2:3" ht="15">
      <c r="B3136" s="17"/>
      <c r="C3136" s="17"/>
    </row>
    <row r="3137" spans="2:3" ht="15">
      <c r="B3137" s="17"/>
      <c r="C3137" s="17"/>
    </row>
    <row r="3138" spans="2:3" ht="15">
      <c r="B3138" s="17"/>
      <c r="C3138" s="17"/>
    </row>
    <row r="3139" spans="2:3" ht="15">
      <c r="B3139" s="17"/>
      <c r="C3139" s="17"/>
    </row>
    <row r="3140" spans="2:3" ht="15">
      <c r="B3140" s="17"/>
      <c r="C3140" s="17"/>
    </row>
    <row r="3141" spans="2:3" ht="15">
      <c r="B3141" s="17"/>
      <c r="C3141" s="17"/>
    </row>
    <row r="3142" spans="2:3" ht="15">
      <c r="B3142" s="17"/>
      <c r="C3142" s="17"/>
    </row>
    <row r="3143" spans="2:3" ht="15">
      <c r="B3143" s="17"/>
      <c r="C3143" s="17"/>
    </row>
    <row r="3144" spans="2:3" ht="15">
      <c r="B3144" s="17"/>
      <c r="C3144" s="17"/>
    </row>
    <row r="3145" spans="2:3" ht="15">
      <c r="B3145" s="17"/>
      <c r="C3145" s="17"/>
    </row>
    <row r="3146" spans="2:3" ht="15">
      <c r="B3146" s="17"/>
      <c r="C3146" s="17"/>
    </row>
    <row r="3147" spans="2:3" ht="15">
      <c r="B3147" s="17"/>
      <c r="C3147" s="17"/>
    </row>
    <row r="3148" spans="2:3" ht="15">
      <c r="B3148" s="17"/>
      <c r="C3148" s="17"/>
    </row>
    <row r="3149" spans="2:3" ht="15">
      <c r="B3149" s="17"/>
      <c r="C3149" s="17"/>
    </row>
    <row r="3150" spans="2:3" ht="15">
      <c r="B3150" s="17"/>
      <c r="C3150" s="17"/>
    </row>
    <row r="3151" spans="2:3" ht="15">
      <c r="B3151" s="17"/>
      <c r="C3151" s="17"/>
    </row>
    <row r="3152" spans="2:3" ht="15">
      <c r="B3152" s="17"/>
      <c r="C3152" s="17"/>
    </row>
    <row r="3153" spans="2:3" ht="15">
      <c r="B3153" s="17"/>
      <c r="C3153" s="17"/>
    </row>
    <row r="3154" spans="2:3" ht="15">
      <c r="B3154" s="17"/>
      <c r="C3154" s="17"/>
    </row>
    <row r="3155" spans="2:3" ht="15">
      <c r="B3155" s="17"/>
      <c r="C3155" s="17"/>
    </row>
    <row r="3156" spans="2:3" ht="15">
      <c r="B3156" s="17"/>
      <c r="C3156" s="17"/>
    </row>
    <row r="3157" spans="2:3" ht="15">
      <c r="B3157" s="17"/>
      <c r="C3157" s="17"/>
    </row>
    <row r="3158" spans="2:3" ht="15">
      <c r="B3158" s="17"/>
      <c r="C3158" s="17"/>
    </row>
    <row r="3159" spans="2:3" ht="15">
      <c r="B3159" s="17"/>
      <c r="C3159" s="17"/>
    </row>
    <row r="3160" spans="2:3" ht="15">
      <c r="B3160" s="17"/>
      <c r="C3160" s="17"/>
    </row>
    <row r="3161" spans="2:3" ht="15">
      <c r="B3161" s="17"/>
      <c r="C3161" s="17"/>
    </row>
    <row r="3162" spans="2:3" ht="15">
      <c r="B3162" s="17"/>
      <c r="C3162" s="17"/>
    </row>
    <row r="3163" spans="2:3" ht="15">
      <c r="B3163" s="17"/>
      <c r="C3163" s="17"/>
    </row>
    <row r="3164" spans="2:3" ht="15">
      <c r="B3164" s="17"/>
      <c r="C3164" s="17"/>
    </row>
    <row r="3165" spans="2:3" ht="15">
      <c r="B3165" s="17"/>
      <c r="C3165" s="17"/>
    </row>
    <row r="3166" spans="2:3" ht="15">
      <c r="B3166" s="17"/>
      <c r="C3166" s="17"/>
    </row>
    <row r="3167" spans="2:3" ht="15">
      <c r="B3167" s="17"/>
      <c r="C3167" s="17"/>
    </row>
    <row r="3168" spans="2:3" ht="15">
      <c r="B3168" s="17"/>
      <c r="C3168" s="17"/>
    </row>
    <row r="3169" spans="2:3" ht="15">
      <c r="B3169" s="17"/>
      <c r="C3169" s="17"/>
    </row>
    <row r="3170" spans="2:3" ht="15">
      <c r="B3170" s="17"/>
      <c r="C3170" s="17"/>
    </row>
    <row r="3171" spans="2:3" ht="15">
      <c r="B3171" s="17"/>
      <c r="C3171" s="17"/>
    </row>
    <row r="3172" spans="2:3" ht="15">
      <c r="B3172" s="17"/>
      <c r="C3172" s="17"/>
    </row>
    <row r="3173" spans="2:3" ht="15">
      <c r="B3173" s="17"/>
      <c r="C3173" s="17"/>
    </row>
    <row r="3174" spans="2:3" ht="15">
      <c r="B3174" s="17"/>
      <c r="C3174" s="17"/>
    </row>
    <row r="3175" spans="2:3" ht="15">
      <c r="B3175" s="17"/>
      <c r="C3175" s="17"/>
    </row>
    <row r="3176" spans="2:3" ht="15">
      <c r="B3176" s="17"/>
      <c r="C3176" s="17"/>
    </row>
    <row r="3177" spans="2:3" ht="15">
      <c r="B3177" s="17"/>
      <c r="C3177" s="17"/>
    </row>
    <row r="3178" spans="2:3" ht="15">
      <c r="B3178" s="17"/>
      <c r="C3178" s="17"/>
    </row>
    <row r="3179" spans="2:3" ht="15">
      <c r="B3179" s="17"/>
      <c r="C3179" s="17"/>
    </row>
    <row r="3180" spans="2:3" ht="15">
      <c r="B3180" s="17"/>
      <c r="C3180" s="17"/>
    </row>
    <row r="3181" spans="2:3" ht="15">
      <c r="B3181" s="17"/>
      <c r="C3181" s="17"/>
    </row>
    <row r="3182" spans="2:3" ht="15">
      <c r="B3182" s="17"/>
      <c r="C3182" s="17"/>
    </row>
    <row r="3183" spans="2:3" ht="15">
      <c r="B3183" s="17"/>
      <c r="C3183" s="17"/>
    </row>
    <row r="3184" spans="2:3" ht="15">
      <c r="B3184" s="17"/>
      <c r="C3184" s="17"/>
    </row>
    <row r="3185" spans="2:3" ht="15">
      <c r="B3185" s="17"/>
      <c r="C3185" s="17"/>
    </row>
    <row r="3186" spans="2:3" ht="15">
      <c r="B3186" s="17"/>
      <c r="C3186" s="17"/>
    </row>
    <row r="3187" spans="2:3" ht="15">
      <c r="B3187" s="17"/>
      <c r="C3187" s="17"/>
    </row>
    <row r="3188" spans="2:3" ht="15">
      <c r="B3188" s="17"/>
      <c r="C3188" s="17"/>
    </row>
    <row r="3189" spans="2:3" ht="15">
      <c r="B3189" s="17"/>
      <c r="C3189" s="17"/>
    </row>
    <row r="3190" spans="2:3" ht="15">
      <c r="B3190" s="17"/>
      <c r="C3190" s="17"/>
    </row>
    <row r="3191" spans="2:3" ht="15">
      <c r="B3191" s="17"/>
      <c r="C3191" s="17"/>
    </row>
    <row r="3192" spans="2:3" ht="15">
      <c r="B3192" s="17"/>
      <c r="C3192" s="17"/>
    </row>
    <row r="3193" spans="2:3" ht="15">
      <c r="B3193" s="17"/>
      <c r="C3193" s="17"/>
    </row>
    <row r="3194" spans="2:3" ht="15">
      <c r="B3194" s="17"/>
      <c r="C3194" s="17"/>
    </row>
    <row r="3195" spans="2:3" ht="15">
      <c r="B3195" s="17"/>
      <c r="C3195" s="17"/>
    </row>
    <row r="3196" spans="2:3" ht="15">
      <c r="B3196" s="17"/>
      <c r="C3196" s="17"/>
    </row>
    <row r="3197" spans="2:3" ht="15">
      <c r="B3197" s="17"/>
      <c r="C3197" s="17"/>
    </row>
    <row r="3198" spans="2:3" ht="15">
      <c r="B3198" s="17"/>
      <c r="C3198" s="17"/>
    </row>
    <row r="3199" spans="2:3" ht="15">
      <c r="B3199" s="17"/>
      <c r="C3199" s="17"/>
    </row>
    <row r="3200" spans="2:3" ht="15">
      <c r="B3200" s="17"/>
      <c r="C3200" s="17"/>
    </row>
    <row r="3201" spans="2:3" ht="15">
      <c r="B3201" s="17"/>
      <c r="C3201" s="17"/>
    </row>
  </sheetData>
  <dataValidations count="1">
    <dataValidation type="list" allowBlank="1" showInputMessage="1" showErrorMessage="1" sqref="K2" xr:uid="{AB192636-C4AE-439D-AFAB-52461AE147C6}">
      <formula1>_xlfn.ANCHORARRAY(#REF!)</formula1>
    </dataValidation>
  </dataValidation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1092-2294-41E4-997B-D9BA605295C2}">
  <dimension ref="B1:K3102"/>
  <sheetViews>
    <sheetView workbookViewId="0">
      <selection activeCell="H3" sqref="H3"/>
    </sheetView>
  </sheetViews>
  <sheetFormatPr defaultRowHeight="13.15"/>
  <cols>
    <col min="2" max="2" width="15.42578125" customWidth="1"/>
    <col min="3" max="3" width="15.7109375" customWidth="1"/>
    <col min="6" max="6" width="9.5703125" bestFit="1" customWidth="1"/>
    <col min="7" max="7" width="9.42578125" bestFit="1" customWidth="1"/>
    <col min="8" max="8" width="10" bestFit="1" customWidth="1"/>
  </cols>
  <sheetData>
    <row r="1" spans="2:11" ht="12.75"/>
    <row r="2" spans="2:11" ht="13.15" customHeight="1">
      <c r="B2" s="27" t="s">
        <v>64</v>
      </c>
      <c r="C2" s="27" t="s">
        <v>64</v>
      </c>
      <c r="D2" s="27" t="s">
        <v>75</v>
      </c>
      <c r="E2" s="27" t="s">
        <v>78</v>
      </c>
      <c r="F2" s="27" t="s">
        <v>68</v>
      </c>
      <c r="G2" s="27" t="s">
        <v>71</v>
      </c>
      <c r="H2" s="27" t="s">
        <v>81</v>
      </c>
      <c r="I2" s="27" t="s">
        <v>63</v>
      </c>
      <c r="K2" s="27" t="s">
        <v>186</v>
      </c>
    </row>
    <row r="3" spans="2:11" ht="12.75">
      <c r="B3" t="s">
        <v>69</v>
      </c>
      <c r="C3" t="s">
        <v>69</v>
      </c>
      <c r="D3" t="s">
        <v>86</v>
      </c>
      <c r="E3" t="s">
        <v>79</v>
      </c>
      <c r="F3" t="s">
        <v>99</v>
      </c>
      <c r="G3" t="s">
        <v>72</v>
      </c>
      <c r="H3" t="s">
        <v>82</v>
      </c>
      <c r="I3" t="s">
        <v>75</v>
      </c>
      <c r="K3" t="s">
        <v>188</v>
      </c>
    </row>
    <row r="4" spans="2:11" ht="15">
      <c r="B4" t="s">
        <v>72</v>
      </c>
      <c r="C4" t="s">
        <v>72</v>
      </c>
      <c r="D4" t="s">
        <v>91</v>
      </c>
      <c r="F4" t="s">
        <v>69</v>
      </c>
      <c r="G4" t="s">
        <v>94</v>
      </c>
      <c r="H4" s="28" t="s">
        <v>121</v>
      </c>
      <c r="I4" t="s">
        <v>78</v>
      </c>
      <c r="K4" t="s">
        <v>203</v>
      </c>
    </row>
    <row r="5" spans="2:11" ht="15">
      <c r="B5" t="s">
        <v>72</v>
      </c>
      <c r="C5" t="s">
        <v>76</v>
      </c>
      <c r="D5" t="s">
        <v>76</v>
      </c>
      <c r="F5" s="28" t="s">
        <v>89</v>
      </c>
      <c r="G5" t="s">
        <v>84</v>
      </c>
      <c r="H5" t="s">
        <v>123</v>
      </c>
      <c r="I5" t="s">
        <v>68</v>
      </c>
      <c r="K5" t="s">
        <v>204</v>
      </c>
    </row>
    <row r="6" spans="2:11">
      <c r="B6" t="s">
        <v>76</v>
      </c>
      <c r="C6" t="s">
        <v>79</v>
      </c>
      <c r="I6" t="s">
        <v>71</v>
      </c>
      <c r="K6" t="s">
        <v>205</v>
      </c>
    </row>
    <row r="7" spans="2:11">
      <c r="B7" t="s">
        <v>79</v>
      </c>
      <c r="C7" t="s">
        <v>82</v>
      </c>
      <c r="I7" t="s">
        <v>81</v>
      </c>
      <c r="K7" t="s">
        <v>206</v>
      </c>
    </row>
    <row r="8" spans="2:11">
      <c r="B8" t="s">
        <v>82</v>
      </c>
      <c r="C8" t="s">
        <v>84</v>
      </c>
    </row>
    <row r="9" spans="2:11">
      <c r="B9" t="s">
        <v>84</v>
      </c>
      <c r="C9" t="s">
        <v>86</v>
      </c>
    </row>
    <row r="10" spans="2:11">
      <c r="B10" t="s">
        <v>86</v>
      </c>
      <c r="C10" t="s">
        <v>89</v>
      </c>
    </row>
    <row r="11" spans="2:11">
      <c r="B11" t="s">
        <v>84</v>
      </c>
      <c r="C11" t="s">
        <v>91</v>
      </c>
    </row>
    <row r="12" spans="2:11">
      <c r="B12" t="s">
        <v>89</v>
      </c>
      <c r="C12" t="s">
        <v>94</v>
      </c>
    </row>
    <row r="13" spans="2:11">
      <c r="B13" t="s">
        <v>91</v>
      </c>
      <c r="C13" t="s">
        <v>99</v>
      </c>
    </row>
    <row r="14" spans="2:11">
      <c r="B14" t="s">
        <v>86</v>
      </c>
      <c r="C14" t="s">
        <v>121</v>
      </c>
    </row>
    <row r="15" spans="2:11">
      <c r="B15" t="s">
        <v>94</v>
      </c>
      <c r="C15" t="s">
        <v>123</v>
      </c>
    </row>
    <row r="16" spans="2:11">
      <c r="B16" t="s">
        <v>94</v>
      </c>
    </row>
    <row r="17" spans="2:2">
      <c r="B17" t="s">
        <v>76</v>
      </c>
    </row>
    <row r="18" spans="2:2">
      <c r="B18" t="s">
        <v>72</v>
      </c>
    </row>
    <row r="19" spans="2:2">
      <c r="B19" t="s">
        <v>99</v>
      </c>
    </row>
    <row r="20" spans="2:2">
      <c r="B20" t="s">
        <v>99</v>
      </c>
    </row>
    <row r="21" spans="2:2">
      <c r="B21" t="s">
        <v>99</v>
      </c>
    </row>
    <row r="22" spans="2:2">
      <c r="B22" t="s">
        <v>76</v>
      </c>
    </row>
    <row r="23" spans="2:2">
      <c r="B23" t="s">
        <v>86</v>
      </c>
    </row>
    <row r="24" spans="2:2">
      <c r="B24" t="s">
        <v>99</v>
      </c>
    </row>
    <row r="25" spans="2:2">
      <c r="B25" t="s">
        <v>82</v>
      </c>
    </row>
    <row r="26" spans="2:2">
      <c r="B26" t="s">
        <v>89</v>
      </c>
    </row>
    <row r="27" spans="2:2">
      <c r="B27" t="s">
        <v>72</v>
      </c>
    </row>
    <row r="28" spans="2:2">
      <c r="B28" t="s">
        <v>89</v>
      </c>
    </row>
    <row r="29" spans="2:2">
      <c r="B29" t="s">
        <v>72</v>
      </c>
    </row>
    <row r="30" spans="2:2">
      <c r="B30" t="s">
        <v>86</v>
      </c>
    </row>
    <row r="31" spans="2:2">
      <c r="B31" t="s">
        <v>76</v>
      </c>
    </row>
    <row r="32" spans="2:2">
      <c r="B32" t="s">
        <v>72</v>
      </c>
    </row>
    <row r="33" spans="2:2">
      <c r="B33" t="s">
        <v>84</v>
      </c>
    </row>
    <row r="34" spans="2:2">
      <c r="B34" t="s">
        <v>72</v>
      </c>
    </row>
    <row r="35" spans="2:2">
      <c r="B35" t="s">
        <v>99</v>
      </c>
    </row>
    <row r="36" spans="2:2">
      <c r="B36" t="s">
        <v>94</v>
      </c>
    </row>
    <row r="37" spans="2:2">
      <c r="B37" t="s">
        <v>99</v>
      </c>
    </row>
    <row r="38" spans="2:2">
      <c r="B38" t="s">
        <v>72</v>
      </c>
    </row>
    <row r="39" spans="2:2">
      <c r="B39" t="s">
        <v>84</v>
      </c>
    </row>
    <row r="40" spans="2:2">
      <c r="B40" t="s">
        <v>121</v>
      </c>
    </row>
    <row r="41" spans="2:2">
      <c r="B41" t="s">
        <v>123</v>
      </c>
    </row>
    <row r="42" spans="2:2">
      <c r="B42" t="s">
        <v>121</v>
      </c>
    </row>
    <row r="43" spans="2:2">
      <c r="B43" t="s">
        <v>91</v>
      </c>
    </row>
    <row r="44" spans="2:2">
      <c r="B44" t="s">
        <v>84</v>
      </c>
    </row>
    <row r="45" spans="2:2">
      <c r="B45" t="s">
        <v>72</v>
      </c>
    </row>
    <row r="46" spans="2:2">
      <c r="B46" t="s">
        <v>99</v>
      </c>
    </row>
    <row r="47" spans="2:2">
      <c r="B47" t="s">
        <v>123</v>
      </c>
    </row>
    <row r="48" spans="2:2">
      <c r="B48" t="s">
        <v>91</v>
      </c>
    </row>
    <row r="49" spans="2:2">
      <c r="B49" t="s">
        <v>72</v>
      </c>
    </row>
    <row r="50" spans="2:2">
      <c r="B50" t="s">
        <v>76</v>
      </c>
    </row>
    <row r="51" spans="2:2">
      <c r="B51" t="s">
        <v>89</v>
      </c>
    </row>
    <row r="52" spans="2:2">
      <c r="B52" t="s">
        <v>72</v>
      </c>
    </row>
    <row r="53" spans="2:2">
      <c r="B53" t="s">
        <v>76</v>
      </c>
    </row>
    <row r="54" spans="2:2">
      <c r="B54" t="s">
        <v>69</v>
      </c>
    </row>
    <row r="55" spans="2:2">
      <c r="B55" t="s">
        <v>84</v>
      </c>
    </row>
    <row r="56" spans="2:2">
      <c r="B56" t="s">
        <v>121</v>
      </c>
    </row>
    <row r="57" spans="2:2">
      <c r="B57" t="s">
        <v>89</v>
      </c>
    </row>
    <row r="58" spans="2:2">
      <c r="B58" t="s">
        <v>94</v>
      </c>
    </row>
    <row r="59" spans="2:2">
      <c r="B59" t="s">
        <v>99</v>
      </c>
    </row>
    <row r="60" spans="2:2">
      <c r="B60" t="s">
        <v>91</v>
      </c>
    </row>
    <row r="61" spans="2:2">
      <c r="B61" t="s">
        <v>89</v>
      </c>
    </row>
    <row r="62" spans="2:2">
      <c r="B62" t="s">
        <v>121</v>
      </c>
    </row>
    <row r="63" spans="2:2">
      <c r="B63" t="s">
        <v>72</v>
      </c>
    </row>
    <row r="64" spans="2:2">
      <c r="B64" t="s">
        <v>123</v>
      </c>
    </row>
    <row r="65" spans="2:2">
      <c r="B65" t="s">
        <v>69</v>
      </c>
    </row>
    <row r="66" spans="2:2">
      <c r="B66" t="s">
        <v>99</v>
      </c>
    </row>
    <row r="67" spans="2:2">
      <c r="B67" t="s">
        <v>123</v>
      </c>
    </row>
    <row r="68" spans="2:2">
      <c r="B68" t="s">
        <v>86</v>
      </c>
    </row>
    <row r="69" spans="2:2">
      <c r="B69" t="s">
        <v>94</v>
      </c>
    </row>
    <row r="70" spans="2:2">
      <c r="B70" t="s">
        <v>89</v>
      </c>
    </row>
    <row r="71" spans="2:2">
      <c r="B71" t="s">
        <v>82</v>
      </c>
    </row>
    <row r="72" spans="2:2">
      <c r="B72" t="s">
        <v>89</v>
      </c>
    </row>
    <row r="73" spans="2:2">
      <c r="B73" t="s">
        <v>84</v>
      </c>
    </row>
    <row r="74" spans="2:2">
      <c r="B74" t="s">
        <v>86</v>
      </c>
    </row>
    <row r="75" spans="2:2">
      <c r="B75" t="s">
        <v>82</v>
      </c>
    </row>
    <row r="76" spans="2:2">
      <c r="B76" t="s">
        <v>121</v>
      </c>
    </row>
    <row r="77" spans="2:2">
      <c r="B77" t="s">
        <v>99</v>
      </c>
    </row>
    <row r="78" spans="2:2">
      <c r="B78" t="s">
        <v>91</v>
      </c>
    </row>
    <row r="79" spans="2:2">
      <c r="B79" t="s">
        <v>84</v>
      </c>
    </row>
    <row r="80" spans="2:2">
      <c r="B80" t="s">
        <v>86</v>
      </c>
    </row>
    <row r="81" spans="2:2">
      <c r="B81" t="s">
        <v>82</v>
      </c>
    </row>
    <row r="82" spans="2:2">
      <c r="B82" t="s">
        <v>94</v>
      </c>
    </row>
    <row r="83" spans="2:2">
      <c r="B83" t="s">
        <v>91</v>
      </c>
    </row>
    <row r="84" spans="2:2">
      <c r="B84" t="s">
        <v>86</v>
      </c>
    </row>
    <row r="85" spans="2:2">
      <c r="B85" t="s">
        <v>121</v>
      </c>
    </row>
    <row r="86" spans="2:2">
      <c r="B86" t="s">
        <v>89</v>
      </c>
    </row>
    <row r="87" spans="2:2">
      <c r="B87" t="s">
        <v>99</v>
      </c>
    </row>
    <row r="88" spans="2:2">
      <c r="B88" t="s">
        <v>82</v>
      </c>
    </row>
    <row r="89" spans="2:2">
      <c r="B89" t="s">
        <v>82</v>
      </c>
    </row>
    <row r="90" spans="2:2">
      <c r="B90" t="s">
        <v>69</v>
      </c>
    </row>
    <row r="91" spans="2:2">
      <c r="B91" t="s">
        <v>91</v>
      </c>
    </row>
    <row r="92" spans="2:2">
      <c r="B92" t="s">
        <v>69</v>
      </c>
    </row>
    <row r="93" spans="2:2">
      <c r="B93" t="s">
        <v>94</v>
      </c>
    </row>
    <row r="94" spans="2:2">
      <c r="B94" t="s">
        <v>123</v>
      </c>
    </row>
    <row r="95" spans="2:2">
      <c r="B95" t="s">
        <v>99</v>
      </c>
    </row>
    <row r="96" spans="2:2">
      <c r="B96" t="s">
        <v>94</v>
      </c>
    </row>
    <row r="97" spans="2:2">
      <c r="B97" t="s">
        <v>72</v>
      </c>
    </row>
    <row r="98" spans="2:2">
      <c r="B98" t="s">
        <v>69</v>
      </c>
    </row>
    <row r="99" spans="2:2">
      <c r="B99" t="s">
        <v>89</v>
      </c>
    </row>
    <row r="100" spans="2:2">
      <c r="B100" t="s">
        <v>69</v>
      </c>
    </row>
    <row r="101" spans="2:2">
      <c r="B101" t="s">
        <v>91</v>
      </c>
    </row>
    <row r="102" spans="2:2">
      <c r="B102" t="s">
        <v>72</v>
      </c>
    </row>
    <row r="103" spans="2:2">
      <c r="B103" t="s">
        <v>69</v>
      </c>
    </row>
    <row r="104" spans="2:2">
      <c r="B104" t="s">
        <v>72</v>
      </c>
    </row>
    <row r="105" spans="2:2">
      <c r="B105" t="s">
        <v>72</v>
      </c>
    </row>
    <row r="106" spans="2:2">
      <c r="B106" t="s">
        <v>76</v>
      </c>
    </row>
    <row r="107" spans="2:2">
      <c r="B107" t="s">
        <v>79</v>
      </c>
    </row>
    <row r="108" spans="2:2">
      <c r="B108" t="s">
        <v>82</v>
      </c>
    </row>
    <row r="109" spans="2:2">
      <c r="B109" t="s">
        <v>84</v>
      </c>
    </row>
    <row r="110" spans="2:2">
      <c r="B110" t="s">
        <v>86</v>
      </c>
    </row>
    <row r="111" spans="2:2">
      <c r="B111" t="s">
        <v>84</v>
      </c>
    </row>
    <row r="112" spans="2:2">
      <c r="B112" t="s">
        <v>89</v>
      </c>
    </row>
    <row r="113" spans="2:2">
      <c r="B113" t="s">
        <v>91</v>
      </c>
    </row>
    <row r="114" spans="2:2">
      <c r="B114" t="s">
        <v>86</v>
      </c>
    </row>
    <row r="115" spans="2:2">
      <c r="B115" t="s">
        <v>94</v>
      </c>
    </row>
    <row r="116" spans="2:2">
      <c r="B116" t="s">
        <v>94</v>
      </c>
    </row>
    <row r="117" spans="2:2">
      <c r="B117" t="s">
        <v>76</v>
      </c>
    </row>
    <row r="118" spans="2:2">
      <c r="B118" t="s">
        <v>72</v>
      </c>
    </row>
    <row r="119" spans="2:2">
      <c r="B119" t="s">
        <v>99</v>
      </c>
    </row>
    <row r="120" spans="2:2">
      <c r="B120" t="s">
        <v>99</v>
      </c>
    </row>
    <row r="121" spans="2:2">
      <c r="B121" t="s">
        <v>99</v>
      </c>
    </row>
    <row r="122" spans="2:2">
      <c r="B122" t="s">
        <v>76</v>
      </c>
    </row>
    <row r="123" spans="2:2">
      <c r="B123" t="s">
        <v>86</v>
      </c>
    </row>
    <row r="124" spans="2:2">
      <c r="B124" t="s">
        <v>99</v>
      </c>
    </row>
    <row r="125" spans="2:2">
      <c r="B125" t="s">
        <v>82</v>
      </c>
    </row>
    <row r="126" spans="2:2">
      <c r="B126" t="s">
        <v>89</v>
      </c>
    </row>
    <row r="127" spans="2:2">
      <c r="B127" t="s">
        <v>72</v>
      </c>
    </row>
    <row r="128" spans="2:2">
      <c r="B128" t="s">
        <v>89</v>
      </c>
    </row>
    <row r="129" spans="2:2">
      <c r="B129" t="s">
        <v>72</v>
      </c>
    </row>
    <row r="130" spans="2:2">
      <c r="B130" t="s">
        <v>86</v>
      </c>
    </row>
    <row r="131" spans="2:2">
      <c r="B131" t="s">
        <v>76</v>
      </c>
    </row>
    <row r="132" spans="2:2">
      <c r="B132" t="s">
        <v>72</v>
      </c>
    </row>
    <row r="133" spans="2:2">
      <c r="B133" t="s">
        <v>84</v>
      </c>
    </row>
    <row r="134" spans="2:2">
      <c r="B134" t="s">
        <v>72</v>
      </c>
    </row>
    <row r="135" spans="2:2">
      <c r="B135" t="s">
        <v>99</v>
      </c>
    </row>
    <row r="136" spans="2:2">
      <c r="B136" t="s">
        <v>94</v>
      </c>
    </row>
    <row r="137" spans="2:2">
      <c r="B137" t="s">
        <v>99</v>
      </c>
    </row>
    <row r="138" spans="2:2">
      <c r="B138" t="s">
        <v>72</v>
      </c>
    </row>
    <row r="139" spans="2:2">
      <c r="B139" t="s">
        <v>84</v>
      </c>
    </row>
    <row r="140" spans="2:2">
      <c r="B140" t="s">
        <v>121</v>
      </c>
    </row>
    <row r="141" spans="2:2">
      <c r="B141" t="s">
        <v>123</v>
      </c>
    </row>
    <row r="142" spans="2:2">
      <c r="B142" t="s">
        <v>121</v>
      </c>
    </row>
    <row r="143" spans="2:2">
      <c r="B143" t="s">
        <v>91</v>
      </c>
    </row>
    <row r="144" spans="2:2">
      <c r="B144" t="s">
        <v>84</v>
      </c>
    </row>
    <row r="145" spans="2:2">
      <c r="B145" t="s">
        <v>72</v>
      </c>
    </row>
    <row r="146" spans="2:2">
      <c r="B146" t="s">
        <v>99</v>
      </c>
    </row>
    <row r="147" spans="2:2">
      <c r="B147" t="s">
        <v>123</v>
      </c>
    </row>
    <row r="148" spans="2:2">
      <c r="B148" t="s">
        <v>91</v>
      </c>
    </row>
    <row r="149" spans="2:2">
      <c r="B149" t="s">
        <v>72</v>
      </c>
    </row>
    <row r="150" spans="2:2">
      <c r="B150" t="s">
        <v>76</v>
      </c>
    </row>
    <row r="151" spans="2:2">
      <c r="B151" t="s">
        <v>89</v>
      </c>
    </row>
    <row r="152" spans="2:2">
      <c r="B152" t="s">
        <v>72</v>
      </c>
    </row>
    <row r="153" spans="2:2">
      <c r="B153" t="s">
        <v>76</v>
      </c>
    </row>
    <row r="154" spans="2:2">
      <c r="B154" t="s">
        <v>69</v>
      </c>
    </row>
    <row r="155" spans="2:2">
      <c r="B155" t="s">
        <v>84</v>
      </c>
    </row>
    <row r="156" spans="2:2">
      <c r="B156" t="s">
        <v>121</v>
      </c>
    </row>
    <row r="157" spans="2:2">
      <c r="B157" t="s">
        <v>89</v>
      </c>
    </row>
    <row r="158" spans="2:2">
      <c r="B158" t="s">
        <v>94</v>
      </c>
    </row>
    <row r="159" spans="2:2">
      <c r="B159" t="s">
        <v>99</v>
      </c>
    </row>
    <row r="160" spans="2:2">
      <c r="B160" t="s">
        <v>91</v>
      </c>
    </row>
    <row r="161" spans="2:2">
      <c r="B161" t="s">
        <v>89</v>
      </c>
    </row>
    <row r="162" spans="2:2">
      <c r="B162" t="s">
        <v>121</v>
      </c>
    </row>
    <row r="163" spans="2:2">
      <c r="B163" t="s">
        <v>72</v>
      </c>
    </row>
    <row r="164" spans="2:2">
      <c r="B164" t="s">
        <v>123</v>
      </c>
    </row>
    <row r="165" spans="2:2">
      <c r="B165" t="s">
        <v>69</v>
      </c>
    </row>
    <row r="166" spans="2:2">
      <c r="B166" t="s">
        <v>99</v>
      </c>
    </row>
    <row r="167" spans="2:2">
      <c r="B167" t="s">
        <v>123</v>
      </c>
    </row>
    <row r="168" spans="2:2">
      <c r="B168" t="s">
        <v>86</v>
      </c>
    </row>
    <row r="169" spans="2:2">
      <c r="B169" t="s">
        <v>94</v>
      </c>
    </row>
    <row r="170" spans="2:2">
      <c r="B170" t="s">
        <v>89</v>
      </c>
    </row>
    <row r="171" spans="2:2">
      <c r="B171" t="s">
        <v>82</v>
      </c>
    </row>
    <row r="172" spans="2:2">
      <c r="B172" t="s">
        <v>89</v>
      </c>
    </row>
    <row r="173" spans="2:2">
      <c r="B173" t="s">
        <v>84</v>
      </c>
    </row>
    <row r="174" spans="2:2">
      <c r="B174" t="s">
        <v>86</v>
      </c>
    </row>
    <row r="175" spans="2:2">
      <c r="B175" t="s">
        <v>82</v>
      </c>
    </row>
    <row r="176" spans="2:2">
      <c r="B176" t="s">
        <v>121</v>
      </c>
    </row>
    <row r="177" spans="2:2">
      <c r="B177" t="s">
        <v>99</v>
      </c>
    </row>
    <row r="178" spans="2:2">
      <c r="B178" t="s">
        <v>91</v>
      </c>
    </row>
    <row r="179" spans="2:2">
      <c r="B179" t="s">
        <v>84</v>
      </c>
    </row>
    <row r="180" spans="2:2">
      <c r="B180" t="s">
        <v>86</v>
      </c>
    </row>
    <row r="181" spans="2:2">
      <c r="B181" t="s">
        <v>82</v>
      </c>
    </row>
    <row r="182" spans="2:2">
      <c r="B182" t="s">
        <v>94</v>
      </c>
    </row>
    <row r="183" spans="2:2">
      <c r="B183" t="s">
        <v>91</v>
      </c>
    </row>
    <row r="184" spans="2:2">
      <c r="B184" t="s">
        <v>86</v>
      </c>
    </row>
    <row r="185" spans="2:2">
      <c r="B185" t="s">
        <v>121</v>
      </c>
    </row>
    <row r="186" spans="2:2">
      <c r="B186" t="s">
        <v>89</v>
      </c>
    </row>
    <row r="187" spans="2:2">
      <c r="B187" t="s">
        <v>99</v>
      </c>
    </row>
    <row r="188" spans="2:2">
      <c r="B188" t="s">
        <v>82</v>
      </c>
    </row>
    <row r="189" spans="2:2">
      <c r="B189" t="s">
        <v>82</v>
      </c>
    </row>
    <row r="190" spans="2:2">
      <c r="B190" t="s">
        <v>69</v>
      </c>
    </row>
    <row r="191" spans="2:2">
      <c r="B191" t="s">
        <v>91</v>
      </c>
    </row>
    <row r="192" spans="2:2">
      <c r="B192" t="s">
        <v>69</v>
      </c>
    </row>
    <row r="193" spans="2:2">
      <c r="B193" t="s">
        <v>94</v>
      </c>
    </row>
    <row r="194" spans="2:2">
      <c r="B194" t="s">
        <v>123</v>
      </c>
    </row>
    <row r="195" spans="2:2">
      <c r="B195" t="s">
        <v>99</v>
      </c>
    </row>
    <row r="196" spans="2:2">
      <c r="B196" t="s">
        <v>94</v>
      </c>
    </row>
    <row r="197" spans="2:2">
      <c r="B197" t="s">
        <v>72</v>
      </c>
    </row>
    <row r="198" spans="2:2">
      <c r="B198" t="s">
        <v>69</v>
      </c>
    </row>
    <row r="199" spans="2:2">
      <c r="B199" t="s">
        <v>89</v>
      </c>
    </row>
    <row r="200" spans="2:2">
      <c r="B200" t="s">
        <v>69</v>
      </c>
    </row>
    <row r="201" spans="2:2">
      <c r="B201" t="s">
        <v>91</v>
      </c>
    </row>
    <row r="202" spans="2:2">
      <c r="B202" t="s">
        <v>72</v>
      </c>
    </row>
    <row r="203" spans="2:2">
      <c r="B203" t="s">
        <v>69</v>
      </c>
    </row>
    <row r="204" spans="2:2">
      <c r="B204" t="s">
        <v>72</v>
      </c>
    </row>
    <row r="205" spans="2:2">
      <c r="B205" t="s">
        <v>72</v>
      </c>
    </row>
    <row r="206" spans="2:2">
      <c r="B206" t="s">
        <v>76</v>
      </c>
    </row>
    <row r="207" spans="2:2">
      <c r="B207" t="s">
        <v>79</v>
      </c>
    </row>
    <row r="208" spans="2:2">
      <c r="B208" t="s">
        <v>82</v>
      </c>
    </row>
    <row r="209" spans="2:2">
      <c r="B209" t="s">
        <v>84</v>
      </c>
    </row>
    <row r="210" spans="2:2">
      <c r="B210" t="s">
        <v>86</v>
      </c>
    </row>
    <row r="211" spans="2:2">
      <c r="B211" t="s">
        <v>84</v>
      </c>
    </row>
    <row r="212" spans="2:2">
      <c r="B212" t="s">
        <v>89</v>
      </c>
    </row>
    <row r="213" spans="2:2">
      <c r="B213" t="s">
        <v>91</v>
      </c>
    </row>
    <row r="214" spans="2:2">
      <c r="B214" t="s">
        <v>86</v>
      </c>
    </row>
    <row r="215" spans="2:2">
      <c r="B215" t="s">
        <v>94</v>
      </c>
    </row>
    <row r="216" spans="2:2">
      <c r="B216" t="s">
        <v>94</v>
      </c>
    </row>
    <row r="217" spans="2:2">
      <c r="B217" t="s">
        <v>76</v>
      </c>
    </row>
    <row r="218" spans="2:2">
      <c r="B218" t="s">
        <v>72</v>
      </c>
    </row>
    <row r="219" spans="2:2">
      <c r="B219" t="s">
        <v>99</v>
      </c>
    </row>
    <row r="220" spans="2:2">
      <c r="B220" t="s">
        <v>99</v>
      </c>
    </row>
    <row r="221" spans="2:2">
      <c r="B221" t="s">
        <v>99</v>
      </c>
    </row>
    <row r="222" spans="2:2">
      <c r="B222" t="s">
        <v>76</v>
      </c>
    </row>
    <row r="223" spans="2:2">
      <c r="B223" t="s">
        <v>86</v>
      </c>
    </row>
    <row r="224" spans="2:2">
      <c r="B224" t="s">
        <v>99</v>
      </c>
    </row>
    <row r="225" spans="2:2">
      <c r="B225" t="s">
        <v>82</v>
      </c>
    </row>
    <row r="226" spans="2:2">
      <c r="B226" t="s">
        <v>89</v>
      </c>
    </row>
    <row r="227" spans="2:2">
      <c r="B227" t="s">
        <v>72</v>
      </c>
    </row>
    <row r="228" spans="2:2">
      <c r="B228" t="s">
        <v>89</v>
      </c>
    </row>
    <row r="229" spans="2:2">
      <c r="B229" t="s">
        <v>72</v>
      </c>
    </row>
    <row r="230" spans="2:2">
      <c r="B230" t="s">
        <v>86</v>
      </c>
    </row>
    <row r="231" spans="2:2">
      <c r="B231" t="s">
        <v>76</v>
      </c>
    </row>
    <row r="232" spans="2:2">
      <c r="B232" t="s">
        <v>72</v>
      </c>
    </row>
    <row r="233" spans="2:2">
      <c r="B233" t="s">
        <v>84</v>
      </c>
    </row>
    <row r="234" spans="2:2">
      <c r="B234" t="s">
        <v>72</v>
      </c>
    </row>
    <row r="235" spans="2:2">
      <c r="B235" t="s">
        <v>99</v>
      </c>
    </row>
    <row r="236" spans="2:2">
      <c r="B236" t="s">
        <v>94</v>
      </c>
    </row>
    <row r="237" spans="2:2">
      <c r="B237" t="s">
        <v>99</v>
      </c>
    </row>
    <row r="238" spans="2:2">
      <c r="B238" t="s">
        <v>72</v>
      </c>
    </row>
    <row r="239" spans="2:2">
      <c r="B239" t="s">
        <v>84</v>
      </c>
    </row>
    <row r="240" spans="2:2">
      <c r="B240" t="s">
        <v>121</v>
      </c>
    </row>
    <row r="241" spans="2:2">
      <c r="B241" t="s">
        <v>123</v>
      </c>
    </row>
    <row r="242" spans="2:2">
      <c r="B242" t="s">
        <v>121</v>
      </c>
    </row>
    <row r="243" spans="2:2">
      <c r="B243" t="s">
        <v>91</v>
      </c>
    </row>
    <row r="244" spans="2:2">
      <c r="B244" t="s">
        <v>84</v>
      </c>
    </row>
    <row r="245" spans="2:2">
      <c r="B245" t="s">
        <v>72</v>
      </c>
    </row>
    <row r="246" spans="2:2">
      <c r="B246" t="s">
        <v>99</v>
      </c>
    </row>
    <row r="247" spans="2:2">
      <c r="B247" t="s">
        <v>123</v>
      </c>
    </row>
    <row r="248" spans="2:2">
      <c r="B248" t="s">
        <v>91</v>
      </c>
    </row>
    <row r="249" spans="2:2">
      <c r="B249" t="s">
        <v>72</v>
      </c>
    </row>
    <row r="250" spans="2:2">
      <c r="B250" t="s">
        <v>76</v>
      </c>
    </row>
    <row r="251" spans="2:2">
      <c r="B251" t="s">
        <v>89</v>
      </c>
    </row>
    <row r="252" spans="2:2">
      <c r="B252" t="s">
        <v>72</v>
      </c>
    </row>
    <row r="253" spans="2:2">
      <c r="B253" t="s">
        <v>76</v>
      </c>
    </row>
    <row r="254" spans="2:2">
      <c r="B254" t="s">
        <v>69</v>
      </c>
    </row>
    <row r="255" spans="2:2">
      <c r="B255" t="s">
        <v>84</v>
      </c>
    </row>
    <row r="256" spans="2:2">
      <c r="B256" t="s">
        <v>121</v>
      </c>
    </row>
    <row r="257" spans="2:2">
      <c r="B257" t="s">
        <v>89</v>
      </c>
    </row>
    <row r="258" spans="2:2">
      <c r="B258" t="s">
        <v>94</v>
      </c>
    </row>
    <row r="259" spans="2:2">
      <c r="B259" t="s">
        <v>99</v>
      </c>
    </row>
    <row r="260" spans="2:2">
      <c r="B260" t="s">
        <v>91</v>
      </c>
    </row>
    <row r="261" spans="2:2">
      <c r="B261" t="s">
        <v>89</v>
      </c>
    </row>
    <row r="262" spans="2:2">
      <c r="B262" t="s">
        <v>121</v>
      </c>
    </row>
    <row r="263" spans="2:2">
      <c r="B263" t="s">
        <v>72</v>
      </c>
    </row>
    <row r="264" spans="2:2">
      <c r="B264" t="s">
        <v>123</v>
      </c>
    </row>
    <row r="265" spans="2:2">
      <c r="B265" t="s">
        <v>69</v>
      </c>
    </row>
    <row r="266" spans="2:2">
      <c r="B266" t="s">
        <v>99</v>
      </c>
    </row>
    <row r="267" spans="2:2">
      <c r="B267" t="s">
        <v>123</v>
      </c>
    </row>
    <row r="268" spans="2:2">
      <c r="B268" t="s">
        <v>86</v>
      </c>
    </row>
    <row r="269" spans="2:2">
      <c r="B269" t="s">
        <v>94</v>
      </c>
    </row>
    <row r="270" spans="2:2">
      <c r="B270" t="s">
        <v>89</v>
      </c>
    </row>
    <row r="271" spans="2:2">
      <c r="B271" t="s">
        <v>82</v>
      </c>
    </row>
    <row r="272" spans="2:2">
      <c r="B272" t="s">
        <v>89</v>
      </c>
    </row>
    <row r="273" spans="2:2">
      <c r="B273" t="s">
        <v>84</v>
      </c>
    </row>
    <row r="274" spans="2:2">
      <c r="B274" t="s">
        <v>86</v>
      </c>
    </row>
    <row r="275" spans="2:2">
      <c r="B275" t="s">
        <v>82</v>
      </c>
    </row>
    <row r="276" spans="2:2">
      <c r="B276" t="s">
        <v>121</v>
      </c>
    </row>
    <row r="277" spans="2:2">
      <c r="B277" t="s">
        <v>99</v>
      </c>
    </row>
    <row r="278" spans="2:2">
      <c r="B278" t="s">
        <v>91</v>
      </c>
    </row>
    <row r="279" spans="2:2">
      <c r="B279" t="s">
        <v>84</v>
      </c>
    </row>
    <row r="280" spans="2:2">
      <c r="B280" t="s">
        <v>86</v>
      </c>
    </row>
    <row r="281" spans="2:2">
      <c r="B281" t="s">
        <v>82</v>
      </c>
    </row>
    <row r="282" spans="2:2">
      <c r="B282" t="s">
        <v>94</v>
      </c>
    </row>
    <row r="283" spans="2:2">
      <c r="B283" t="s">
        <v>91</v>
      </c>
    </row>
    <row r="284" spans="2:2">
      <c r="B284" t="s">
        <v>86</v>
      </c>
    </row>
    <row r="285" spans="2:2">
      <c r="B285" t="s">
        <v>121</v>
      </c>
    </row>
    <row r="286" spans="2:2">
      <c r="B286" t="s">
        <v>89</v>
      </c>
    </row>
    <row r="287" spans="2:2">
      <c r="B287" t="s">
        <v>99</v>
      </c>
    </row>
    <row r="288" spans="2:2">
      <c r="B288" t="s">
        <v>82</v>
      </c>
    </row>
    <row r="289" spans="2:2">
      <c r="B289" t="s">
        <v>82</v>
      </c>
    </row>
    <row r="290" spans="2:2">
      <c r="B290" t="s">
        <v>69</v>
      </c>
    </row>
    <row r="291" spans="2:2">
      <c r="B291" t="s">
        <v>91</v>
      </c>
    </row>
    <row r="292" spans="2:2">
      <c r="B292" t="s">
        <v>69</v>
      </c>
    </row>
    <row r="293" spans="2:2">
      <c r="B293" t="s">
        <v>94</v>
      </c>
    </row>
    <row r="294" spans="2:2">
      <c r="B294" t="s">
        <v>123</v>
      </c>
    </row>
    <row r="295" spans="2:2">
      <c r="B295" t="s">
        <v>99</v>
      </c>
    </row>
    <row r="296" spans="2:2">
      <c r="B296" t="s">
        <v>94</v>
      </c>
    </row>
    <row r="297" spans="2:2">
      <c r="B297" t="s">
        <v>72</v>
      </c>
    </row>
    <row r="298" spans="2:2">
      <c r="B298" t="s">
        <v>69</v>
      </c>
    </row>
    <row r="299" spans="2:2">
      <c r="B299" t="s">
        <v>89</v>
      </c>
    </row>
    <row r="300" spans="2:2">
      <c r="B300" t="s">
        <v>69</v>
      </c>
    </row>
    <row r="301" spans="2:2">
      <c r="B301" t="s">
        <v>91</v>
      </c>
    </row>
    <row r="302" spans="2:2">
      <c r="B302" t="s">
        <v>72</v>
      </c>
    </row>
    <row r="303" spans="2:2">
      <c r="B303" t="s">
        <v>69</v>
      </c>
    </row>
    <row r="304" spans="2:2">
      <c r="B304" t="s">
        <v>72</v>
      </c>
    </row>
    <row r="305" spans="2:2">
      <c r="B305" t="s">
        <v>72</v>
      </c>
    </row>
    <row r="306" spans="2:2">
      <c r="B306" t="s">
        <v>76</v>
      </c>
    </row>
    <row r="307" spans="2:2">
      <c r="B307" t="s">
        <v>79</v>
      </c>
    </row>
    <row r="308" spans="2:2">
      <c r="B308" t="s">
        <v>82</v>
      </c>
    </row>
    <row r="309" spans="2:2">
      <c r="B309" t="s">
        <v>84</v>
      </c>
    </row>
    <row r="310" spans="2:2">
      <c r="B310" t="s">
        <v>86</v>
      </c>
    </row>
    <row r="311" spans="2:2">
      <c r="B311" t="s">
        <v>84</v>
      </c>
    </row>
    <row r="312" spans="2:2">
      <c r="B312" t="s">
        <v>89</v>
      </c>
    </row>
    <row r="313" spans="2:2">
      <c r="B313" t="s">
        <v>91</v>
      </c>
    </row>
    <row r="314" spans="2:2">
      <c r="B314" t="s">
        <v>86</v>
      </c>
    </row>
    <row r="315" spans="2:2">
      <c r="B315" t="s">
        <v>94</v>
      </c>
    </row>
    <row r="316" spans="2:2">
      <c r="B316" t="s">
        <v>94</v>
      </c>
    </row>
    <row r="317" spans="2:2">
      <c r="B317" t="s">
        <v>76</v>
      </c>
    </row>
    <row r="318" spans="2:2">
      <c r="B318" t="s">
        <v>72</v>
      </c>
    </row>
    <row r="319" spans="2:2">
      <c r="B319" t="s">
        <v>99</v>
      </c>
    </row>
    <row r="320" spans="2:2">
      <c r="B320" t="s">
        <v>99</v>
      </c>
    </row>
    <row r="321" spans="2:2">
      <c r="B321" t="s">
        <v>99</v>
      </c>
    </row>
    <row r="322" spans="2:2">
      <c r="B322" t="s">
        <v>76</v>
      </c>
    </row>
    <row r="323" spans="2:2">
      <c r="B323" t="s">
        <v>86</v>
      </c>
    </row>
    <row r="324" spans="2:2">
      <c r="B324" t="s">
        <v>99</v>
      </c>
    </row>
    <row r="325" spans="2:2">
      <c r="B325" t="s">
        <v>82</v>
      </c>
    </row>
    <row r="326" spans="2:2">
      <c r="B326" t="s">
        <v>89</v>
      </c>
    </row>
    <row r="327" spans="2:2">
      <c r="B327" t="s">
        <v>72</v>
      </c>
    </row>
    <row r="328" spans="2:2">
      <c r="B328" t="s">
        <v>89</v>
      </c>
    </row>
    <row r="329" spans="2:2">
      <c r="B329" t="s">
        <v>72</v>
      </c>
    </row>
    <row r="330" spans="2:2">
      <c r="B330" t="s">
        <v>86</v>
      </c>
    </row>
    <row r="331" spans="2:2">
      <c r="B331" t="s">
        <v>76</v>
      </c>
    </row>
    <row r="332" spans="2:2">
      <c r="B332" t="s">
        <v>72</v>
      </c>
    </row>
    <row r="333" spans="2:2">
      <c r="B333" t="s">
        <v>84</v>
      </c>
    </row>
    <row r="334" spans="2:2">
      <c r="B334" t="s">
        <v>72</v>
      </c>
    </row>
    <row r="335" spans="2:2">
      <c r="B335" t="s">
        <v>99</v>
      </c>
    </row>
    <row r="336" spans="2:2">
      <c r="B336" t="s">
        <v>94</v>
      </c>
    </row>
    <row r="337" spans="2:2">
      <c r="B337" t="s">
        <v>99</v>
      </c>
    </row>
    <row r="338" spans="2:2">
      <c r="B338" t="s">
        <v>72</v>
      </c>
    </row>
    <row r="339" spans="2:2">
      <c r="B339" t="s">
        <v>84</v>
      </c>
    </row>
    <row r="340" spans="2:2">
      <c r="B340" t="s">
        <v>121</v>
      </c>
    </row>
    <row r="341" spans="2:2">
      <c r="B341" t="s">
        <v>123</v>
      </c>
    </row>
    <row r="342" spans="2:2">
      <c r="B342" t="s">
        <v>121</v>
      </c>
    </row>
    <row r="343" spans="2:2">
      <c r="B343" t="s">
        <v>91</v>
      </c>
    </row>
    <row r="344" spans="2:2">
      <c r="B344" t="s">
        <v>84</v>
      </c>
    </row>
    <row r="345" spans="2:2">
      <c r="B345" t="s">
        <v>72</v>
      </c>
    </row>
    <row r="346" spans="2:2">
      <c r="B346" t="s">
        <v>99</v>
      </c>
    </row>
    <row r="347" spans="2:2">
      <c r="B347" t="s">
        <v>123</v>
      </c>
    </row>
    <row r="348" spans="2:2">
      <c r="B348" t="s">
        <v>91</v>
      </c>
    </row>
    <row r="349" spans="2:2">
      <c r="B349" t="s">
        <v>72</v>
      </c>
    </row>
    <row r="350" spans="2:2">
      <c r="B350" t="s">
        <v>76</v>
      </c>
    </row>
    <row r="351" spans="2:2">
      <c r="B351" t="s">
        <v>89</v>
      </c>
    </row>
    <row r="352" spans="2:2">
      <c r="B352" t="s">
        <v>72</v>
      </c>
    </row>
    <row r="353" spans="2:2">
      <c r="B353" t="s">
        <v>76</v>
      </c>
    </row>
    <row r="354" spans="2:2">
      <c r="B354" t="s">
        <v>69</v>
      </c>
    </row>
    <row r="355" spans="2:2">
      <c r="B355" t="s">
        <v>84</v>
      </c>
    </row>
    <row r="356" spans="2:2">
      <c r="B356" t="s">
        <v>121</v>
      </c>
    </row>
    <row r="357" spans="2:2">
      <c r="B357" t="s">
        <v>89</v>
      </c>
    </row>
    <row r="358" spans="2:2">
      <c r="B358" t="s">
        <v>94</v>
      </c>
    </row>
    <row r="359" spans="2:2">
      <c r="B359" t="s">
        <v>99</v>
      </c>
    </row>
    <row r="360" spans="2:2">
      <c r="B360" t="s">
        <v>91</v>
      </c>
    </row>
    <row r="361" spans="2:2">
      <c r="B361" t="s">
        <v>89</v>
      </c>
    </row>
    <row r="362" spans="2:2">
      <c r="B362" t="s">
        <v>121</v>
      </c>
    </row>
    <row r="363" spans="2:2">
      <c r="B363" t="s">
        <v>72</v>
      </c>
    </row>
    <row r="364" spans="2:2">
      <c r="B364" t="s">
        <v>123</v>
      </c>
    </row>
    <row r="365" spans="2:2">
      <c r="B365" t="s">
        <v>69</v>
      </c>
    </row>
    <row r="366" spans="2:2">
      <c r="B366" t="s">
        <v>99</v>
      </c>
    </row>
    <row r="367" spans="2:2">
      <c r="B367" t="s">
        <v>123</v>
      </c>
    </row>
    <row r="368" spans="2:2">
      <c r="B368" t="s">
        <v>86</v>
      </c>
    </row>
    <row r="369" spans="2:2">
      <c r="B369" t="s">
        <v>94</v>
      </c>
    </row>
    <row r="370" spans="2:2">
      <c r="B370" t="s">
        <v>89</v>
      </c>
    </row>
    <row r="371" spans="2:2">
      <c r="B371" t="s">
        <v>82</v>
      </c>
    </row>
    <row r="372" spans="2:2">
      <c r="B372" t="s">
        <v>89</v>
      </c>
    </row>
    <row r="373" spans="2:2">
      <c r="B373" t="s">
        <v>84</v>
      </c>
    </row>
    <row r="374" spans="2:2">
      <c r="B374" t="s">
        <v>86</v>
      </c>
    </row>
    <row r="375" spans="2:2">
      <c r="B375" t="s">
        <v>82</v>
      </c>
    </row>
    <row r="376" spans="2:2">
      <c r="B376" t="s">
        <v>121</v>
      </c>
    </row>
    <row r="377" spans="2:2">
      <c r="B377" t="s">
        <v>99</v>
      </c>
    </row>
    <row r="378" spans="2:2">
      <c r="B378" t="s">
        <v>91</v>
      </c>
    </row>
    <row r="379" spans="2:2">
      <c r="B379" t="s">
        <v>84</v>
      </c>
    </row>
    <row r="380" spans="2:2">
      <c r="B380" t="s">
        <v>86</v>
      </c>
    </row>
    <row r="381" spans="2:2">
      <c r="B381" t="s">
        <v>82</v>
      </c>
    </row>
    <row r="382" spans="2:2">
      <c r="B382" t="s">
        <v>94</v>
      </c>
    </row>
    <row r="383" spans="2:2">
      <c r="B383" t="s">
        <v>91</v>
      </c>
    </row>
    <row r="384" spans="2:2">
      <c r="B384" t="s">
        <v>86</v>
      </c>
    </row>
    <row r="385" spans="2:2">
      <c r="B385" t="s">
        <v>121</v>
      </c>
    </row>
    <row r="386" spans="2:2">
      <c r="B386" t="s">
        <v>89</v>
      </c>
    </row>
    <row r="387" spans="2:2">
      <c r="B387" t="s">
        <v>99</v>
      </c>
    </row>
    <row r="388" spans="2:2">
      <c r="B388" t="s">
        <v>82</v>
      </c>
    </row>
    <row r="389" spans="2:2">
      <c r="B389" t="s">
        <v>82</v>
      </c>
    </row>
    <row r="390" spans="2:2">
      <c r="B390" t="s">
        <v>69</v>
      </c>
    </row>
    <row r="391" spans="2:2">
      <c r="B391" t="s">
        <v>91</v>
      </c>
    </row>
    <row r="392" spans="2:2">
      <c r="B392" t="s">
        <v>69</v>
      </c>
    </row>
    <row r="393" spans="2:2">
      <c r="B393" t="s">
        <v>94</v>
      </c>
    </row>
    <row r="394" spans="2:2">
      <c r="B394" t="s">
        <v>123</v>
      </c>
    </row>
    <row r="395" spans="2:2">
      <c r="B395" t="s">
        <v>99</v>
      </c>
    </row>
    <row r="396" spans="2:2">
      <c r="B396" t="s">
        <v>94</v>
      </c>
    </row>
    <row r="397" spans="2:2">
      <c r="B397" t="s">
        <v>72</v>
      </c>
    </row>
    <row r="398" spans="2:2">
      <c r="B398" t="s">
        <v>69</v>
      </c>
    </row>
    <row r="399" spans="2:2">
      <c r="B399" t="s">
        <v>89</v>
      </c>
    </row>
    <row r="400" spans="2:2">
      <c r="B400" t="s">
        <v>69</v>
      </c>
    </row>
    <row r="401" spans="2:2">
      <c r="B401" t="s">
        <v>91</v>
      </c>
    </row>
    <row r="402" spans="2:2">
      <c r="B402" t="s">
        <v>72</v>
      </c>
    </row>
    <row r="403" spans="2:2">
      <c r="B403" t="s">
        <v>69</v>
      </c>
    </row>
    <row r="404" spans="2:2">
      <c r="B404" t="s">
        <v>72</v>
      </c>
    </row>
    <row r="405" spans="2:2">
      <c r="B405" t="s">
        <v>72</v>
      </c>
    </row>
    <row r="406" spans="2:2">
      <c r="B406" t="s">
        <v>76</v>
      </c>
    </row>
    <row r="407" spans="2:2">
      <c r="B407" t="s">
        <v>79</v>
      </c>
    </row>
    <row r="408" spans="2:2">
      <c r="B408" t="s">
        <v>82</v>
      </c>
    </row>
    <row r="409" spans="2:2">
      <c r="B409" t="s">
        <v>84</v>
      </c>
    </row>
    <row r="410" spans="2:2">
      <c r="B410" t="s">
        <v>86</v>
      </c>
    </row>
    <row r="411" spans="2:2">
      <c r="B411" t="s">
        <v>84</v>
      </c>
    </row>
    <row r="412" spans="2:2">
      <c r="B412" t="s">
        <v>89</v>
      </c>
    </row>
    <row r="413" spans="2:2">
      <c r="B413" t="s">
        <v>91</v>
      </c>
    </row>
    <row r="414" spans="2:2">
      <c r="B414" t="s">
        <v>86</v>
      </c>
    </row>
    <row r="415" spans="2:2">
      <c r="B415" t="s">
        <v>94</v>
      </c>
    </row>
    <row r="416" spans="2:2">
      <c r="B416" t="s">
        <v>94</v>
      </c>
    </row>
    <row r="417" spans="2:2">
      <c r="B417" t="s">
        <v>76</v>
      </c>
    </row>
    <row r="418" spans="2:2">
      <c r="B418" t="s">
        <v>72</v>
      </c>
    </row>
    <row r="419" spans="2:2">
      <c r="B419" t="s">
        <v>99</v>
      </c>
    </row>
    <row r="420" spans="2:2">
      <c r="B420" t="s">
        <v>99</v>
      </c>
    </row>
    <row r="421" spans="2:2">
      <c r="B421" t="s">
        <v>99</v>
      </c>
    </row>
    <row r="422" spans="2:2">
      <c r="B422" t="s">
        <v>76</v>
      </c>
    </row>
    <row r="423" spans="2:2">
      <c r="B423" t="s">
        <v>86</v>
      </c>
    </row>
    <row r="424" spans="2:2">
      <c r="B424" t="s">
        <v>99</v>
      </c>
    </row>
    <row r="425" spans="2:2">
      <c r="B425" t="s">
        <v>82</v>
      </c>
    </row>
    <row r="426" spans="2:2">
      <c r="B426" t="s">
        <v>89</v>
      </c>
    </row>
    <row r="427" spans="2:2">
      <c r="B427" t="s">
        <v>72</v>
      </c>
    </row>
    <row r="428" spans="2:2">
      <c r="B428" t="s">
        <v>89</v>
      </c>
    </row>
    <row r="429" spans="2:2">
      <c r="B429" t="s">
        <v>72</v>
      </c>
    </row>
    <row r="430" spans="2:2">
      <c r="B430" t="s">
        <v>86</v>
      </c>
    </row>
    <row r="431" spans="2:2">
      <c r="B431" t="s">
        <v>76</v>
      </c>
    </row>
    <row r="432" spans="2:2">
      <c r="B432" t="s">
        <v>72</v>
      </c>
    </row>
    <row r="433" spans="2:2">
      <c r="B433" t="s">
        <v>84</v>
      </c>
    </row>
    <row r="434" spans="2:2">
      <c r="B434" t="s">
        <v>72</v>
      </c>
    </row>
    <row r="435" spans="2:2">
      <c r="B435" t="s">
        <v>99</v>
      </c>
    </row>
    <row r="436" spans="2:2">
      <c r="B436" t="s">
        <v>94</v>
      </c>
    </row>
    <row r="437" spans="2:2">
      <c r="B437" t="s">
        <v>99</v>
      </c>
    </row>
    <row r="438" spans="2:2">
      <c r="B438" t="s">
        <v>72</v>
      </c>
    </row>
    <row r="439" spans="2:2">
      <c r="B439" t="s">
        <v>84</v>
      </c>
    </row>
    <row r="440" spans="2:2">
      <c r="B440" t="s">
        <v>121</v>
      </c>
    </row>
    <row r="441" spans="2:2">
      <c r="B441" t="s">
        <v>123</v>
      </c>
    </row>
    <row r="442" spans="2:2">
      <c r="B442" t="s">
        <v>121</v>
      </c>
    </row>
    <row r="443" spans="2:2">
      <c r="B443" t="s">
        <v>91</v>
      </c>
    </row>
    <row r="444" spans="2:2">
      <c r="B444" t="s">
        <v>84</v>
      </c>
    </row>
    <row r="445" spans="2:2">
      <c r="B445" t="s">
        <v>72</v>
      </c>
    </row>
    <row r="446" spans="2:2">
      <c r="B446" t="s">
        <v>99</v>
      </c>
    </row>
    <row r="447" spans="2:2">
      <c r="B447" t="s">
        <v>123</v>
      </c>
    </row>
    <row r="448" spans="2:2">
      <c r="B448" t="s">
        <v>91</v>
      </c>
    </row>
    <row r="449" spans="2:2">
      <c r="B449" t="s">
        <v>72</v>
      </c>
    </row>
    <row r="450" spans="2:2">
      <c r="B450" t="s">
        <v>76</v>
      </c>
    </row>
    <row r="451" spans="2:2">
      <c r="B451" t="s">
        <v>89</v>
      </c>
    </row>
    <row r="452" spans="2:2">
      <c r="B452" t="s">
        <v>72</v>
      </c>
    </row>
    <row r="453" spans="2:2">
      <c r="B453" t="s">
        <v>76</v>
      </c>
    </row>
    <row r="454" spans="2:2">
      <c r="B454" t="s">
        <v>69</v>
      </c>
    </row>
    <row r="455" spans="2:2">
      <c r="B455" t="s">
        <v>84</v>
      </c>
    </row>
    <row r="456" spans="2:2">
      <c r="B456" t="s">
        <v>121</v>
      </c>
    </row>
    <row r="457" spans="2:2">
      <c r="B457" t="s">
        <v>89</v>
      </c>
    </row>
    <row r="458" spans="2:2">
      <c r="B458" t="s">
        <v>94</v>
      </c>
    </row>
    <row r="459" spans="2:2">
      <c r="B459" t="s">
        <v>99</v>
      </c>
    </row>
    <row r="460" spans="2:2">
      <c r="B460" t="s">
        <v>91</v>
      </c>
    </row>
    <row r="461" spans="2:2">
      <c r="B461" t="s">
        <v>89</v>
      </c>
    </row>
    <row r="462" spans="2:2">
      <c r="B462" t="s">
        <v>121</v>
      </c>
    </row>
    <row r="463" spans="2:2">
      <c r="B463" t="s">
        <v>72</v>
      </c>
    </row>
    <row r="464" spans="2:2">
      <c r="B464" t="s">
        <v>123</v>
      </c>
    </row>
    <row r="465" spans="2:2">
      <c r="B465" t="s">
        <v>69</v>
      </c>
    </row>
    <row r="466" spans="2:2">
      <c r="B466" t="s">
        <v>99</v>
      </c>
    </row>
    <row r="467" spans="2:2">
      <c r="B467" t="s">
        <v>123</v>
      </c>
    </row>
    <row r="468" spans="2:2">
      <c r="B468" t="s">
        <v>86</v>
      </c>
    </row>
    <row r="469" spans="2:2">
      <c r="B469" t="s">
        <v>94</v>
      </c>
    </row>
    <row r="470" spans="2:2">
      <c r="B470" t="s">
        <v>89</v>
      </c>
    </row>
    <row r="471" spans="2:2">
      <c r="B471" t="s">
        <v>82</v>
      </c>
    </row>
    <row r="472" spans="2:2">
      <c r="B472" t="s">
        <v>89</v>
      </c>
    </row>
    <row r="473" spans="2:2">
      <c r="B473" t="s">
        <v>84</v>
      </c>
    </row>
    <row r="474" spans="2:2">
      <c r="B474" t="s">
        <v>86</v>
      </c>
    </row>
    <row r="475" spans="2:2">
      <c r="B475" t="s">
        <v>82</v>
      </c>
    </row>
    <row r="476" spans="2:2">
      <c r="B476" t="s">
        <v>121</v>
      </c>
    </row>
    <row r="477" spans="2:2">
      <c r="B477" t="s">
        <v>99</v>
      </c>
    </row>
    <row r="478" spans="2:2">
      <c r="B478" t="s">
        <v>91</v>
      </c>
    </row>
    <row r="479" spans="2:2">
      <c r="B479" t="s">
        <v>84</v>
      </c>
    </row>
    <row r="480" spans="2:2">
      <c r="B480" t="s">
        <v>86</v>
      </c>
    </row>
    <row r="481" spans="2:2">
      <c r="B481" t="s">
        <v>82</v>
      </c>
    </row>
    <row r="482" spans="2:2">
      <c r="B482" t="s">
        <v>94</v>
      </c>
    </row>
    <row r="483" spans="2:2">
      <c r="B483" t="s">
        <v>91</v>
      </c>
    </row>
    <row r="484" spans="2:2">
      <c r="B484" t="s">
        <v>86</v>
      </c>
    </row>
    <row r="485" spans="2:2">
      <c r="B485" t="s">
        <v>121</v>
      </c>
    </row>
    <row r="486" spans="2:2">
      <c r="B486" t="s">
        <v>89</v>
      </c>
    </row>
    <row r="487" spans="2:2">
      <c r="B487" t="s">
        <v>99</v>
      </c>
    </row>
    <row r="488" spans="2:2">
      <c r="B488" t="s">
        <v>82</v>
      </c>
    </row>
    <row r="489" spans="2:2">
      <c r="B489" t="s">
        <v>82</v>
      </c>
    </row>
    <row r="490" spans="2:2">
      <c r="B490" t="s">
        <v>69</v>
      </c>
    </row>
    <row r="491" spans="2:2">
      <c r="B491" t="s">
        <v>91</v>
      </c>
    </row>
    <row r="492" spans="2:2">
      <c r="B492" t="s">
        <v>69</v>
      </c>
    </row>
    <row r="493" spans="2:2">
      <c r="B493" t="s">
        <v>94</v>
      </c>
    </row>
    <row r="494" spans="2:2">
      <c r="B494" t="s">
        <v>123</v>
      </c>
    </row>
    <row r="495" spans="2:2">
      <c r="B495" t="s">
        <v>99</v>
      </c>
    </row>
    <row r="496" spans="2:2">
      <c r="B496" t="s">
        <v>94</v>
      </c>
    </row>
    <row r="497" spans="2:2">
      <c r="B497" t="s">
        <v>72</v>
      </c>
    </row>
    <row r="498" spans="2:2">
      <c r="B498" t="s">
        <v>69</v>
      </c>
    </row>
    <row r="499" spans="2:2">
      <c r="B499" t="s">
        <v>89</v>
      </c>
    </row>
    <row r="500" spans="2:2">
      <c r="B500" t="s">
        <v>69</v>
      </c>
    </row>
    <row r="501" spans="2:2">
      <c r="B501" t="s">
        <v>91</v>
      </c>
    </row>
    <row r="502" spans="2:2">
      <c r="B502" t="s">
        <v>72</v>
      </c>
    </row>
    <row r="503" spans="2:2">
      <c r="B503" t="s">
        <v>69</v>
      </c>
    </row>
    <row r="504" spans="2:2">
      <c r="B504" t="s">
        <v>72</v>
      </c>
    </row>
    <row r="505" spans="2:2">
      <c r="B505" t="s">
        <v>72</v>
      </c>
    </row>
    <row r="506" spans="2:2">
      <c r="B506" t="s">
        <v>76</v>
      </c>
    </row>
    <row r="507" spans="2:2">
      <c r="B507" t="s">
        <v>79</v>
      </c>
    </row>
    <row r="508" spans="2:2">
      <c r="B508" t="s">
        <v>82</v>
      </c>
    </row>
    <row r="509" spans="2:2">
      <c r="B509" t="s">
        <v>84</v>
      </c>
    </row>
    <row r="510" spans="2:2">
      <c r="B510" t="s">
        <v>86</v>
      </c>
    </row>
    <row r="511" spans="2:2">
      <c r="B511" t="s">
        <v>84</v>
      </c>
    </row>
    <row r="512" spans="2:2">
      <c r="B512" t="s">
        <v>89</v>
      </c>
    </row>
    <row r="513" spans="2:2">
      <c r="B513" t="s">
        <v>91</v>
      </c>
    </row>
    <row r="514" spans="2:2">
      <c r="B514" t="s">
        <v>86</v>
      </c>
    </row>
    <row r="515" spans="2:2">
      <c r="B515" t="s">
        <v>94</v>
      </c>
    </row>
    <row r="516" spans="2:2">
      <c r="B516" t="s">
        <v>94</v>
      </c>
    </row>
    <row r="517" spans="2:2">
      <c r="B517" t="s">
        <v>76</v>
      </c>
    </row>
    <row r="518" spans="2:2">
      <c r="B518" t="s">
        <v>72</v>
      </c>
    </row>
    <row r="519" spans="2:2">
      <c r="B519" t="s">
        <v>99</v>
      </c>
    </row>
    <row r="520" spans="2:2">
      <c r="B520" t="s">
        <v>99</v>
      </c>
    </row>
    <row r="521" spans="2:2">
      <c r="B521" t="s">
        <v>99</v>
      </c>
    </row>
    <row r="522" spans="2:2">
      <c r="B522" t="s">
        <v>76</v>
      </c>
    </row>
    <row r="523" spans="2:2">
      <c r="B523" t="s">
        <v>86</v>
      </c>
    </row>
    <row r="524" spans="2:2">
      <c r="B524" t="s">
        <v>99</v>
      </c>
    </row>
    <row r="525" spans="2:2">
      <c r="B525" t="s">
        <v>82</v>
      </c>
    </row>
    <row r="526" spans="2:2">
      <c r="B526" t="s">
        <v>89</v>
      </c>
    </row>
    <row r="527" spans="2:2">
      <c r="B527" t="s">
        <v>72</v>
      </c>
    </row>
    <row r="528" spans="2:2">
      <c r="B528" t="s">
        <v>89</v>
      </c>
    </row>
    <row r="529" spans="2:2">
      <c r="B529" t="s">
        <v>72</v>
      </c>
    </row>
    <row r="530" spans="2:2">
      <c r="B530" t="s">
        <v>86</v>
      </c>
    </row>
    <row r="531" spans="2:2">
      <c r="B531" t="s">
        <v>76</v>
      </c>
    </row>
    <row r="532" spans="2:2">
      <c r="B532" t="s">
        <v>72</v>
      </c>
    </row>
    <row r="533" spans="2:2">
      <c r="B533" t="s">
        <v>84</v>
      </c>
    </row>
    <row r="534" spans="2:2">
      <c r="B534" t="s">
        <v>72</v>
      </c>
    </row>
    <row r="535" spans="2:2">
      <c r="B535" t="s">
        <v>99</v>
      </c>
    </row>
    <row r="536" spans="2:2">
      <c r="B536" t="s">
        <v>94</v>
      </c>
    </row>
    <row r="537" spans="2:2">
      <c r="B537" t="s">
        <v>99</v>
      </c>
    </row>
    <row r="538" spans="2:2">
      <c r="B538" t="s">
        <v>72</v>
      </c>
    </row>
    <row r="539" spans="2:2">
      <c r="B539" t="s">
        <v>84</v>
      </c>
    </row>
    <row r="540" spans="2:2">
      <c r="B540" t="s">
        <v>121</v>
      </c>
    </row>
    <row r="541" spans="2:2">
      <c r="B541" t="s">
        <v>123</v>
      </c>
    </row>
    <row r="542" spans="2:2">
      <c r="B542" t="s">
        <v>121</v>
      </c>
    </row>
    <row r="543" spans="2:2">
      <c r="B543" t="s">
        <v>91</v>
      </c>
    </row>
    <row r="544" spans="2:2">
      <c r="B544" t="s">
        <v>84</v>
      </c>
    </row>
    <row r="545" spans="2:2">
      <c r="B545" t="s">
        <v>72</v>
      </c>
    </row>
    <row r="546" spans="2:2">
      <c r="B546" t="s">
        <v>99</v>
      </c>
    </row>
    <row r="547" spans="2:2">
      <c r="B547" t="s">
        <v>123</v>
      </c>
    </row>
    <row r="548" spans="2:2">
      <c r="B548" t="s">
        <v>91</v>
      </c>
    </row>
    <row r="549" spans="2:2">
      <c r="B549" t="s">
        <v>72</v>
      </c>
    </row>
    <row r="550" spans="2:2">
      <c r="B550" t="s">
        <v>76</v>
      </c>
    </row>
    <row r="551" spans="2:2">
      <c r="B551" t="s">
        <v>89</v>
      </c>
    </row>
    <row r="552" spans="2:2">
      <c r="B552" t="s">
        <v>72</v>
      </c>
    </row>
    <row r="553" spans="2:2">
      <c r="B553" t="s">
        <v>76</v>
      </c>
    </row>
    <row r="554" spans="2:2">
      <c r="B554" t="s">
        <v>69</v>
      </c>
    </row>
    <row r="555" spans="2:2">
      <c r="B555" t="s">
        <v>84</v>
      </c>
    </row>
    <row r="556" spans="2:2">
      <c r="B556" t="s">
        <v>121</v>
      </c>
    </row>
    <row r="557" spans="2:2">
      <c r="B557" t="s">
        <v>89</v>
      </c>
    </row>
    <row r="558" spans="2:2">
      <c r="B558" t="s">
        <v>94</v>
      </c>
    </row>
    <row r="559" spans="2:2">
      <c r="B559" t="s">
        <v>99</v>
      </c>
    </row>
    <row r="560" spans="2:2">
      <c r="B560" t="s">
        <v>91</v>
      </c>
    </row>
    <row r="561" spans="2:2">
      <c r="B561" t="s">
        <v>89</v>
      </c>
    </row>
    <row r="562" spans="2:2">
      <c r="B562" t="s">
        <v>121</v>
      </c>
    </row>
    <row r="563" spans="2:2">
      <c r="B563" t="s">
        <v>72</v>
      </c>
    </row>
    <row r="564" spans="2:2">
      <c r="B564" t="s">
        <v>123</v>
      </c>
    </row>
    <row r="565" spans="2:2">
      <c r="B565" t="s">
        <v>69</v>
      </c>
    </row>
    <row r="566" spans="2:2">
      <c r="B566" t="s">
        <v>99</v>
      </c>
    </row>
    <row r="567" spans="2:2">
      <c r="B567" t="s">
        <v>123</v>
      </c>
    </row>
    <row r="568" spans="2:2">
      <c r="B568" t="s">
        <v>86</v>
      </c>
    </row>
    <row r="569" spans="2:2">
      <c r="B569" t="s">
        <v>94</v>
      </c>
    </row>
    <row r="570" spans="2:2">
      <c r="B570" t="s">
        <v>89</v>
      </c>
    </row>
    <row r="571" spans="2:2">
      <c r="B571" t="s">
        <v>82</v>
      </c>
    </row>
    <row r="572" spans="2:2">
      <c r="B572" t="s">
        <v>89</v>
      </c>
    </row>
    <row r="573" spans="2:2">
      <c r="B573" t="s">
        <v>84</v>
      </c>
    </row>
    <row r="574" spans="2:2">
      <c r="B574" t="s">
        <v>86</v>
      </c>
    </row>
    <row r="575" spans="2:2">
      <c r="B575" t="s">
        <v>82</v>
      </c>
    </row>
    <row r="576" spans="2:2">
      <c r="B576" t="s">
        <v>121</v>
      </c>
    </row>
    <row r="577" spans="2:2">
      <c r="B577" t="s">
        <v>99</v>
      </c>
    </row>
    <row r="578" spans="2:2">
      <c r="B578" t="s">
        <v>91</v>
      </c>
    </row>
    <row r="579" spans="2:2">
      <c r="B579" t="s">
        <v>84</v>
      </c>
    </row>
    <row r="580" spans="2:2">
      <c r="B580" t="s">
        <v>86</v>
      </c>
    </row>
    <row r="581" spans="2:2">
      <c r="B581" t="s">
        <v>82</v>
      </c>
    </row>
    <row r="582" spans="2:2">
      <c r="B582" t="s">
        <v>94</v>
      </c>
    </row>
    <row r="583" spans="2:2">
      <c r="B583" t="s">
        <v>91</v>
      </c>
    </row>
    <row r="584" spans="2:2">
      <c r="B584" t="s">
        <v>86</v>
      </c>
    </row>
    <row r="585" spans="2:2">
      <c r="B585" t="s">
        <v>121</v>
      </c>
    </row>
    <row r="586" spans="2:2">
      <c r="B586" t="s">
        <v>89</v>
      </c>
    </row>
    <row r="587" spans="2:2">
      <c r="B587" t="s">
        <v>99</v>
      </c>
    </row>
    <row r="588" spans="2:2">
      <c r="B588" t="s">
        <v>82</v>
      </c>
    </row>
    <row r="589" spans="2:2">
      <c r="B589" t="s">
        <v>82</v>
      </c>
    </row>
    <row r="590" spans="2:2">
      <c r="B590" t="s">
        <v>69</v>
      </c>
    </row>
    <row r="591" spans="2:2">
      <c r="B591" t="s">
        <v>91</v>
      </c>
    </row>
    <row r="592" spans="2:2">
      <c r="B592" t="s">
        <v>69</v>
      </c>
    </row>
    <row r="593" spans="2:2">
      <c r="B593" t="s">
        <v>94</v>
      </c>
    </row>
    <row r="594" spans="2:2">
      <c r="B594" t="s">
        <v>123</v>
      </c>
    </row>
    <row r="595" spans="2:2">
      <c r="B595" t="s">
        <v>99</v>
      </c>
    </row>
    <row r="596" spans="2:2">
      <c r="B596" t="s">
        <v>94</v>
      </c>
    </row>
    <row r="597" spans="2:2">
      <c r="B597" t="s">
        <v>72</v>
      </c>
    </row>
    <row r="598" spans="2:2">
      <c r="B598" t="s">
        <v>69</v>
      </c>
    </row>
    <row r="599" spans="2:2">
      <c r="B599" t="s">
        <v>89</v>
      </c>
    </row>
    <row r="600" spans="2:2">
      <c r="B600" t="s">
        <v>69</v>
      </c>
    </row>
    <row r="601" spans="2:2">
      <c r="B601" t="s">
        <v>91</v>
      </c>
    </row>
    <row r="602" spans="2:2">
      <c r="B602" t="s">
        <v>72</v>
      </c>
    </row>
    <row r="603" spans="2:2">
      <c r="B603" t="s">
        <v>69</v>
      </c>
    </row>
    <row r="604" spans="2:2">
      <c r="B604" t="s">
        <v>72</v>
      </c>
    </row>
    <row r="605" spans="2:2">
      <c r="B605" t="s">
        <v>72</v>
      </c>
    </row>
    <row r="606" spans="2:2">
      <c r="B606" t="s">
        <v>76</v>
      </c>
    </row>
    <row r="607" spans="2:2">
      <c r="B607" t="s">
        <v>79</v>
      </c>
    </row>
    <row r="608" spans="2:2">
      <c r="B608" t="s">
        <v>82</v>
      </c>
    </row>
    <row r="609" spans="2:2">
      <c r="B609" t="s">
        <v>84</v>
      </c>
    </row>
    <row r="610" spans="2:2">
      <c r="B610" t="s">
        <v>86</v>
      </c>
    </row>
    <row r="611" spans="2:2">
      <c r="B611" t="s">
        <v>84</v>
      </c>
    </row>
    <row r="612" spans="2:2">
      <c r="B612" t="s">
        <v>89</v>
      </c>
    </row>
    <row r="613" spans="2:2">
      <c r="B613" t="s">
        <v>91</v>
      </c>
    </row>
    <row r="614" spans="2:2">
      <c r="B614" t="s">
        <v>86</v>
      </c>
    </row>
    <row r="615" spans="2:2">
      <c r="B615" t="s">
        <v>94</v>
      </c>
    </row>
    <row r="616" spans="2:2">
      <c r="B616" t="s">
        <v>94</v>
      </c>
    </row>
    <row r="617" spans="2:2">
      <c r="B617" t="s">
        <v>76</v>
      </c>
    </row>
    <row r="618" spans="2:2">
      <c r="B618" t="s">
        <v>72</v>
      </c>
    </row>
    <row r="619" spans="2:2">
      <c r="B619" t="s">
        <v>99</v>
      </c>
    </row>
    <row r="620" spans="2:2">
      <c r="B620" t="s">
        <v>99</v>
      </c>
    </row>
    <row r="621" spans="2:2">
      <c r="B621" t="s">
        <v>99</v>
      </c>
    </row>
    <row r="622" spans="2:2">
      <c r="B622" t="s">
        <v>76</v>
      </c>
    </row>
    <row r="623" spans="2:2">
      <c r="B623" t="s">
        <v>86</v>
      </c>
    </row>
    <row r="624" spans="2:2">
      <c r="B624" t="s">
        <v>99</v>
      </c>
    </row>
    <row r="625" spans="2:2">
      <c r="B625" t="s">
        <v>82</v>
      </c>
    </row>
    <row r="626" spans="2:2">
      <c r="B626" t="s">
        <v>89</v>
      </c>
    </row>
    <row r="627" spans="2:2">
      <c r="B627" t="s">
        <v>72</v>
      </c>
    </row>
    <row r="628" spans="2:2">
      <c r="B628" t="s">
        <v>89</v>
      </c>
    </row>
    <row r="629" spans="2:2">
      <c r="B629" t="s">
        <v>72</v>
      </c>
    </row>
    <row r="630" spans="2:2">
      <c r="B630" t="s">
        <v>86</v>
      </c>
    </row>
    <row r="631" spans="2:2">
      <c r="B631" t="s">
        <v>76</v>
      </c>
    </row>
    <row r="632" spans="2:2">
      <c r="B632" t="s">
        <v>72</v>
      </c>
    </row>
    <row r="633" spans="2:2">
      <c r="B633" t="s">
        <v>84</v>
      </c>
    </row>
    <row r="634" spans="2:2">
      <c r="B634" t="s">
        <v>72</v>
      </c>
    </row>
    <row r="635" spans="2:2">
      <c r="B635" t="s">
        <v>99</v>
      </c>
    </row>
    <row r="636" spans="2:2">
      <c r="B636" t="s">
        <v>94</v>
      </c>
    </row>
    <row r="637" spans="2:2">
      <c r="B637" t="s">
        <v>99</v>
      </c>
    </row>
    <row r="638" spans="2:2">
      <c r="B638" t="s">
        <v>72</v>
      </c>
    </row>
    <row r="639" spans="2:2">
      <c r="B639" t="s">
        <v>84</v>
      </c>
    </row>
    <row r="640" spans="2:2">
      <c r="B640" t="s">
        <v>121</v>
      </c>
    </row>
    <row r="641" spans="2:2">
      <c r="B641" t="s">
        <v>123</v>
      </c>
    </row>
    <row r="642" spans="2:2">
      <c r="B642" t="s">
        <v>121</v>
      </c>
    </row>
    <row r="643" spans="2:2">
      <c r="B643" t="s">
        <v>91</v>
      </c>
    </row>
    <row r="644" spans="2:2">
      <c r="B644" t="s">
        <v>84</v>
      </c>
    </row>
    <row r="645" spans="2:2">
      <c r="B645" t="s">
        <v>72</v>
      </c>
    </row>
    <row r="646" spans="2:2">
      <c r="B646" t="s">
        <v>99</v>
      </c>
    </row>
    <row r="647" spans="2:2">
      <c r="B647" t="s">
        <v>123</v>
      </c>
    </row>
    <row r="648" spans="2:2">
      <c r="B648" t="s">
        <v>91</v>
      </c>
    </row>
    <row r="649" spans="2:2">
      <c r="B649" t="s">
        <v>72</v>
      </c>
    </row>
    <row r="650" spans="2:2">
      <c r="B650" t="s">
        <v>76</v>
      </c>
    </row>
    <row r="651" spans="2:2">
      <c r="B651" t="s">
        <v>89</v>
      </c>
    </row>
    <row r="652" spans="2:2">
      <c r="B652" t="s">
        <v>72</v>
      </c>
    </row>
    <row r="653" spans="2:2">
      <c r="B653" t="s">
        <v>76</v>
      </c>
    </row>
    <row r="654" spans="2:2">
      <c r="B654" t="s">
        <v>69</v>
      </c>
    </row>
    <row r="655" spans="2:2">
      <c r="B655" t="s">
        <v>84</v>
      </c>
    </row>
    <row r="656" spans="2:2">
      <c r="B656" t="s">
        <v>121</v>
      </c>
    </row>
    <row r="657" spans="2:2">
      <c r="B657" t="s">
        <v>89</v>
      </c>
    </row>
    <row r="658" spans="2:2">
      <c r="B658" t="s">
        <v>94</v>
      </c>
    </row>
    <row r="659" spans="2:2">
      <c r="B659" t="s">
        <v>99</v>
      </c>
    </row>
    <row r="660" spans="2:2">
      <c r="B660" t="s">
        <v>91</v>
      </c>
    </row>
    <row r="661" spans="2:2">
      <c r="B661" t="s">
        <v>89</v>
      </c>
    </row>
    <row r="662" spans="2:2">
      <c r="B662" t="s">
        <v>121</v>
      </c>
    </row>
    <row r="663" spans="2:2">
      <c r="B663" t="s">
        <v>72</v>
      </c>
    </row>
    <row r="664" spans="2:2">
      <c r="B664" t="s">
        <v>123</v>
      </c>
    </row>
    <row r="665" spans="2:2">
      <c r="B665" t="s">
        <v>69</v>
      </c>
    </row>
    <row r="666" spans="2:2">
      <c r="B666" t="s">
        <v>99</v>
      </c>
    </row>
    <row r="667" spans="2:2">
      <c r="B667" t="s">
        <v>123</v>
      </c>
    </row>
    <row r="668" spans="2:2">
      <c r="B668" t="s">
        <v>86</v>
      </c>
    </row>
    <row r="669" spans="2:2">
      <c r="B669" t="s">
        <v>94</v>
      </c>
    </row>
    <row r="670" spans="2:2">
      <c r="B670" t="s">
        <v>89</v>
      </c>
    </row>
    <row r="671" spans="2:2">
      <c r="B671" t="s">
        <v>82</v>
      </c>
    </row>
    <row r="672" spans="2:2">
      <c r="B672" t="s">
        <v>89</v>
      </c>
    </row>
    <row r="673" spans="2:2">
      <c r="B673" t="s">
        <v>84</v>
      </c>
    </row>
    <row r="674" spans="2:2">
      <c r="B674" t="s">
        <v>86</v>
      </c>
    </row>
    <row r="675" spans="2:2">
      <c r="B675" t="s">
        <v>82</v>
      </c>
    </row>
    <row r="676" spans="2:2">
      <c r="B676" t="s">
        <v>121</v>
      </c>
    </row>
    <row r="677" spans="2:2">
      <c r="B677" t="s">
        <v>99</v>
      </c>
    </row>
    <row r="678" spans="2:2">
      <c r="B678" t="s">
        <v>91</v>
      </c>
    </row>
    <row r="679" spans="2:2">
      <c r="B679" t="s">
        <v>84</v>
      </c>
    </row>
    <row r="680" spans="2:2">
      <c r="B680" t="s">
        <v>86</v>
      </c>
    </row>
    <row r="681" spans="2:2">
      <c r="B681" t="s">
        <v>82</v>
      </c>
    </row>
    <row r="682" spans="2:2">
      <c r="B682" t="s">
        <v>94</v>
      </c>
    </row>
    <row r="683" spans="2:2">
      <c r="B683" t="s">
        <v>91</v>
      </c>
    </row>
    <row r="684" spans="2:2">
      <c r="B684" t="s">
        <v>86</v>
      </c>
    </row>
    <row r="685" spans="2:2">
      <c r="B685" t="s">
        <v>121</v>
      </c>
    </row>
    <row r="686" spans="2:2">
      <c r="B686" t="s">
        <v>89</v>
      </c>
    </row>
    <row r="687" spans="2:2">
      <c r="B687" t="s">
        <v>99</v>
      </c>
    </row>
    <row r="688" spans="2:2">
      <c r="B688" t="s">
        <v>82</v>
      </c>
    </row>
    <row r="689" spans="2:2">
      <c r="B689" t="s">
        <v>82</v>
      </c>
    </row>
    <row r="690" spans="2:2">
      <c r="B690" t="s">
        <v>69</v>
      </c>
    </row>
    <row r="691" spans="2:2">
      <c r="B691" t="s">
        <v>91</v>
      </c>
    </row>
    <row r="692" spans="2:2">
      <c r="B692" t="s">
        <v>69</v>
      </c>
    </row>
    <row r="693" spans="2:2">
      <c r="B693" t="s">
        <v>94</v>
      </c>
    </row>
    <row r="694" spans="2:2">
      <c r="B694" t="s">
        <v>123</v>
      </c>
    </row>
    <row r="695" spans="2:2">
      <c r="B695" t="s">
        <v>99</v>
      </c>
    </row>
    <row r="696" spans="2:2">
      <c r="B696" t="s">
        <v>94</v>
      </c>
    </row>
    <row r="697" spans="2:2">
      <c r="B697" t="s">
        <v>72</v>
      </c>
    </row>
    <row r="698" spans="2:2">
      <c r="B698" t="s">
        <v>69</v>
      </c>
    </row>
    <row r="699" spans="2:2">
      <c r="B699" t="s">
        <v>89</v>
      </c>
    </row>
    <row r="700" spans="2:2">
      <c r="B700" t="s">
        <v>69</v>
      </c>
    </row>
    <row r="701" spans="2:2">
      <c r="B701" t="s">
        <v>91</v>
      </c>
    </row>
    <row r="702" spans="2:2">
      <c r="B702" t="s">
        <v>72</v>
      </c>
    </row>
    <row r="703" spans="2:2">
      <c r="B703" t="s">
        <v>69</v>
      </c>
    </row>
    <row r="704" spans="2:2">
      <c r="B704" t="s">
        <v>72</v>
      </c>
    </row>
    <row r="705" spans="2:2">
      <c r="B705" t="s">
        <v>72</v>
      </c>
    </row>
    <row r="706" spans="2:2">
      <c r="B706" t="s">
        <v>76</v>
      </c>
    </row>
    <row r="707" spans="2:2">
      <c r="B707" t="s">
        <v>79</v>
      </c>
    </row>
    <row r="708" spans="2:2">
      <c r="B708" t="s">
        <v>82</v>
      </c>
    </row>
    <row r="709" spans="2:2">
      <c r="B709" t="s">
        <v>84</v>
      </c>
    </row>
    <row r="710" spans="2:2">
      <c r="B710" t="s">
        <v>86</v>
      </c>
    </row>
    <row r="711" spans="2:2">
      <c r="B711" t="s">
        <v>84</v>
      </c>
    </row>
    <row r="712" spans="2:2">
      <c r="B712" t="s">
        <v>89</v>
      </c>
    </row>
    <row r="713" spans="2:2">
      <c r="B713" t="s">
        <v>91</v>
      </c>
    </row>
    <row r="714" spans="2:2">
      <c r="B714" t="s">
        <v>86</v>
      </c>
    </row>
    <row r="715" spans="2:2">
      <c r="B715" t="s">
        <v>94</v>
      </c>
    </row>
    <row r="716" spans="2:2">
      <c r="B716" t="s">
        <v>94</v>
      </c>
    </row>
    <row r="717" spans="2:2">
      <c r="B717" t="s">
        <v>76</v>
      </c>
    </row>
    <row r="718" spans="2:2">
      <c r="B718" t="s">
        <v>72</v>
      </c>
    </row>
    <row r="719" spans="2:2">
      <c r="B719" t="s">
        <v>99</v>
      </c>
    </row>
    <row r="720" spans="2:2">
      <c r="B720" t="s">
        <v>99</v>
      </c>
    </row>
    <row r="721" spans="2:2">
      <c r="B721" t="s">
        <v>99</v>
      </c>
    </row>
    <row r="722" spans="2:2">
      <c r="B722" t="s">
        <v>76</v>
      </c>
    </row>
    <row r="723" spans="2:2">
      <c r="B723" t="s">
        <v>86</v>
      </c>
    </row>
    <row r="724" spans="2:2">
      <c r="B724" t="s">
        <v>99</v>
      </c>
    </row>
    <row r="725" spans="2:2">
      <c r="B725" t="s">
        <v>82</v>
      </c>
    </row>
    <row r="726" spans="2:2">
      <c r="B726" t="s">
        <v>89</v>
      </c>
    </row>
    <row r="727" spans="2:2">
      <c r="B727" t="s">
        <v>72</v>
      </c>
    </row>
    <row r="728" spans="2:2">
      <c r="B728" t="s">
        <v>89</v>
      </c>
    </row>
    <row r="729" spans="2:2">
      <c r="B729" t="s">
        <v>72</v>
      </c>
    </row>
    <row r="730" spans="2:2">
      <c r="B730" t="s">
        <v>86</v>
      </c>
    </row>
    <row r="731" spans="2:2">
      <c r="B731" t="s">
        <v>76</v>
      </c>
    </row>
    <row r="732" spans="2:2">
      <c r="B732" t="s">
        <v>72</v>
      </c>
    </row>
    <row r="733" spans="2:2">
      <c r="B733" t="s">
        <v>84</v>
      </c>
    </row>
    <row r="734" spans="2:2">
      <c r="B734" t="s">
        <v>72</v>
      </c>
    </row>
    <row r="735" spans="2:2">
      <c r="B735" t="s">
        <v>99</v>
      </c>
    </row>
    <row r="736" spans="2:2">
      <c r="B736" t="s">
        <v>94</v>
      </c>
    </row>
    <row r="737" spans="2:2">
      <c r="B737" t="s">
        <v>99</v>
      </c>
    </row>
    <row r="738" spans="2:2">
      <c r="B738" t="s">
        <v>72</v>
      </c>
    </row>
    <row r="739" spans="2:2">
      <c r="B739" t="s">
        <v>84</v>
      </c>
    </row>
    <row r="740" spans="2:2">
      <c r="B740" t="s">
        <v>121</v>
      </c>
    </row>
    <row r="741" spans="2:2">
      <c r="B741" t="s">
        <v>123</v>
      </c>
    </row>
    <row r="742" spans="2:2">
      <c r="B742" t="s">
        <v>121</v>
      </c>
    </row>
    <row r="743" spans="2:2">
      <c r="B743" t="s">
        <v>91</v>
      </c>
    </row>
    <row r="744" spans="2:2">
      <c r="B744" t="s">
        <v>84</v>
      </c>
    </row>
    <row r="745" spans="2:2">
      <c r="B745" t="s">
        <v>72</v>
      </c>
    </row>
    <row r="746" spans="2:2">
      <c r="B746" t="s">
        <v>99</v>
      </c>
    </row>
    <row r="747" spans="2:2">
      <c r="B747" t="s">
        <v>123</v>
      </c>
    </row>
    <row r="748" spans="2:2">
      <c r="B748" t="s">
        <v>91</v>
      </c>
    </row>
    <row r="749" spans="2:2">
      <c r="B749" t="s">
        <v>72</v>
      </c>
    </row>
    <row r="750" spans="2:2">
      <c r="B750" t="s">
        <v>76</v>
      </c>
    </row>
    <row r="751" spans="2:2">
      <c r="B751" t="s">
        <v>89</v>
      </c>
    </row>
    <row r="752" spans="2:2">
      <c r="B752" t="s">
        <v>72</v>
      </c>
    </row>
    <row r="753" spans="2:2">
      <c r="B753" t="s">
        <v>76</v>
      </c>
    </row>
    <row r="754" spans="2:2">
      <c r="B754" t="s">
        <v>69</v>
      </c>
    </row>
    <row r="755" spans="2:2">
      <c r="B755" t="s">
        <v>84</v>
      </c>
    </row>
    <row r="756" spans="2:2">
      <c r="B756" t="s">
        <v>121</v>
      </c>
    </row>
    <row r="757" spans="2:2">
      <c r="B757" t="s">
        <v>89</v>
      </c>
    </row>
    <row r="758" spans="2:2">
      <c r="B758" t="s">
        <v>94</v>
      </c>
    </row>
    <row r="759" spans="2:2">
      <c r="B759" t="s">
        <v>99</v>
      </c>
    </row>
    <row r="760" spans="2:2">
      <c r="B760" t="s">
        <v>91</v>
      </c>
    </row>
    <row r="761" spans="2:2">
      <c r="B761" t="s">
        <v>89</v>
      </c>
    </row>
    <row r="762" spans="2:2">
      <c r="B762" t="s">
        <v>121</v>
      </c>
    </row>
    <row r="763" spans="2:2">
      <c r="B763" t="s">
        <v>72</v>
      </c>
    </row>
    <row r="764" spans="2:2">
      <c r="B764" t="s">
        <v>123</v>
      </c>
    </row>
    <row r="765" spans="2:2">
      <c r="B765" t="s">
        <v>69</v>
      </c>
    </row>
    <row r="766" spans="2:2">
      <c r="B766" t="s">
        <v>99</v>
      </c>
    </row>
    <row r="767" spans="2:2">
      <c r="B767" t="s">
        <v>123</v>
      </c>
    </row>
    <row r="768" spans="2:2">
      <c r="B768" t="s">
        <v>86</v>
      </c>
    </row>
    <row r="769" spans="2:2">
      <c r="B769" t="s">
        <v>94</v>
      </c>
    </row>
    <row r="770" spans="2:2">
      <c r="B770" t="s">
        <v>89</v>
      </c>
    </row>
    <row r="771" spans="2:2">
      <c r="B771" t="s">
        <v>82</v>
      </c>
    </row>
    <row r="772" spans="2:2">
      <c r="B772" t="s">
        <v>89</v>
      </c>
    </row>
    <row r="773" spans="2:2">
      <c r="B773" t="s">
        <v>84</v>
      </c>
    </row>
    <row r="774" spans="2:2">
      <c r="B774" t="s">
        <v>86</v>
      </c>
    </row>
    <row r="775" spans="2:2">
      <c r="B775" t="s">
        <v>82</v>
      </c>
    </row>
    <row r="776" spans="2:2">
      <c r="B776" t="s">
        <v>121</v>
      </c>
    </row>
    <row r="777" spans="2:2">
      <c r="B777" t="s">
        <v>99</v>
      </c>
    </row>
    <row r="778" spans="2:2">
      <c r="B778" t="s">
        <v>91</v>
      </c>
    </row>
    <row r="779" spans="2:2">
      <c r="B779" t="s">
        <v>84</v>
      </c>
    </row>
    <row r="780" spans="2:2">
      <c r="B780" t="s">
        <v>86</v>
      </c>
    </row>
    <row r="781" spans="2:2">
      <c r="B781" t="s">
        <v>82</v>
      </c>
    </row>
    <row r="782" spans="2:2">
      <c r="B782" t="s">
        <v>94</v>
      </c>
    </row>
    <row r="783" spans="2:2">
      <c r="B783" t="s">
        <v>91</v>
      </c>
    </row>
    <row r="784" spans="2:2">
      <c r="B784" t="s">
        <v>86</v>
      </c>
    </row>
    <row r="785" spans="2:2">
      <c r="B785" t="s">
        <v>121</v>
      </c>
    </row>
    <row r="786" spans="2:2">
      <c r="B786" t="s">
        <v>89</v>
      </c>
    </row>
    <row r="787" spans="2:2">
      <c r="B787" t="s">
        <v>99</v>
      </c>
    </row>
    <row r="788" spans="2:2">
      <c r="B788" t="s">
        <v>82</v>
      </c>
    </row>
    <row r="789" spans="2:2">
      <c r="B789" t="s">
        <v>82</v>
      </c>
    </row>
    <row r="790" spans="2:2">
      <c r="B790" t="s">
        <v>69</v>
      </c>
    </row>
    <row r="791" spans="2:2">
      <c r="B791" t="s">
        <v>91</v>
      </c>
    </row>
    <row r="792" spans="2:2">
      <c r="B792" t="s">
        <v>69</v>
      </c>
    </row>
    <row r="793" spans="2:2">
      <c r="B793" t="s">
        <v>94</v>
      </c>
    </row>
    <row r="794" spans="2:2">
      <c r="B794" t="s">
        <v>123</v>
      </c>
    </row>
    <row r="795" spans="2:2">
      <c r="B795" t="s">
        <v>99</v>
      </c>
    </row>
    <row r="796" spans="2:2">
      <c r="B796" t="s">
        <v>94</v>
      </c>
    </row>
    <row r="797" spans="2:2">
      <c r="B797" t="s">
        <v>72</v>
      </c>
    </row>
    <row r="798" spans="2:2">
      <c r="B798" t="s">
        <v>69</v>
      </c>
    </row>
    <row r="799" spans="2:2">
      <c r="B799" t="s">
        <v>89</v>
      </c>
    </row>
    <row r="800" spans="2:2">
      <c r="B800" t="s">
        <v>69</v>
      </c>
    </row>
    <row r="801" spans="2:2">
      <c r="B801" t="s">
        <v>91</v>
      </c>
    </row>
    <row r="802" spans="2:2">
      <c r="B802" t="s">
        <v>72</v>
      </c>
    </row>
    <row r="803" spans="2:2">
      <c r="B803" t="s">
        <v>69</v>
      </c>
    </row>
    <row r="804" spans="2:2">
      <c r="B804" t="s">
        <v>72</v>
      </c>
    </row>
    <row r="805" spans="2:2">
      <c r="B805" t="s">
        <v>72</v>
      </c>
    </row>
    <row r="806" spans="2:2">
      <c r="B806" t="s">
        <v>76</v>
      </c>
    </row>
    <row r="807" spans="2:2">
      <c r="B807" t="s">
        <v>79</v>
      </c>
    </row>
    <row r="808" spans="2:2">
      <c r="B808" t="s">
        <v>82</v>
      </c>
    </row>
    <row r="809" spans="2:2">
      <c r="B809" t="s">
        <v>84</v>
      </c>
    </row>
    <row r="810" spans="2:2">
      <c r="B810" t="s">
        <v>86</v>
      </c>
    </row>
    <row r="811" spans="2:2">
      <c r="B811" t="s">
        <v>84</v>
      </c>
    </row>
    <row r="812" spans="2:2">
      <c r="B812" t="s">
        <v>89</v>
      </c>
    </row>
    <row r="813" spans="2:2">
      <c r="B813" t="s">
        <v>91</v>
      </c>
    </row>
    <row r="814" spans="2:2">
      <c r="B814" t="s">
        <v>86</v>
      </c>
    </row>
    <row r="815" spans="2:2">
      <c r="B815" t="s">
        <v>94</v>
      </c>
    </row>
    <row r="816" spans="2:2">
      <c r="B816" t="s">
        <v>94</v>
      </c>
    </row>
    <row r="817" spans="2:2">
      <c r="B817" t="s">
        <v>76</v>
      </c>
    </row>
    <row r="818" spans="2:2">
      <c r="B818" t="s">
        <v>72</v>
      </c>
    </row>
    <row r="819" spans="2:2">
      <c r="B819" t="s">
        <v>99</v>
      </c>
    </row>
    <row r="820" spans="2:2">
      <c r="B820" t="s">
        <v>99</v>
      </c>
    </row>
    <row r="821" spans="2:2">
      <c r="B821" t="s">
        <v>99</v>
      </c>
    </row>
    <row r="822" spans="2:2">
      <c r="B822" t="s">
        <v>76</v>
      </c>
    </row>
    <row r="823" spans="2:2">
      <c r="B823" t="s">
        <v>86</v>
      </c>
    </row>
    <row r="824" spans="2:2">
      <c r="B824" t="s">
        <v>99</v>
      </c>
    </row>
    <row r="825" spans="2:2">
      <c r="B825" t="s">
        <v>82</v>
      </c>
    </row>
    <row r="826" spans="2:2">
      <c r="B826" t="s">
        <v>89</v>
      </c>
    </row>
    <row r="827" spans="2:2">
      <c r="B827" t="s">
        <v>72</v>
      </c>
    </row>
    <row r="828" spans="2:2">
      <c r="B828" t="s">
        <v>89</v>
      </c>
    </row>
    <row r="829" spans="2:2">
      <c r="B829" t="s">
        <v>72</v>
      </c>
    </row>
    <row r="830" spans="2:2">
      <c r="B830" t="s">
        <v>86</v>
      </c>
    </row>
    <row r="831" spans="2:2">
      <c r="B831" t="s">
        <v>76</v>
      </c>
    </row>
    <row r="832" spans="2:2">
      <c r="B832" t="s">
        <v>72</v>
      </c>
    </row>
    <row r="833" spans="2:2">
      <c r="B833" t="s">
        <v>84</v>
      </c>
    </row>
    <row r="834" spans="2:2">
      <c r="B834" t="s">
        <v>72</v>
      </c>
    </row>
    <row r="835" spans="2:2">
      <c r="B835" t="s">
        <v>99</v>
      </c>
    </row>
    <row r="836" spans="2:2">
      <c r="B836" t="s">
        <v>94</v>
      </c>
    </row>
    <row r="837" spans="2:2">
      <c r="B837" t="s">
        <v>99</v>
      </c>
    </row>
    <row r="838" spans="2:2">
      <c r="B838" t="s">
        <v>72</v>
      </c>
    </row>
    <row r="839" spans="2:2">
      <c r="B839" t="s">
        <v>84</v>
      </c>
    </row>
    <row r="840" spans="2:2">
      <c r="B840" t="s">
        <v>121</v>
      </c>
    </row>
    <row r="841" spans="2:2">
      <c r="B841" t="s">
        <v>123</v>
      </c>
    </row>
    <row r="842" spans="2:2">
      <c r="B842" t="s">
        <v>121</v>
      </c>
    </row>
    <row r="843" spans="2:2">
      <c r="B843" t="s">
        <v>91</v>
      </c>
    </row>
    <row r="844" spans="2:2">
      <c r="B844" t="s">
        <v>84</v>
      </c>
    </row>
    <row r="845" spans="2:2">
      <c r="B845" t="s">
        <v>72</v>
      </c>
    </row>
    <row r="846" spans="2:2">
      <c r="B846" t="s">
        <v>99</v>
      </c>
    </row>
    <row r="847" spans="2:2">
      <c r="B847" t="s">
        <v>123</v>
      </c>
    </row>
    <row r="848" spans="2:2">
      <c r="B848" t="s">
        <v>91</v>
      </c>
    </row>
    <row r="849" spans="2:2">
      <c r="B849" t="s">
        <v>72</v>
      </c>
    </row>
    <row r="850" spans="2:2">
      <c r="B850" t="s">
        <v>76</v>
      </c>
    </row>
    <row r="851" spans="2:2">
      <c r="B851" t="s">
        <v>89</v>
      </c>
    </row>
    <row r="852" spans="2:2">
      <c r="B852" t="s">
        <v>72</v>
      </c>
    </row>
    <row r="853" spans="2:2">
      <c r="B853" t="s">
        <v>76</v>
      </c>
    </row>
    <row r="854" spans="2:2">
      <c r="B854" t="s">
        <v>69</v>
      </c>
    </row>
    <row r="855" spans="2:2">
      <c r="B855" t="s">
        <v>84</v>
      </c>
    </row>
    <row r="856" spans="2:2">
      <c r="B856" t="s">
        <v>121</v>
      </c>
    </row>
    <row r="857" spans="2:2">
      <c r="B857" t="s">
        <v>89</v>
      </c>
    </row>
    <row r="858" spans="2:2">
      <c r="B858" t="s">
        <v>94</v>
      </c>
    </row>
    <row r="859" spans="2:2">
      <c r="B859" t="s">
        <v>99</v>
      </c>
    </row>
    <row r="860" spans="2:2">
      <c r="B860" t="s">
        <v>91</v>
      </c>
    </row>
    <row r="861" spans="2:2">
      <c r="B861" t="s">
        <v>89</v>
      </c>
    </row>
    <row r="862" spans="2:2">
      <c r="B862" t="s">
        <v>121</v>
      </c>
    </row>
    <row r="863" spans="2:2">
      <c r="B863" t="s">
        <v>72</v>
      </c>
    </row>
    <row r="864" spans="2:2">
      <c r="B864" t="s">
        <v>123</v>
      </c>
    </row>
    <row r="865" spans="2:2">
      <c r="B865" t="s">
        <v>69</v>
      </c>
    </row>
    <row r="866" spans="2:2">
      <c r="B866" t="s">
        <v>99</v>
      </c>
    </row>
    <row r="867" spans="2:2">
      <c r="B867" t="s">
        <v>123</v>
      </c>
    </row>
    <row r="868" spans="2:2">
      <c r="B868" t="s">
        <v>86</v>
      </c>
    </row>
    <row r="869" spans="2:2">
      <c r="B869" t="s">
        <v>94</v>
      </c>
    </row>
    <row r="870" spans="2:2">
      <c r="B870" t="s">
        <v>89</v>
      </c>
    </row>
    <row r="871" spans="2:2">
      <c r="B871" t="s">
        <v>82</v>
      </c>
    </row>
    <row r="872" spans="2:2">
      <c r="B872" t="s">
        <v>89</v>
      </c>
    </row>
    <row r="873" spans="2:2">
      <c r="B873" t="s">
        <v>84</v>
      </c>
    </row>
    <row r="874" spans="2:2">
      <c r="B874" t="s">
        <v>86</v>
      </c>
    </row>
    <row r="875" spans="2:2">
      <c r="B875" t="s">
        <v>82</v>
      </c>
    </row>
    <row r="876" spans="2:2">
      <c r="B876" t="s">
        <v>121</v>
      </c>
    </row>
    <row r="877" spans="2:2">
      <c r="B877" t="s">
        <v>99</v>
      </c>
    </row>
    <row r="878" spans="2:2">
      <c r="B878" t="s">
        <v>91</v>
      </c>
    </row>
    <row r="879" spans="2:2">
      <c r="B879" t="s">
        <v>84</v>
      </c>
    </row>
    <row r="880" spans="2:2">
      <c r="B880" t="s">
        <v>86</v>
      </c>
    </row>
    <row r="881" spans="2:2">
      <c r="B881" t="s">
        <v>82</v>
      </c>
    </row>
    <row r="882" spans="2:2">
      <c r="B882" t="s">
        <v>94</v>
      </c>
    </row>
    <row r="883" spans="2:2">
      <c r="B883" t="s">
        <v>91</v>
      </c>
    </row>
    <row r="884" spans="2:2">
      <c r="B884" t="s">
        <v>86</v>
      </c>
    </row>
    <row r="885" spans="2:2">
      <c r="B885" t="s">
        <v>121</v>
      </c>
    </row>
    <row r="886" spans="2:2">
      <c r="B886" t="s">
        <v>89</v>
      </c>
    </row>
    <row r="887" spans="2:2">
      <c r="B887" t="s">
        <v>99</v>
      </c>
    </row>
    <row r="888" spans="2:2">
      <c r="B888" t="s">
        <v>82</v>
      </c>
    </row>
    <row r="889" spans="2:2">
      <c r="B889" t="s">
        <v>82</v>
      </c>
    </row>
    <row r="890" spans="2:2">
      <c r="B890" t="s">
        <v>69</v>
      </c>
    </row>
    <row r="891" spans="2:2">
      <c r="B891" t="s">
        <v>91</v>
      </c>
    </row>
    <row r="892" spans="2:2">
      <c r="B892" t="s">
        <v>69</v>
      </c>
    </row>
    <row r="893" spans="2:2">
      <c r="B893" t="s">
        <v>94</v>
      </c>
    </row>
    <row r="894" spans="2:2">
      <c r="B894" t="s">
        <v>123</v>
      </c>
    </row>
    <row r="895" spans="2:2">
      <c r="B895" t="s">
        <v>99</v>
      </c>
    </row>
    <row r="896" spans="2:2">
      <c r="B896" t="s">
        <v>94</v>
      </c>
    </row>
    <row r="897" spans="2:2">
      <c r="B897" t="s">
        <v>72</v>
      </c>
    </row>
    <row r="898" spans="2:2">
      <c r="B898" t="s">
        <v>69</v>
      </c>
    </row>
    <row r="899" spans="2:2">
      <c r="B899" t="s">
        <v>89</v>
      </c>
    </row>
    <row r="900" spans="2:2">
      <c r="B900" t="s">
        <v>69</v>
      </c>
    </row>
    <row r="901" spans="2:2">
      <c r="B901" t="s">
        <v>91</v>
      </c>
    </row>
    <row r="902" spans="2:2">
      <c r="B902" t="s">
        <v>72</v>
      </c>
    </row>
    <row r="903" spans="2:2">
      <c r="B903" t="s">
        <v>69</v>
      </c>
    </row>
    <row r="904" spans="2:2">
      <c r="B904" t="s">
        <v>72</v>
      </c>
    </row>
    <row r="905" spans="2:2">
      <c r="B905" t="s">
        <v>72</v>
      </c>
    </row>
    <row r="906" spans="2:2">
      <c r="B906" t="s">
        <v>76</v>
      </c>
    </row>
    <row r="907" spans="2:2">
      <c r="B907" t="s">
        <v>79</v>
      </c>
    </row>
    <row r="908" spans="2:2">
      <c r="B908" t="s">
        <v>82</v>
      </c>
    </row>
    <row r="909" spans="2:2">
      <c r="B909" t="s">
        <v>84</v>
      </c>
    </row>
    <row r="910" spans="2:2">
      <c r="B910" t="s">
        <v>86</v>
      </c>
    </row>
    <row r="911" spans="2:2">
      <c r="B911" t="s">
        <v>84</v>
      </c>
    </row>
    <row r="912" spans="2:2">
      <c r="B912" t="s">
        <v>89</v>
      </c>
    </row>
    <row r="913" spans="2:2">
      <c r="B913" t="s">
        <v>91</v>
      </c>
    </row>
    <row r="914" spans="2:2">
      <c r="B914" t="s">
        <v>86</v>
      </c>
    </row>
    <row r="915" spans="2:2">
      <c r="B915" t="s">
        <v>94</v>
      </c>
    </row>
    <row r="916" spans="2:2">
      <c r="B916" t="s">
        <v>94</v>
      </c>
    </row>
    <row r="917" spans="2:2">
      <c r="B917" t="s">
        <v>76</v>
      </c>
    </row>
    <row r="918" spans="2:2">
      <c r="B918" t="s">
        <v>72</v>
      </c>
    </row>
    <row r="919" spans="2:2">
      <c r="B919" t="s">
        <v>99</v>
      </c>
    </row>
    <row r="920" spans="2:2">
      <c r="B920" t="s">
        <v>99</v>
      </c>
    </row>
    <row r="921" spans="2:2">
      <c r="B921" t="s">
        <v>99</v>
      </c>
    </row>
    <row r="922" spans="2:2">
      <c r="B922" t="s">
        <v>76</v>
      </c>
    </row>
    <row r="923" spans="2:2">
      <c r="B923" t="s">
        <v>86</v>
      </c>
    </row>
    <row r="924" spans="2:2">
      <c r="B924" t="s">
        <v>99</v>
      </c>
    </row>
    <row r="925" spans="2:2">
      <c r="B925" t="s">
        <v>82</v>
      </c>
    </row>
    <row r="926" spans="2:2">
      <c r="B926" t="s">
        <v>89</v>
      </c>
    </row>
    <row r="927" spans="2:2">
      <c r="B927" t="s">
        <v>72</v>
      </c>
    </row>
    <row r="928" spans="2:2">
      <c r="B928" t="s">
        <v>89</v>
      </c>
    </row>
    <row r="929" spans="2:2">
      <c r="B929" t="s">
        <v>72</v>
      </c>
    </row>
    <row r="930" spans="2:2">
      <c r="B930" t="s">
        <v>86</v>
      </c>
    </row>
    <row r="931" spans="2:2">
      <c r="B931" t="s">
        <v>76</v>
      </c>
    </row>
    <row r="932" spans="2:2">
      <c r="B932" t="s">
        <v>72</v>
      </c>
    </row>
    <row r="933" spans="2:2">
      <c r="B933" t="s">
        <v>84</v>
      </c>
    </row>
    <row r="934" spans="2:2">
      <c r="B934" t="s">
        <v>72</v>
      </c>
    </row>
    <row r="935" spans="2:2">
      <c r="B935" t="s">
        <v>99</v>
      </c>
    </row>
    <row r="936" spans="2:2">
      <c r="B936" t="s">
        <v>94</v>
      </c>
    </row>
    <row r="937" spans="2:2">
      <c r="B937" t="s">
        <v>99</v>
      </c>
    </row>
    <row r="938" spans="2:2">
      <c r="B938" t="s">
        <v>72</v>
      </c>
    </row>
    <row r="939" spans="2:2">
      <c r="B939" t="s">
        <v>84</v>
      </c>
    </row>
    <row r="940" spans="2:2">
      <c r="B940" t="s">
        <v>121</v>
      </c>
    </row>
    <row r="941" spans="2:2">
      <c r="B941" t="s">
        <v>123</v>
      </c>
    </row>
    <row r="942" spans="2:2">
      <c r="B942" t="s">
        <v>121</v>
      </c>
    </row>
    <row r="943" spans="2:2">
      <c r="B943" t="s">
        <v>91</v>
      </c>
    </row>
    <row r="944" spans="2:2">
      <c r="B944" t="s">
        <v>84</v>
      </c>
    </row>
    <row r="945" spans="2:2">
      <c r="B945" t="s">
        <v>72</v>
      </c>
    </row>
    <row r="946" spans="2:2">
      <c r="B946" t="s">
        <v>99</v>
      </c>
    </row>
    <row r="947" spans="2:2">
      <c r="B947" t="s">
        <v>123</v>
      </c>
    </row>
    <row r="948" spans="2:2">
      <c r="B948" t="s">
        <v>91</v>
      </c>
    </row>
    <row r="949" spans="2:2">
      <c r="B949" t="s">
        <v>72</v>
      </c>
    </row>
    <row r="950" spans="2:2">
      <c r="B950" t="s">
        <v>76</v>
      </c>
    </row>
    <row r="951" spans="2:2">
      <c r="B951" t="s">
        <v>89</v>
      </c>
    </row>
    <row r="952" spans="2:2">
      <c r="B952" t="s">
        <v>72</v>
      </c>
    </row>
    <row r="953" spans="2:2">
      <c r="B953" t="s">
        <v>76</v>
      </c>
    </row>
    <row r="954" spans="2:2">
      <c r="B954" t="s">
        <v>69</v>
      </c>
    </row>
    <row r="955" spans="2:2">
      <c r="B955" t="s">
        <v>84</v>
      </c>
    </row>
    <row r="956" spans="2:2">
      <c r="B956" t="s">
        <v>121</v>
      </c>
    </row>
    <row r="957" spans="2:2">
      <c r="B957" t="s">
        <v>89</v>
      </c>
    </row>
    <row r="958" spans="2:2">
      <c r="B958" t="s">
        <v>94</v>
      </c>
    </row>
    <row r="959" spans="2:2">
      <c r="B959" t="s">
        <v>99</v>
      </c>
    </row>
    <row r="960" spans="2:2">
      <c r="B960" t="s">
        <v>91</v>
      </c>
    </row>
    <row r="961" spans="2:2">
      <c r="B961" t="s">
        <v>89</v>
      </c>
    </row>
    <row r="962" spans="2:2">
      <c r="B962" t="s">
        <v>121</v>
      </c>
    </row>
    <row r="963" spans="2:2">
      <c r="B963" t="s">
        <v>72</v>
      </c>
    </row>
    <row r="964" spans="2:2">
      <c r="B964" t="s">
        <v>123</v>
      </c>
    </row>
    <row r="965" spans="2:2">
      <c r="B965" t="s">
        <v>69</v>
      </c>
    </row>
    <row r="966" spans="2:2">
      <c r="B966" t="s">
        <v>99</v>
      </c>
    </row>
    <row r="967" spans="2:2">
      <c r="B967" t="s">
        <v>123</v>
      </c>
    </row>
    <row r="968" spans="2:2">
      <c r="B968" t="s">
        <v>86</v>
      </c>
    </row>
    <row r="969" spans="2:2">
      <c r="B969" t="s">
        <v>94</v>
      </c>
    </row>
    <row r="970" spans="2:2">
      <c r="B970" t="s">
        <v>89</v>
      </c>
    </row>
    <row r="971" spans="2:2">
      <c r="B971" t="s">
        <v>82</v>
      </c>
    </row>
    <row r="972" spans="2:2">
      <c r="B972" t="s">
        <v>89</v>
      </c>
    </row>
    <row r="973" spans="2:2">
      <c r="B973" t="s">
        <v>84</v>
      </c>
    </row>
    <row r="974" spans="2:2">
      <c r="B974" t="s">
        <v>86</v>
      </c>
    </row>
    <row r="975" spans="2:2">
      <c r="B975" t="s">
        <v>82</v>
      </c>
    </row>
    <row r="976" spans="2:2">
      <c r="B976" t="s">
        <v>121</v>
      </c>
    </row>
    <row r="977" spans="2:2">
      <c r="B977" t="s">
        <v>99</v>
      </c>
    </row>
    <row r="978" spans="2:2">
      <c r="B978" t="s">
        <v>91</v>
      </c>
    </row>
    <row r="979" spans="2:2">
      <c r="B979" t="s">
        <v>84</v>
      </c>
    </row>
    <row r="980" spans="2:2">
      <c r="B980" t="s">
        <v>86</v>
      </c>
    </row>
    <row r="981" spans="2:2">
      <c r="B981" t="s">
        <v>82</v>
      </c>
    </row>
    <row r="982" spans="2:2">
      <c r="B982" t="s">
        <v>94</v>
      </c>
    </row>
    <row r="983" spans="2:2">
      <c r="B983" t="s">
        <v>91</v>
      </c>
    </row>
    <row r="984" spans="2:2">
      <c r="B984" t="s">
        <v>86</v>
      </c>
    </row>
    <row r="985" spans="2:2">
      <c r="B985" t="s">
        <v>121</v>
      </c>
    </row>
    <row r="986" spans="2:2">
      <c r="B986" t="s">
        <v>89</v>
      </c>
    </row>
    <row r="987" spans="2:2">
      <c r="B987" t="s">
        <v>99</v>
      </c>
    </row>
    <row r="988" spans="2:2">
      <c r="B988" t="s">
        <v>82</v>
      </c>
    </row>
    <row r="989" spans="2:2">
      <c r="B989" t="s">
        <v>82</v>
      </c>
    </row>
    <row r="990" spans="2:2">
      <c r="B990" t="s">
        <v>69</v>
      </c>
    </row>
    <row r="991" spans="2:2">
      <c r="B991" t="s">
        <v>91</v>
      </c>
    </row>
    <row r="992" spans="2:2">
      <c r="B992" t="s">
        <v>69</v>
      </c>
    </row>
    <row r="993" spans="2:2">
      <c r="B993" t="s">
        <v>94</v>
      </c>
    </row>
    <row r="994" spans="2:2">
      <c r="B994" t="s">
        <v>123</v>
      </c>
    </row>
    <row r="995" spans="2:2">
      <c r="B995" t="s">
        <v>99</v>
      </c>
    </row>
    <row r="996" spans="2:2">
      <c r="B996" t="s">
        <v>94</v>
      </c>
    </row>
    <row r="997" spans="2:2">
      <c r="B997" t="s">
        <v>72</v>
      </c>
    </row>
    <row r="998" spans="2:2">
      <c r="B998" t="s">
        <v>69</v>
      </c>
    </row>
    <row r="999" spans="2:2">
      <c r="B999" t="s">
        <v>89</v>
      </c>
    </row>
    <row r="1000" spans="2:2">
      <c r="B1000" t="s">
        <v>69</v>
      </c>
    </row>
    <row r="1001" spans="2:2">
      <c r="B1001" t="s">
        <v>91</v>
      </c>
    </row>
    <row r="1002" spans="2:2">
      <c r="B1002" t="s">
        <v>72</v>
      </c>
    </row>
    <row r="1003" spans="2:2">
      <c r="B1003" t="s">
        <v>69</v>
      </c>
    </row>
    <row r="1004" spans="2:2">
      <c r="B1004" t="s">
        <v>72</v>
      </c>
    </row>
    <row r="1005" spans="2:2">
      <c r="B1005" t="s">
        <v>72</v>
      </c>
    </row>
    <row r="1006" spans="2:2">
      <c r="B1006" t="s">
        <v>76</v>
      </c>
    </row>
    <row r="1007" spans="2:2">
      <c r="B1007" t="s">
        <v>79</v>
      </c>
    </row>
    <row r="1008" spans="2:2">
      <c r="B1008" t="s">
        <v>82</v>
      </c>
    </row>
    <row r="1009" spans="2:2">
      <c r="B1009" t="s">
        <v>84</v>
      </c>
    </row>
    <row r="1010" spans="2:2">
      <c r="B1010" t="s">
        <v>86</v>
      </c>
    </row>
    <row r="1011" spans="2:2">
      <c r="B1011" t="s">
        <v>84</v>
      </c>
    </row>
    <row r="1012" spans="2:2">
      <c r="B1012" t="s">
        <v>89</v>
      </c>
    </row>
    <row r="1013" spans="2:2">
      <c r="B1013" t="s">
        <v>91</v>
      </c>
    </row>
    <row r="1014" spans="2:2">
      <c r="B1014" t="s">
        <v>86</v>
      </c>
    </row>
    <row r="1015" spans="2:2">
      <c r="B1015" t="s">
        <v>94</v>
      </c>
    </row>
    <row r="1016" spans="2:2">
      <c r="B1016" t="s">
        <v>94</v>
      </c>
    </row>
    <row r="1017" spans="2:2">
      <c r="B1017" t="s">
        <v>76</v>
      </c>
    </row>
    <row r="1018" spans="2:2">
      <c r="B1018" t="s">
        <v>72</v>
      </c>
    </row>
    <row r="1019" spans="2:2">
      <c r="B1019" t="s">
        <v>99</v>
      </c>
    </row>
    <row r="1020" spans="2:2">
      <c r="B1020" t="s">
        <v>99</v>
      </c>
    </row>
    <row r="1021" spans="2:2">
      <c r="B1021" t="s">
        <v>99</v>
      </c>
    </row>
    <row r="1022" spans="2:2">
      <c r="B1022" t="s">
        <v>76</v>
      </c>
    </row>
    <row r="1023" spans="2:2">
      <c r="B1023" t="s">
        <v>86</v>
      </c>
    </row>
    <row r="1024" spans="2:2">
      <c r="B1024" t="s">
        <v>99</v>
      </c>
    </row>
    <row r="1025" spans="2:2">
      <c r="B1025" t="s">
        <v>82</v>
      </c>
    </row>
    <row r="1026" spans="2:2">
      <c r="B1026" t="s">
        <v>89</v>
      </c>
    </row>
    <row r="1027" spans="2:2">
      <c r="B1027" t="s">
        <v>72</v>
      </c>
    </row>
    <row r="1028" spans="2:2">
      <c r="B1028" t="s">
        <v>89</v>
      </c>
    </row>
    <row r="1029" spans="2:2">
      <c r="B1029" t="s">
        <v>72</v>
      </c>
    </row>
    <row r="1030" spans="2:2">
      <c r="B1030" t="s">
        <v>86</v>
      </c>
    </row>
    <row r="1031" spans="2:2">
      <c r="B1031" t="s">
        <v>76</v>
      </c>
    </row>
    <row r="1032" spans="2:2">
      <c r="B1032" t="s">
        <v>72</v>
      </c>
    </row>
    <row r="1033" spans="2:2">
      <c r="B1033" t="s">
        <v>84</v>
      </c>
    </row>
    <row r="1034" spans="2:2">
      <c r="B1034" t="s">
        <v>72</v>
      </c>
    </row>
    <row r="1035" spans="2:2">
      <c r="B1035" t="s">
        <v>99</v>
      </c>
    </row>
    <row r="1036" spans="2:2">
      <c r="B1036" t="s">
        <v>94</v>
      </c>
    </row>
    <row r="1037" spans="2:2">
      <c r="B1037" t="s">
        <v>99</v>
      </c>
    </row>
    <row r="1038" spans="2:2">
      <c r="B1038" t="s">
        <v>72</v>
      </c>
    </row>
    <row r="1039" spans="2:2">
      <c r="B1039" t="s">
        <v>84</v>
      </c>
    </row>
    <row r="1040" spans="2:2">
      <c r="B1040" t="s">
        <v>121</v>
      </c>
    </row>
    <row r="1041" spans="2:2">
      <c r="B1041" t="s">
        <v>123</v>
      </c>
    </row>
    <row r="1042" spans="2:2">
      <c r="B1042" t="s">
        <v>121</v>
      </c>
    </row>
    <row r="1043" spans="2:2">
      <c r="B1043" t="s">
        <v>91</v>
      </c>
    </row>
    <row r="1044" spans="2:2">
      <c r="B1044" t="s">
        <v>84</v>
      </c>
    </row>
    <row r="1045" spans="2:2">
      <c r="B1045" t="s">
        <v>72</v>
      </c>
    </row>
    <row r="1046" spans="2:2">
      <c r="B1046" t="s">
        <v>99</v>
      </c>
    </row>
    <row r="1047" spans="2:2">
      <c r="B1047" t="s">
        <v>123</v>
      </c>
    </row>
    <row r="1048" spans="2:2">
      <c r="B1048" t="s">
        <v>91</v>
      </c>
    </row>
    <row r="1049" spans="2:2">
      <c r="B1049" t="s">
        <v>72</v>
      </c>
    </row>
    <row r="1050" spans="2:2">
      <c r="B1050" t="s">
        <v>76</v>
      </c>
    </row>
    <row r="1051" spans="2:2">
      <c r="B1051" t="s">
        <v>89</v>
      </c>
    </row>
    <row r="1052" spans="2:2">
      <c r="B1052" t="s">
        <v>72</v>
      </c>
    </row>
    <row r="1053" spans="2:2">
      <c r="B1053" t="s">
        <v>76</v>
      </c>
    </row>
    <row r="1054" spans="2:2">
      <c r="B1054" t="s">
        <v>69</v>
      </c>
    </row>
    <row r="1055" spans="2:2">
      <c r="B1055" t="s">
        <v>84</v>
      </c>
    </row>
    <row r="1056" spans="2:2">
      <c r="B1056" t="s">
        <v>121</v>
      </c>
    </row>
    <row r="1057" spans="2:2">
      <c r="B1057" t="s">
        <v>89</v>
      </c>
    </row>
    <row r="1058" spans="2:2">
      <c r="B1058" t="s">
        <v>94</v>
      </c>
    </row>
    <row r="1059" spans="2:2">
      <c r="B1059" t="s">
        <v>99</v>
      </c>
    </row>
    <row r="1060" spans="2:2">
      <c r="B1060" t="s">
        <v>91</v>
      </c>
    </row>
    <row r="1061" spans="2:2">
      <c r="B1061" t="s">
        <v>89</v>
      </c>
    </row>
    <row r="1062" spans="2:2">
      <c r="B1062" t="s">
        <v>121</v>
      </c>
    </row>
    <row r="1063" spans="2:2">
      <c r="B1063" t="s">
        <v>72</v>
      </c>
    </row>
    <row r="1064" spans="2:2">
      <c r="B1064" t="s">
        <v>123</v>
      </c>
    </row>
    <row r="1065" spans="2:2">
      <c r="B1065" t="s">
        <v>69</v>
      </c>
    </row>
    <row r="1066" spans="2:2">
      <c r="B1066" t="s">
        <v>99</v>
      </c>
    </row>
    <row r="1067" spans="2:2">
      <c r="B1067" t="s">
        <v>123</v>
      </c>
    </row>
    <row r="1068" spans="2:2">
      <c r="B1068" t="s">
        <v>86</v>
      </c>
    </row>
    <row r="1069" spans="2:2">
      <c r="B1069" t="s">
        <v>94</v>
      </c>
    </row>
    <row r="1070" spans="2:2">
      <c r="B1070" t="s">
        <v>89</v>
      </c>
    </row>
    <row r="1071" spans="2:2">
      <c r="B1071" t="s">
        <v>82</v>
      </c>
    </row>
    <row r="1072" spans="2:2">
      <c r="B1072" t="s">
        <v>89</v>
      </c>
    </row>
    <row r="1073" spans="2:2">
      <c r="B1073" t="s">
        <v>84</v>
      </c>
    </row>
    <row r="1074" spans="2:2">
      <c r="B1074" t="s">
        <v>86</v>
      </c>
    </row>
    <row r="1075" spans="2:2">
      <c r="B1075" t="s">
        <v>82</v>
      </c>
    </row>
    <row r="1076" spans="2:2">
      <c r="B1076" t="s">
        <v>121</v>
      </c>
    </row>
    <row r="1077" spans="2:2">
      <c r="B1077" t="s">
        <v>99</v>
      </c>
    </row>
    <row r="1078" spans="2:2">
      <c r="B1078" t="s">
        <v>91</v>
      </c>
    </row>
    <row r="1079" spans="2:2">
      <c r="B1079" t="s">
        <v>84</v>
      </c>
    </row>
    <row r="1080" spans="2:2">
      <c r="B1080" t="s">
        <v>86</v>
      </c>
    </row>
    <row r="1081" spans="2:2">
      <c r="B1081" t="s">
        <v>82</v>
      </c>
    </row>
    <row r="1082" spans="2:2">
      <c r="B1082" t="s">
        <v>94</v>
      </c>
    </row>
    <row r="1083" spans="2:2">
      <c r="B1083" t="s">
        <v>91</v>
      </c>
    </row>
    <row r="1084" spans="2:2">
      <c r="B1084" t="s">
        <v>86</v>
      </c>
    </row>
    <row r="1085" spans="2:2">
      <c r="B1085" t="s">
        <v>121</v>
      </c>
    </row>
    <row r="1086" spans="2:2">
      <c r="B1086" t="s">
        <v>89</v>
      </c>
    </row>
    <row r="1087" spans="2:2">
      <c r="B1087" t="s">
        <v>99</v>
      </c>
    </row>
    <row r="1088" spans="2:2">
      <c r="B1088" t="s">
        <v>82</v>
      </c>
    </row>
    <row r="1089" spans="2:2">
      <c r="B1089" t="s">
        <v>82</v>
      </c>
    </row>
    <row r="1090" spans="2:2">
      <c r="B1090" t="s">
        <v>69</v>
      </c>
    </row>
    <row r="1091" spans="2:2">
      <c r="B1091" t="s">
        <v>91</v>
      </c>
    </row>
    <row r="1092" spans="2:2">
      <c r="B1092" t="s">
        <v>69</v>
      </c>
    </row>
    <row r="1093" spans="2:2">
      <c r="B1093" t="s">
        <v>94</v>
      </c>
    </row>
    <row r="1094" spans="2:2">
      <c r="B1094" t="s">
        <v>123</v>
      </c>
    </row>
    <row r="1095" spans="2:2">
      <c r="B1095" t="s">
        <v>99</v>
      </c>
    </row>
    <row r="1096" spans="2:2">
      <c r="B1096" t="s">
        <v>94</v>
      </c>
    </row>
    <row r="1097" spans="2:2">
      <c r="B1097" t="s">
        <v>72</v>
      </c>
    </row>
    <row r="1098" spans="2:2">
      <c r="B1098" t="s">
        <v>69</v>
      </c>
    </row>
    <row r="1099" spans="2:2">
      <c r="B1099" t="s">
        <v>89</v>
      </c>
    </row>
    <row r="1100" spans="2:2">
      <c r="B1100" t="s">
        <v>69</v>
      </c>
    </row>
    <row r="1101" spans="2:2">
      <c r="B1101" t="s">
        <v>91</v>
      </c>
    </row>
    <row r="1102" spans="2:2">
      <c r="B1102" t="s">
        <v>72</v>
      </c>
    </row>
    <row r="1103" spans="2:2">
      <c r="B1103" t="s">
        <v>69</v>
      </c>
    </row>
    <row r="1104" spans="2:2">
      <c r="B1104" t="s">
        <v>72</v>
      </c>
    </row>
    <row r="1105" spans="2:2">
      <c r="B1105" t="s">
        <v>72</v>
      </c>
    </row>
    <row r="1106" spans="2:2">
      <c r="B1106" t="s">
        <v>76</v>
      </c>
    </row>
    <row r="1107" spans="2:2">
      <c r="B1107" t="s">
        <v>79</v>
      </c>
    </row>
    <row r="1108" spans="2:2">
      <c r="B1108" t="s">
        <v>82</v>
      </c>
    </row>
    <row r="1109" spans="2:2">
      <c r="B1109" t="s">
        <v>84</v>
      </c>
    </row>
    <row r="1110" spans="2:2">
      <c r="B1110" t="s">
        <v>86</v>
      </c>
    </row>
    <row r="1111" spans="2:2">
      <c r="B1111" t="s">
        <v>84</v>
      </c>
    </row>
    <row r="1112" spans="2:2">
      <c r="B1112" t="s">
        <v>89</v>
      </c>
    </row>
    <row r="1113" spans="2:2">
      <c r="B1113" t="s">
        <v>91</v>
      </c>
    </row>
    <row r="1114" spans="2:2">
      <c r="B1114" t="s">
        <v>86</v>
      </c>
    </row>
    <row r="1115" spans="2:2">
      <c r="B1115" t="s">
        <v>94</v>
      </c>
    </row>
    <row r="1116" spans="2:2">
      <c r="B1116" t="s">
        <v>94</v>
      </c>
    </row>
    <row r="1117" spans="2:2">
      <c r="B1117" t="s">
        <v>76</v>
      </c>
    </row>
    <row r="1118" spans="2:2">
      <c r="B1118" t="s">
        <v>72</v>
      </c>
    </row>
    <row r="1119" spans="2:2">
      <c r="B1119" t="s">
        <v>99</v>
      </c>
    </row>
    <row r="1120" spans="2:2">
      <c r="B1120" t="s">
        <v>99</v>
      </c>
    </row>
    <row r="1121" spans="2:2">
      <c r="B1121" t="s">
        <v>99</v>
      </c>
    </row>
    <row r="1122" spans="2:2">
      <c r="B1122" t="s">
        <v>76</v>
      </c>
    </row>
    <row r="1123" spans="2:2">
      <c r="B1123" t="s">
        <v>86</v>
      </c>
    </row>
    <row r="1124" spans="2:2">
      <c r="B1124" t="s">
        <v>99</v>
      </c>
    </row>
    <row r="1125" spans="2:2">
      <c r="B1125" t="s">
        <v>82</v>
      </c>
    </row>
    <row r="1126" spans="2:2">
      <c r="B1126" t="s">
        <v>89</v>
      </c>
    </row>
    <row r="1127" spans="2:2">
      <c r="B1127" t="s">
        <v>72</v>
      </c>
    </row>
    <row r="1128" spans="2:2">
      <c r="B1128" t="s">
        <v>89</v>
      </c>
    </row>
    <row r="1129" spans="2:2">
      <c r="B1129" t="s">
        <v>72</v>
      </c>
    </row>
    <row r="1130" spans="2:2">
      <c r="B1130" t="s">
        <v>86</v>
      </c>
    </row>
    <row r="1131" spans="2:2">
      <c r="B1131" t="s">
        <v>76</v>
      </c>
    </row>
    <row r="1132" spans="2:2">
      <c r="B1132" t="s">
        <v>72</v>
      </c>
    </row>
    <row r="1133" spans="2:2">
      <c r="B1133" t="s">
        <v>84</v>
      </c>
    </row>
    <row r="1134" spans="2:2">
      <c r="B1134" t="s">
        <v>72</v>
      </c>
    </row>
    <row r="1135" spans="2:2">
      <c r="B1135" t="s">
        <v>99</v>
      </c>
    </row>
    <row r="1136" spans="2:2">
      <c r="B1136" t="s">
        <v>94</v>
      </c>
    </row>
    <row r="1137" spans="2:2">
      <c r="B1137" t="s">
        <v>99</v>
      </c>
    </row>
    <row r="1138" spans="2:2">
      <c r="B1138" t="s">
        <v>72</v>
      </c>
    </row>
    <row r="1139" spans="2:2">
      <c r="B1139" t="s">
        <v>84</v>
      </c>
    </row>
    <row r="1140" spans="2:2">
      <c r="B1140" t="s">
        <v>121</v>
      </c>
    </row>
    <row r="1141" spans="2:2">
      <c r="B1141" t="s">
        <v>123</v>
      </c>
    </row>
    <row r="1142" spans="2:2">
      <c r="B1142" t="s">
        <v>121</v>
      </c>
    </row>
    <row r="1143" spans="2:2">
      <c r="B1143" t="s">
        <v>91</v>
      </c>
    </row>
    <row r="1144" spans="2:2">
      <c r="B1144" t="s">
        <v>84</v>
      </c>
    </row>
    <row r="1145" spans="2:2">
      <c r="B1145" t="s">
        <v>72</v>
      </c>
    </row>
    <row r="1146" spans="2:2">
      <c r="B1146" t="s">
        <v>99</v>
      </c>
    </row>
    <row r="1147" spans="2:2">
      <c r="B1147" t="s">
        <v>123</v>
      </c>
    </row>
    <row r="1148" spans="2:2">
      <c r="B1148" t="s">
        <v>91</v>
      </c>
    </row>
    <row r="1149" spans="2:2">
      <c r="B1149" t="s">
        <v>72</v>
      </c>
    </row>
    <row r="1150" spans="2:2">
      <c r="B1150" t="s">
        <v>76</v>
      </c>
    </row>
    <row r="1151" spans="2:2">
      <c r="B1151" t="s">
        <v>89</v>
      </c>
    </row>
    <row r="1152" spans="2:2">
      <c r="B1152" t="s">
        <v>72</v>
      </c>
    </row>
    <row r="1153" spans="2:2">
      <c r="B1153" t="s">
        <v>76</v>
      </c>
    </row>
    <row r="1154" spans="2:2">
      <c r="B1154" t="s">
        <v>69</v>
      </c>
    </row>
    <row r="1155" spans="2:2">
      <c r="B1155" t="s">
        <v>84</v>
      </c>
    </row>
    <row r="1156" spans="2:2">
      <c r="B1156" t="s">
        <v>121</v>
      </c>
    </row>
    <row r="1157" spans="2:2">
      <c r="B1157" t="s">
        <v>89</v>
      </c>
    </row>
    <row r="1158" spans="2:2">
      <c r="B1158" t="s">
        <v>94</v>
      </c>
    </row>
    <row r="1159" spans="2:2">
      <c r="B1159" t="s">
        <v>99</v>
      </c>
    </row>
    <row r="1160" spans="2:2">
      <c r="B1160" t="s">
        <v>91</v>
      </c>
    </row>
    <row r="1161" spans="2:2">
      <c r="B1161" t="s">
        <v>89</v>
      </c>
    </row>
    <row r="1162" spans="2:2">
      <c r="B1162" t="s">
        <v>121</v>
      </c>
    </row>
    <row r="1163" spans="2:2">
      <c r="B1163" t="s">
        <v>72</v>
      </c>
    </row>
    <row r="1164" spans="2:2">
      <c r="B1164" t="s">
        <v>123</v>
      </c>
    </row>
    <row r="1165" spans="2:2">
      <c r="B1165" t="s">
        <v>69</v>
      </c>
    </row>
    <row r="1166" spans="2:2">
      <c r="B1166" t="s">
        <v>99</v>
      </c>
    </row>
    <row r="1167" spans="2:2">
      <c r="B1167" t="s">
        <v>123</v>
      </c>
    </row>
    <row r="1168" spans="2:2">
      <c r="B1168" t="s">
        <v>86</v>
      </c>
    </row>
    <row r="1169" spans="2:2">
      <c r="B1169" t="s">
        <v>94</v>
      </c>
    </row>
    <row r="1170" spans="2:2">
      <c r="B1170" t="s">
        <v>89</v>
      </c>
    </row>
    <row r="1171" spans="2:2">
      <c r="B1171" t="s">
        <v>82</v>
      </c>
    </row>
    <row r="1172" spans="2:2">
      <c r="B1172" t="s">
        <v>89</v>
      </c>
    </row>
    <row r="1173" spans="2:2">
      <c r="B1173" t="s">
        <v>84</v>
      </c>
    </row>
    <row r="1174" spans="2:2">
      <c r="B1174" t="s">
        <v>86</v>
      </c>
    </row>
    <row r="1175" spans="2:2">
      <c r="B1175" t="s">
        <v>82</v>
      </c>
    </row>
    <row r="1176" spans="2:2">
      <c r="B1176" t="s">
        <v>121</v>
      </c>
    </row>
    <row r="1177" spans="2:2">
      <c r="B1177" t="s">
        <v>99</v>
      </c>
    </row>
    <row r="1178" spans="2:2">
      <c r="B1178" t="s">
        <v>91</v>
      </c>
    </row>
    <row r="1179" spans="2:2">
      <c r="B1179" t="s">
        <v>84</v>
      </c>
    </row>
    <row r="1180" spans="2:2">
      <c r="B1180" t="s">
        <v>86</v>
      </c>
    </row>
    <row r="1181" spans="2:2">
      <c r="B1181" t="s">
        <v>82</v>
      </c>
    </row>
    <row r="1182" spans="2:2">
      <c r="B1182" t="s">
        <v>94</v>
      </c>
    </row>
    <row r="1183" spans="2:2">
      <c r="B1183" t="s">
        <v>91</v>
      </c>
    </row>
    <row r="1184" spans="2:2">
      <c r="B1184" t="s">
        <v>86</v>
      </c>
    </row>
    <row r="1185" spans="2:2">
      <c r="B1185" t="s">
        <v>121</v>
      </c>
    </row>
    <row r="1186" spans="2:2">
      <c r="B1186" t="s">
        <v>89</v>
      </c>
    </row>
    <row r="1187" spans="2:2">
      <c r="B1187" t="s">
        <v>99</v>
      </c>
    </row>
    <row r="1188" spans="2:2">
      <c r="B1188" t="s">
        <v>82</v>
      </c>
    </row>
    <row r="1189" spans="2:2">
      <c r="B1189" t="s">
        <v>82</v>
      </c>
    </row>
    <row r="1190" spans="2:2">
      <c r="B1190" t="s">
        <v>69</v>
      </c>
    </row>
    <row r="1191" spans="2:2">
      <c r="B1191" t="s">
        <v>91</v>
      </c>
    </row>
    <row r="1192" spans="2:2">
      <c r="B1192" t="s">
        <v>69</v>
      </c>
    </row>
    <row r="1193" spans="2:2">
      <c r="B1193" t="s">
        <v>94</v>
      </c>
    </row>
    <row r="1194" spans="2:2">
      <c r="B1194" t="s">
        <v>123</v>
      </c>
    </row>
    <row r="1195" spans="2:2">
      <c r="B1195" t="s">
        <v>99</v>
      </c>
    </row>
    <row r="1196" spans="2:2">
      <c r="B1196" t="s">
        <v>94</v>
      </c>
    </row>
    <row r="1197" spans="2:2">
      <c r="B1197" t="s">
        <v>72</v>
      </c>
    </row>
    <row r="1198" spans="2:2">
      <c r="B1198" t="s">
        <v>69</v>
      </c>
    </row>
    <row r="1199" spans="2:2">
      <c r="B1199" t="s">
        <v>89</v>
      </c>
    </row>
    <row r="1200" spans="2:2">
      <c r="B1200" t="s">
        <v>69</v>
      </c>
    </row>
    <row r="1201" spans="2:2">
      <c r="B1201" t="s">
        <v>91</v>
      </c>
    </row>
    <row r="1202" spans="2:2">
      <c r="B1202" t="s">
        <v>72</v>
      </c>
    </row>
    <row r="1203" spans="2:2">
      <c r="B1203" t="s">
        <v>69</v>
      </c>
    </row>
    <row r="1204" spans="2:2">
      <c r="B1204" t="s">
        <v>72</v>
      </c>
    </row>
    <row r="1205" spans="2:2">
      <c r="B1205" t="s">
        <v>72</v>
      </c>
    </row>
    <row r="1206" spans="2:2">
      <c r="B1206" t="s">
        <v>76</v>
      </c>
    </row>
    <row r="1207" spans="2:2">
      <c r="B1207" t="s">
        <v>79</v>
      </c>
    </row>
    <row r="1208" spans="2:2">
      <c r="B1208" t="s">
        <v>82</v>
      </c>
    </row>
    <row r="1209" spans="2:2">
      <c r="B1209" t="s">
        <v>84</v>
      </c>
    </row>
    <row r="1210" spans="2:2">
      <c r="B1210" t="s">
        <v>86</v>
      </c>
    </row>
    <row r="1211" spans="2:2">
      <c r="B1211" t="s">
        <v>84</v>
      </c>
    </row>
    <row r="1212" spans="2:2">
      <c r="B1212" t="s">
        <v>89</v>
      </c>
    </row>
    <row r="1213" spans="2:2">
      <c r="B1213" t="s">
        <v>91</v>
      </c>
    </row>
    <row r="1214" spans="2:2">
      <c r="B1214" t="s">
        <v>86</v>
      </c>
    </row>
    <row r="1215" spans="2:2">
      <c r="B1215" t="s">
        <v>94</v>
      </c>
    </row>
    <row r="1216" spans="2:2">
      <c r="B1216" t="s">
        <v>94</v>
      </c>
    </row>
    <row r="1217" spans="2:2">
      <c r="B1217" t="s">
        <v>76</v>
      </c>
    </row>
    <row r="1218" spans="2:2">
      <c r="B1218" t="s">
        <v>72</v>
      </c>
    </row>
    <row r="1219" spans="2:2">
      <c r="B1219" t="s">
        <v>99</v>
      </c>
    </row>
    <row r="1220" spans="2:2">
      <c r="B1220" t="s">
        <v>99</v>
      </c>
    </row>
    <row r="1221" spans="2:2">
      <c r="B1221" t="s">
        <v>99</v>
      </c>
    </row>
    <row r="1222" spans="2:2">
      <c r="B1222" t="s">
        <v>76</v>
      </c>
    </row>
    <row r="1223" spans="2:2">
      <c r="B1223" t="s">
        <v>86</v>
      </c>
    </row>
    <row r="1224" spans="2:2">
      <c r="B1224" t="s">
        <v>99</v>
      </c>
    </row>
    <row r="1225" spans="2:2">
      <c r="B1225" t="s">
        <v>82</v>
      </c>
    </row>
    <row r="1226" spans="2:2">
      <c r="B1226" t="s">
        <v>89</v>
      </c>
    </row>
    <row r="1227" spans="2:2">
      <c r="B1227" t="s">
        <v>72</v>
      </c>
    </row>
    <row r="1228" spans="2:2">
      <c r="B1228" t="s">
        <v>89</v>
      </c>
    </row>
    <row r="1229" spans="2:2">
      <c r="B1229" t="s">
        <v>72</v>
      </c>
    </row>
    <row r="1230" spans="2:2">
      <c r="B1230" t="s">
        <v>86</v>
      </c>
    </row>
    <row r="1231" spans="2:2">
      <c r="B1231" t="s">
        <v>76</v>
      </c>
    </row>
    <row r="1232" spans="2:2">
      <c r="B1232" t="s">
        <v>72</v>
      </c>
    </row>
    <row r="1233" spans="2:2">
      <c r="B1233" t="s">
        <v>84</v>
      </c>
    </row>
    <row r="1234" spans="2:2">
      <c r="B1234" t="s">
        <v>72</v>
      </c>
    </row>
    <row r="1235" spans="2:2">
      <c r="B1235" t="s">
        <v>99</v>
      </c>
    </row>
    <row r="1236" spans="2:2">
      <c r="B1236" t="s">
        <v>94</v>
      </c>
    </row>
    <row r="1237" spans="2:2">
      <c r="B1237" t="s">
        <v>99</v>
      </c>
    </row>
    <row r="1238" spans="2:2">
      <c r="B1238" t="s">
        <v>72</v>
      </c>
    </row>
    <row r="1239" spans="2:2">
      <c r="B1239" t="s">
        <v>84</v>
      </c>
    </row>
    <row r="1240" spans="2:2">
      <c r="B1240" t="s">
        <v>121</v>
      </c>
    </row>
    <row r="1241" spans="2:2">
      <c r="B1241" t="s">
        <v>123</v>
      </c>
    </row>
    <row r="1242" spans="2:2">
      <c r="B1242" t="s">
        <v>121</v>
      </c>
    </row>
    <row r="1243" spans="2:2">
      <c r="B1243" t="s">
        <v>91</v>
      </c>
    </row>
    <row r="1244" spans="2:2">
      <c r="B1244" t="s">
        <v>84</v>
      </c>
    </row>
    <row r="1245" spans="2:2">
      <c r="B1245" t="s">
        <v>72</v>
      </c>
    </row>
    <row r="1246" spans="2:2">
      <c r="B1246" t="s">
        <v>99</v>
      </c>
    </row>
    <row r="1247" spans="2:2">
      <c r="B1247" t="s">
        <v>123</v>
      </c>
    </row>
    <row r="1248" spans="2:2">
      <c r="B1248" t="s">
        <v>91</v>
      </c>
    </row>
    <row r="1249" spans="2:2">
      <c r="B1249" t="s">
        <v>72</v>
      </c>
    </row>
    <row r="1250" spans="2:2">
      <c r="B1250" t="s">
        <v>76</v>
      </c>
    </row>
    <row r="1251" spans="2:2">
      <c r="B1251" t="s">
        <v>89</v>
      </c>
    </row>
    <row r="1252" spans="2:2">
      <c r="B1252" t="s">
        <v>72</v>
      </c>
    </row>
    <row r="1253" spans="2:2">
      <c r="B1253" t="s">
        <v>76</v>
      </c>
    </row>
    <row r="1254" spans="2:2">
      <c r="B1254" t="s">
        <v>69</v>
      </c>
    </row>
    <row r="1255" spans="2:2">
      <c r="B1255" t="s">
        <v>84</v>
      </c>
    </row>
    <row r="1256" spans="2:2">
      <c r="B1256" t="s">
        <v>121</v>
      </c>
    </row>
    <row r="1257" spans="2:2">
      <c r="B1257" t="s">
        <v>89</v>
      </c>
    </row>
    <row r="1258" spans="2:2">
      <c r="B1258" t="s">
        <v>94</v>
      </c>
    </row>
    <row r="1259" spans="2:2">
      <c r="B1259" t="s">
        <v>99</v>
      </c>
    </row>
    <row r="1260" spans="2:2">
      <c r="B1260" t="s">
        <v>91</v>
      </c>
    </row>
    <row r="1261" spans="2:2">
      <c r="B1261" t="s">
        <v>89</v>
      </c>
    </row>
    <row r="1262" spans="2:2">
      <c r="B1262" t="s">
        <v>121</v>
      </c>
    </row>
    <row r="1263" spans="2:2">
      <c r="B1263" t="s">
        <v>72</v>
      </c>
    </row>
    <row r="1264" spans="2:2">
      <c r="B1264" t="s">
        <v>123</v>
      </c>
    </row>
    <row r="1265" spans="2:2">
      <c r="B1265" t="s">
        <v>69</v>
      </c>
    </row>
    <row r="1266" spans="2:2">
      <c r="B1266" t="s">
        <v>99</v>
      </c>
    </row>
    <row r="1267" spans="2:2">
      <c r="B1267" t="s">
        <v>123</v>
      </c>
    </row>
    <row r="1268" spans="2:2">
      <c r="B1268" t="s">
        <v>86</v>
      </c>
    </row>
    <row r="1269" spans="2:2">
      <c r="B1269" t="s">
        <v>94</v>
      </c>
    </row>
    <row r="1270" spans="2:2">
      <c r="B1270" t="s">
        <v>89</v>
      </c>
    </row>
    <row r="1271" spans="2:2">
      <c r="B1271" t="s">
        <v>82</v>
      </c>
    </row>
    <row r="1272" spans="2:2">
      <c r="B1272" t="s">
        <v>89</v>
      </c>
    </row>
    <row r="1273" spans="2:2">
      <c r="B1273" t="s">
        <v>84</v>
      </c>
    </row>
    <row r="1274" spans="2:2">
      <c r="B1274" t="s">
        <v>86</v>
      </c>
    </row>
    <row r="1275" spans="2:2">
      <c r="B1275" t="s">
        <v>82</v>
      </c>
    </row>
    <row r="1276" spans="2:2">
      <c r="B1276" t="s">
        <v>121</v>
      </c>
    </row>
    <row r="1277" spans="2:2">
      <c r="B1277" t="s">
        <v>99</v>
      </c>
    </row>
    <row r="1278" spans="2:2">
      <c r="B1278" t="s">
        <v>91</v>
      </c>
    </row>
    <row r="1279" spans="2:2">
      <c r="B1279" t="s">
        <v>84</v>
      </c>
    </row>
    <row r="1280" spans="2:2">
      <c r="B1280" t="s">
        <v>86</v>
      </c>
    </row>
    <row r="1281" spans="2:2">
      <c r="B1281" t="s">
        <v>82</v>
      </c>
    </row>
    <row r="1282" spans="2:2">
      <c r="B1282" t="s">
        <v>94</v>
      </c>
    </row>
    <row r="1283" spans="2:2">
      <c r="B1283" t="s">
        <v>91</v>
      </c>
    </row>
    <row r="1284" spans="2:2">
      <c r="B1284" t="s">
        <v>86</v>
      </c>
    </row>
    <row r="1285" spans="2:2">
      <c r="B1285" t="s">
        <v>121</v>
      </c>
    </row>
    <row r="1286" spans="2:2">
      <c r="B1286" t="s">
        <v>89</v>
      </c>
    </row>
    <row r="1287" spans="2:2">
      <c r="B1287" t="s">
        <v>99</v>
      </c>
    </row>
    <row r="1288" spans="2:2">
      <c r="B1288" t="s">
        <v>82</v>
      </c>
    </row>
    <row r="1289" spans="2:2">
      <c r="B1289" t="s">
        <v>82</v>
      </c>
    </row>
    <row r="1290" spans="2:2">
      <c r="B1290" t="s">
        <v>69</v>
      </c>
    </row>
    <row r="1291" spans="2:2">
      <c r="B1291" t="s">
        <v>91</v>
      </c>
    </row>
    <row r="1292" spans="2:2">
      <c r="B1292" t="s">
        <v>69</v>
      </c>
    </row>
    <row r="1293" spans="2:2">
      <c r="B1293" t="s">
        <v>94</v>
      </c>
    </row>
    <row r="1294" spans="2:2">
      <c r="B1294" t="s">
        <v>123</v>
      </c>
    </row>
    <row r="1295" spans="2:2">
      <c r="B1295" t="s">
        <v>99</v>
      </c>
    </row>
    <row r="1296" spans="2:2">
      <c r="B1296" t="s">
        <v>94</v>
      </c>
    </row>
    <row r="1297" spans="2:2">
      <c r="B1297" t="s">
        <v>72</v>
      </c>
    </row>
    <row r="1298" spans="2:2">
      <c r="B1298" t="s">
        <v>69</v>
      </c>
    </row>
    <row r="1299" spans="2:2">
      <c r="B1299" t="s">
        <v>89</v>
      </c>
    </row>
    <row r="1300" spans="2:2">
      <c r="B1300" t="s">
        <v>69</v>
      </c>
    </row>
    <row r="1301" spans="2:2">
      <c r="B1301" t="s">
        <v>91</v>
      </c>
    </row>
    <row r="1302" spans="2:2">
      <c r="B1302" t="s">
        <v>72</v>
      </c>
    </row>
    <row r="1303" spans="2:2">
      <c r="B1303" t="s">
        <v>69</v>
      </c>
    </row>
    <row r="1304" spans="2:2">
      <c r="B1304" t="s">
        <v>72</v>
      </c>
    </row>
    <row r="1305" spans="2:2">
      <c r="B1305" t="s">
        <v>72</v>
      </c>
    </row>
    <row r="1306" spans="2:2">
      <c r="B1306" t="s">
        <v>76</v>
      </c>
    </row>
    <row r="1307" spans="2:2">
      <c r="B1307" t="s">
        <v>79</v>
      </c>
    </row>
    <row r="1308" spans="2:2">
      <c r="B1308" t="s">
        <v>82</v>
      </c>
    </row>
    <row r="1309" spans="2:2">
      <c r="B1309" t="s">
        <v>84</v>
      </c>
    </row>
    <row r="1310" spans="2:2">
      <c r="B1310" t="s">
        <v>86</v>
      </c>
    </row>
    <row r="1311" spans="2:2">
      <c r="B1311" t="s">
        <v>84</v>
      </c>
    </row>
    <row r="1312" spans="2:2">
      <c r="B1312" t="s">
        <v>89</v>
      </c>
    </row>
    <row r="1313" spans="2:2">
      <c r="B1313" t="s">
        <v>91</v>
      </c>
    </row>
    <row r="1314" spans="2:2">
      <c r="B1314" t="s">
        <v>86</v>
      </c>
    </row>
    <row r="1315" spans="2:2">
      <c r="B1315" t="s">
        <v>94</v>
      </c>
    </row>
    <row r="1316" spans="2:2">
      <c r="B1316" t="s">
        <v>94</v>
      </c>
    </row>
    <row r="1317" spans="2:2">
      <c r="B1317" t="s">
        <v>76</v>
      </c>
    </row>
    <row r="1318" spans="2:2">
      <c r="B1318" t="s">
        <v>72</v>
      </c>
    </row>
    <row r="1319" spans="2:2">
      <c r="B1319" t="s">
        <v>99</v>
      </c>
    </row>
    <row r="1320" spans="2:2">
      <c r="B1320" t="s">
        <v>99</v>
      </c>
    </row>
    <row r="1321" spans="2:2">
      <c r="B1321" t="s">
        <v>99</v>
      </c>
    </row>
    <row r="1322" spans="2:2">
      <c r="B1322" t="s">
        <v>76</v>
      </c>
    </row>
    <row r="1323" spans="2:2">
      <c r="B1323" t="s">
        <v>86</v>
      </c>
    </row>
    <row r="1324" spans="2:2">
      <c r="B1324" t="s">
        <v>99</v>
      </c>
    </row>
    <row r="1325" spans="2:2">
      <c r="B1325" t="s">
        <v>82</v>
      </c>
    </row>
    <row r="1326" spans="2:2">
      <c r="B1326" t="s">
        <v>89</v>
      </c>
    </row>
    <row r="1327" spans="2:2">
      <c r="B1327" t="s">
        <v>72</v>
      </c>
    </row>
    <row r="1328" spans="2:2">
      <c r="B1328" t="s">
        <v>89</v>
      </c>
    </row>
    <row r="1329" spans="2:2">
      <c r="B1329" t="s">
        <v>72</v>
      </c>
    </row>
    <row r="1330" spans="2:2">
      <c r="B1330" t="s">
        <v>86</v>
      </c>
    </row>
    <row r="1331" spans="2:2">
      <c r="B1331" t="s">
        <v>76</v>
      </c>
    </row>
    <row r="1332" spans="2:2">
      <c r="B1332" t="s">
        <v>72</v>
      </c>
    </row>
    <row r="1333" spans="2:2">
      <c r="B1333" t="s">
        <v>84</v>
      </c>
    </row>
    <row r="1334" spans="2:2">
      <c r="B1334" t="s">
        <v>72</v>
      </c>
    </row>
    <row r="1335" spans="2:2">
      <c r="B1335" t="s">
        <v>99</v>
      </c>
    </row>
    <row r="1336" spans="2:2">
      <c r="B1336" t="s">
        <v>94</v>
      </c>
    </row>
    <row r="1337" spans="2:2">
      <c r="B1337" t="s">
        <v>99</v>
      </c>
    </row>
    <row r="1338" spans="2:2">
      <c r="B1338" t="s">
        <v>72</v>
      </c>
    </row>
    <row r="1339" spans="2:2">
      <c r="B1339" t="s">
        <v>84</v>
      </c>
    </row>
    <row r="1340" spans="2:2">
      <c r="B1340" t="s">
        <v>121</v>
      </c>
    </row>
    <row r="1341" spans="2:2">
      <c r="B1341" t="s">
        <v>123</v>
      </c>
    </row>
    <row r="1342" spans="2:2">
      <c r="B1342" t="s">
        <v>121</v>
      </c>
    </row>
    <row r="1343" spans="2:2">
      <c r="B1343" t="s">
        <v>91</v>
      </c>
    </row>
    <row r="1344" spans="2:2">
      <c r="B1344" t="s">
        <v>84</v>
      </c>
    </row>
    <row r="1345" spans="2:2">
      <c r="B1345" t="s">
        <v>72</v>
      </c>
    </row>
    <row r="1346" spans="2:2">
      <c r="B1346" t="s">
        <v>99</v>
      </c>
    </row>
    <row r="1347" spans="2:2">
      <c r="B1347" t="s">
        <v>123</v>
      </c>
    </row>
    <row r="1348" spans="2:2">
      <c r="B1348" t="s">
        <v>91</v>
      </c>
    </row>
    <row r="1349" spans="2:2">
      <c r="B1349" t="s">
        <v>72</v>
      </c>
    </row>
    <row r="1350" spans="2:2">
      <c r="B1350" t="s">
        <v>76</v>
      </c>
    </row>
    <row r="1351" spans="2:2">
      <c r="B1351" t="s">
        <v>89</v>
      </c>
    </row>
    <row r="1352" spans="2:2">
      <c r="B1352" t="s">
        <v>72</v>
      </c>
    </row>
    <row r="1353" spans="2:2">
      <c r="B1353" t="s">
        <v>76</v>
      </c>
    </row>
    <row r="1354" spans="2:2">
      <c r="B1354" t="s">
        <v>69</v>
      </c>
    </row>
    <row r="1355" spans="2:2">
      <c r="B1355" t="s">
        <v>84</v>
      </c>
    </row>
    <row r="1356" spans="2:2">
      <c r="B1356" t="s">
        <v>121</v>
      </c>
    </row>
    <row r="1357" spans="2:2">
      <c r="B1357" t="s">
        <v>89</v>
      </c>
    </row>
    <row r="1358" spans="2:2">
      <c r="B1358" t="s">
        <v>94</v>
      </c>
    </row>
    <row r="1359" spans="2:2">
      <c r="B1359" t="s">
        <v>99</v>
      </c>
    </row>
    <row r="1360" spans="2:2">
      <c r="B1360" t="s">
        <v>91</v>
      </c>
    </row>
    <row r="1361" spans="2:2">
      <c r="B1361" t="s">
        <v>89</v>
      </c>
    </row>
    <row r="1362" spans="2:2">
      <c r="B1362" t="s">
        <v>121</v>
      </c>
    </row>
    <row r="1363" spans="2:2">
      <c r="B1363" t="s">
        <v>72</v>
      </c>
    </row>
    <row r="1364" spans="2:2">
      <c r="B1364" t="s">
        <v>123</v>
      </c>
    </row>
    <row r="1365" spans="2:2">
      <c r="B1365" t="s">
        <v>69</v>
      </c>
    </row>
    <row r="1366" spans="2:2">
      <c r="B1366" t="s">
        <v>99</v>
      </c>
    </row>
    <row r="1367" spans="2:2">
      <c r="B1367" t="s">
        <v>123</v>
      </c>
    </row>
    <row r="1368" spans="2:2">
      <c r="B1368" t="s">
        <v>86</v>
      </c>
    </row>
    <row r="1369" spans="2:2">
      <c r="B1369" t="s">
        <v>94</v>
      </c>
    </row>
    <row r="1370" spans="2:2">
      <c r="B1370" t="s">
        <v>89</v>
      </c>
    </row>
    <row r="1371" spans="2:2">
      <c r="B1371" t="s">
        <v>82</v>
      </c>
    </row>
    <row r="1372" spans="2:2">
      <c r="B1372" t="s">
        <v>89</v>
      </c>
    </row>
    <row r="1373" spans="2:2">
      <c r="B1373" t="s">
        <v>84</v>
      </c>
    </row>
    <row r="1374" spans="2:2">
      <c r="B1374" t="s">
        <v>86</v>
      </c>
    </row>
    <row r="1375" spans="2:2">
      <c r="B1375" t="s">
        <v>82</v>
      </c>
    </row>
    <row r="1376" spans="2:2">
      <c r="B1376" t="s">
        <v>121</v>
      </c>
    </row>
    <row r="1377" spans="2:2">
      <c r="B1377" t="s">
        <v>99</v>
      </c>
    </row>
    <row r="1378" spans="2:2">
      <c r="B1378" t="s">
        <v>91</v>
      </c>
    </row>
    <row r="1379" spans="2:2">
      <c r="B1379" t="s">
        <v>84</v>
      </c>
    </row>
    <row r="1380" spans="2:2">
      <c r="B1380" t="s">
        <v>86</v>
      </c>
    </row>
    <row r="1381" spans="2:2">
      <c r="B1381" t="s">
        <v>82</v>
      </c>
    </row>
    <row r="1382" spans="2:2">
      <c r="B1382" t="s">
        <v>94</v>
      </c>
    </row>
    <row r="1383" spans="2:2">
      <c r="B1383" t="s">
        <v>91</v>
      </c>
    </row>
    <row r="1384" spans="2:2">
      <c r="B1384" t="s">
        <v>86</v>
      </c>
    </row>
    <row r="1385" spans="2:2">
      <c r="B1385" t="s">
        <v>121</v>
      </c>
    </row>
    <row r="1386" spans="2:2">
      <c r="B1386" t="s">
        <v>89</v>
      </c>
    </row>
    <row r="1387" spans="2:2">
      <c r="B1387" t="s">
        <v>99</v>
      </c>
    </row>
    <row r="1388" spans="2:2">
      <c r="B1388" t="s">
        <v>82</v>
      </c>
    </row>
    <row r="1389" spans="2:2">
      <c r="B1389" t="s">
        <v>82</v>
      </c>
    </row>
    <row r="1390" spans="2:2">
      <c r="B1390" t="s">
        <v>69</v>
      </c>
    </row>
    <row r="1391" spans="2:2">
      <c r="B1391" t="s">
        <v>91</v>
      </c>
    </row>
    <row r="1392" spans="2:2">
      <c r="B1392" t="s">
        <v>69</v>
      </c>
    </row>
    <row r="1393" spans="2:2">
      <c r="B1393" t="s">
        <v>94</v>
      </c>
    </row>
    <row r="1394" spans="2:2">
      <c r="B1394" t="s">
        <v>123</v>
      </c>
    </row>
    <row r="1395" spans="2:2">
      <c r="B1395" t="s">
        <v>99</v>
      </c>
    </row>
    <row r="1396" spans="2:2">
      <c r="B1396" t="s">
        <v>94</v>
      </c>
    </row>
    <row r="1397" spans="2:2">
      <c r="B1397" t="s">
        <v>72</v>
      </c>
    </row>
    <row r="1398" spans="2:2">
      <c r="B1398" t="s">
        <v>69</v>
      </c>
    </row>
    <row r="1399" spans="2:2">
      <c r="B1399" t="s">
        <v>89</v>
      </c>
    </row>
    <row r="1400" spans="2:2">
      <c r="B1400" t="s">
        <v>69</v>
      </c>
    </row>
    <row r="1401" spans="2:2">
      <c r="B1401" t="s">
        <v>91</v>
      </c>
    </row>
    <row r="1402" spans="2:2">
      <c r="B1402" t="s">
        <v>72</v>
      </c>
    </row>
    <row r="1403" spans="2:2">
      <c r="B1403" t="s">
        <v>69</v>
      </c>
    </row>
    <row r="1404" spans="2:2">
      <c r="B1404" t="s">
        <v>72</v>
      </c>
    </row>
    <row r="1405" spans="2:2">
      <c r="B1405" t="s">
        <v>72</v>
      </c>
    </row>
    <row r="1406" spans="2:2">
      <c r="B1406" t="s">
        <v>76</v>
      </c>
    </row>
    <row r="1407" spans="2:2">
      <c r="B1407" t="s">
        <v>79</v>
      </c>
    </row>
    <row r="1408" spans="2:2">
      <c r="B1408" t="s">
        <v>82</v>
      </c>
    </row>
    <row r="1409" spans="2:2">
      <c r="B1409" t="s">
        <v>84</v>
      </c>
    </row>
    <row r="1410" spans="2:2">
      <c r="B1410" t="s">
        <v>86</v>
      </c>
    </row>
    <row r="1411" spans="2:2">
      <c r="B1411" t="s">
        <v>84</v>
      </c>
    </row>
    <row r="1412" spans="2:2">
      <c r="B1412" t="s">
        <v>89</v>
      </c>
    </row>
    <row r="1413" spans="2:2">
      <c r="B1413" t="s">
        <v>91</v>
      </c>
    </row>
    <row r="1414" spans="2:2">
      <c r="B1414" t="s">
        <v>86</v>
      </c>
    </row>
    <row r="1415" spans="2:2">
      <c r="B1415" t="s">
        <v>94</v>
      </c>
    </row>
    <row r="1416" spans="2:2">
      <c r="B1416" t="s">
        <v>94</v>
      </c>
    </row>
    <row r="1417" spans="2:2">
      <c r="B1417" t="s">
        <v>76</v>
      </c>
    </row>
    <row r="1418" spans="2:2">
      <c r="B1418" t="s">
        <v>72</v>
      </c>
    </row>
    <row r="1419" spans="2:2">
      <c r="B1419" t="s">
        <v>99</v>
      </c>
    </row>
    <row r="1420" spans="2:2">
      <c r="B1420" t="s">
        <v>99</v>
      </c>
    </row>
    <row r="1421" spans="2:2">
      <c r="B1421" t="s">
        <v>99</v>
      </c>
    </row>
    <row r="1422" spans="2:2">
      <c r="B1422" t="s">
        <v>76</v>
      </c>
    </row>
    <row r="1423" spans="2:2">
      <c r="B1423" t="s">
        <v>86</v>
      </c>
    </row>
    <row r="1424" spans="2:2">
      <c r="B1424" t="s">
        <v>99</v>
      </c>
    </row>
    <row r="1425" spans="2:2">
      <c r="B1425" t="s">
        <v>82</v>
      </c>
    </row>
    <row r="1426" spans="2:2">
      <c r="B1426" t="s">
        <v>89</v>
      </c>
    </row>
    <row r="1427" spans="2:2">
      <c r="B1427" t="s">
        <v>72</v>
      </c>
    </row>
    <row r="1428" spans="2:2">
      <c r="B1428" t="s">
        <v>89</v>
      </c>
    </row>
    <row r="1429" spans="2:2">
      <c r="B1429" t="s">
        <v>72</v>
      </c>
    </row>
    <row r="1430" spans="2:2">
      <c r="B1430" t="s">
        <v>86</v>
      </c>
    </row>
    <row r="1431" spans="2:2">
      <c r="B1431" t="s">
        <v>76</v>
      </c>
    </row>
    <row r="1432" spans="2:2">
      <c r="B1432" t="s">
        <v>72</v>
      </c>
    </row>
    <row r="1433" spans="2:2">
      <c r="B1433" t="s">
        <v>84</v>
      </c>
    </row>
    <row r="1434" spans="2:2">
      <c r="B1434" t="s">
        <v>72</v>
      </c>
    </row>
    <row r="1435" spans="2:2">
      <c r="B1435" t="s">
        <v>99</v>
      </c>
    </row>
    <row r="1436" spans="2:2">
      <c r="B1436" t="s">
        <v>94</v>
      </c>
    </row>
    <row r="1437" spans="2:2">
      <c r="B1437" t="s">
        <v>99</v>
      </c>
    </row>
    <row r="1438" spans="2:2">
      <c r="B1438" t="s">
        <v>72</v>
      </c>
    </row>
    <row r="1439" spans="2:2">
      <c r="B1439" t="s">
        <v>84</v>
      </c>
    </row>
    <row r="1440" spans="2:2">
      <c r="B1440" t="s">
        <v>121</v>
      </c>
    </row>
    <row r="1441" spans="2:2">
      <c r="B1441" t="s">
        <v>123</v>
      </c>
    </row>
    <row r="1442" spans="2:2">
      <c r="B1442" t="s">
        <v>121</v>
      </c>
    </row>
    <row r="1443" spans="2:2">
      <c r="B1443" t="s">
        <v>91</v>
      </c>
    </row>
    <row r="1444" spans="2:2">
      <c r="B1444" t="s">
        <v>84</v>
      </c>
    </row>
    <row r="1445" spans="2:2">
      <c r="B1445" t="s">
        <v>72</v>
      </c>
    </row>
    <row r="1446" spans="2:2">
      <c r="B1446" t="s">
        <v>99</v>
      </c>
    </row>
    <row r="1447" spans="2:2">
      <c r="B1447" t="s">
        <v>123</v>
      </c>
    </row>
    <row r="1448" spans="2:2">
      <c r="B1448" t="s">
        <v>91</v>
      </c>
    </row>
    <row r="1449" spans="2:2">
      <c r="B1449" t="s">
        <v>72</v>
      </c>
    </row>
    <row r="1450" spans="2:2">
      <c r="B1450" t="s">
        <v>76</v>
      </c>
    </row>
    <row r="1451" spans="2:2">
      <c r="B1451" t="s">
        <v>89</v>
      </c>
    </row>
    <row r="1452" spans="2:2">
      <c r="B1452" t="s">
        <v>72</v>
      </c>
    </row>
    <row r="1453" spans="2:2">
      <c r="B1453" t="s">
        <v>76</v>
      </c>
    </row>
    <row r="1454" spans="2:2">
      <c r="B1454" t="s">
        <v>69</v>
      </c>
    </row>
    <row r="1455" spans="2:2">
      <c r="B1455" t="s">
        <v>84</v>
      </c>
    </row>
    <row r="1456" spans="2:2">
      <c r="B1456" t="s">
        <v>121</v>
      </c>
    </row>
    <row r="1457" spans="2:2">
      <c r="B1457" t="s">
        <v>89</v>
      </c>
    </row>
    <row r="1458" spans="2:2">
      <c r="B1458" t="s">
        <v>94</v>
      </c>
    </row>
    <row r="1459" spans="2:2">
      <c r="B1459" t="s">
        <v>99</v>
      </c>
    </row>
    <row r="1460" spans="2:2">
      <c r="B1460" t="s">
        <v>91</v>
      </c>
    </row>
    <row r="1461" spans="2:2">
      <c r="B1461" t="s">
        <v>89</v>
      </c>
    </row>
    <row r="1462" spans="2:2">
      <c r="B1462" t="s">
        <v>121</v>
      </c>
    </row>
    <row r="1463" spans="2:2">
      <c r="B1463" t="s">
        <v>72</v>
      </c>
    </row>
    <row r="1464" spans="2:2">
      <c r="B1464" t="s">
        <v>123</v>
      </c>
    </row>
    <row r="1465" spans="2:2">
      <c r="B1465" t="s">
        <v>69</v>
      </c>
    </row>
    <row r="1466" spans="2:2">
      <c r="B1466" t="s">
        <v>99</v>
      </c>
    </row>
    <row r="1467" spans="2:2">
      <c r="B1467" t="s">
        <v>123</v>
      </c>
    </row>
    <row r="1468" spans="2:2">
      <c r="B1468" t="s">
        <v>86</v>
      </c>
    </row>
    <row r="1469" spans="2:2">
      <c r="B1469" t="s">
        <v>94</v>
      </c>
    </row>
    <row r="1470" spans="2:2">
      <c r="B1470" t="s">
        <v>89</v>
      </c>
    </row>
    <row r="1471" spans="2:2">
      <c r="B1471" t="s">
        <v>82</v>
      </c>
    </row>
    <row r="1472" spans="2:2">
      <c r="B1472" t="s">
        <v>89</v>
      </c>
    </row>
    <row r="1473" spans="2:2">
      <c r="B1473" t="s">
        <v>84</v>
      </c>
    </row>
    <row r="1474" spans="2:2">
      <c r="B1474" t="s">
        <v>86</v>
      </c>
    </row>
    <row r="1475" spans="2:2">
      <c r="B1475" t="s">
        <v>82</v>
      </c>
    </row>
    <row r="1476" spans="2:2">
      <c r="B1476" t="s">
        <v>121</v>
      </c>
    </row>
    <row r="1477" spans="2:2">
      <c r="B1477" t="s">
        <v>99</v>
      </c>
    </row>
    <row r="1478" spans="2:2">
      <c r="B1478" t="s">
        <v>91</v>
      </c>
    </row>
    <row r="1479" spans="2:2">
      <c r="B1479" t="s">
        <v>84</v>
      </c>
    </row>
    <row r="1480" spans="2:2">
      <c r="B1480" t="s">
        <v>86</v>
      </c>
    </row>
    <row r="1481" spans="2:2">
      <c r="B1481" t="s">
        <v>82</v>
      </c>
    </row>
    <row r="1482" spans="2:2">
      <c r="B1482" t="s">
        <v>94</v>
      </c>
    </row>
    <row r="1483" spans="2:2">
      <c r="B1483" t="s">
        <v>91</v>
      </c>
    </row>
    <row r="1484" spans="2:2">
      <c r="B1484" t="s">
        <v>86</v>
      </c>
    </row>
    <row r="1485" spans="2:2">
      <c r="B1485" t="s">
        <v>121</v>
      </c>
    </row>
    <row r="1486" spans="2:2">
      <c r="B1486" t="s">
        <v>89</v>
      </c>
    </row>
    <row r="1487" spans="2:2">
      <c r="B1487" t="s">
        <v>99</v>
      </c>
    </row>
    <row r="1488" spans="2:2">
      <c r="B1488" t="s">
        <v>82</v>
      </c>
    </row>
    <row r="1489" spans="2:2">
      <c r="B1489" t="s">
        <v>82</v>
      </c>
    </row>
    <row r="1490" spans="2:2">
      <c r="B1490" t="s">
        <v>69</v>
      </c>
    </row>
    <row r="1491" spans="2:2">
      <c r="B1491" t="s">
        <v>91</v>
      </c>
    </row>
    <row r="1492" spans="2:2">
      <c r="B1492" t="s">
        <v>69</v>
      </c>
    </row>
    <row r="1493" spans="2:2">
      <c r="B1493" t="s">
        <v>94</v>
      </c>
    </row>
    <row r="1494" spans="2:2">
      <c r="B1494" t="s">
        <v>123</v>
      </c>
    </row>
    <row r="1495" spans="2:2">
      <c r="B1495" t="s">
        <v>99</v>
      </c>
    </row>
    <row r="1496" spans="2:2">
      <c r="B1496" t="s">
        <v>94</v>
      </c>
    </row>
    <row r="1497" spans="2:2">
      <c r="B1497" t="s">
        <v>72</v>
      </c>
    </row>
    <row r="1498" spans="2:2">
      <c r="B1498" t="s">
        <v>69</v>
      </c>
    </row>
    <row r="1499" spans="2:2">
      <c r="B1499" t="s">
        <v>89</v>
      </c>
    </row>
    <row r="1500" spans="2:2">
      <c r="B1500" t="s">
        <v>69</v>
      </c>
    </row>
    <row r="1501" spans="2:2">
      <c r="B1501" t="s">
        <v>91</v>
      </c>
    </row>
    <row r="1502" spans="2:2">
      <c r="B1502" t="s">
        <v>72</v>
      </c>
    </row>
    <row r="1503" spans="2:2">
      <c r="B1503" t="s">
        <v>69</v>
      </c>
    </row>
    <row r="1504" spans="2:2">
      <c r="B1504" t="s">
        <v>72</v>
      </c>
    </row>
    <row r="1505" spans="2:2">
      <c r="B1505" t="s">
        <v>72</v>
      </c>
    </row>
    <row r="1506" spans="2:2">
      <c r="B1506" t="s">
        <v>76</v>
      </c>
    </row>
    <row r="1507" spans="2:2">
      <c r="B1507" t="s">
        <v>79</v>
      </c>
    </row>
    <row r="1508" spans="2:2">
      <c r="B1508" t="s">
        <v>82</v>
      </c>
    </row>
    <row r="1509" spans="2:2">
      <c r="B1509" t="s">
        <v>84</v>
      </c>
    </row>
    <row r="1510" spans="2:2">
      <c r="B1510" t="s">
        <v>86</v>
      </c>
    </row>
    <row r="1511" spans="2:2">
      <c r="B1511" t="s">
        <v>84</v>
      </c>
    </row>
    <row r="1512" spans="2:2">
      <c r="B1512" t="s">
        <v>89</v>
      </c>
    </row>
    <row r="1513" spans="2:2">
      <c r="B1513" t="s">
        <v>91</v>
      </c>
    </row>
    <row r="1514" spans="2:2">
      <c r="B1514" t="s">
        <v>86</v>
      </c>
    </row>
    <row r="1515" spans="2:2">
      <c r="B1515" t="s">
        <v>94</v>
      </c>
    </row>
    <row r="1516" spans="2:2">
      <c r="B1516" t="s">
        <v>94</v>
      </c>
    </row>
    <row r="1517" spans="2:2">
      <c r="B1517" t="s">
        <v>76</v>
      </c>
    </row>
    <row r="1518" spans="2:2">
      <c r="B1518" t="s">
        <v>72</v>
      </c>
    </row>
    <row r="1519" spans="2:2">
      <c r="B1519" t="s">
        <v>99</v>
      </c>
    </row>
    <row r="1520" spans="2:2">
      <c r="B1520" t="s">
        <v>99</v>
      </c>
    </row>
    <row r="1521" spans="2:2">
      <c r="B1521" t="s">
        <v>99</v>
      </c>
    </row>
    <row r="1522" spans="2:2">
      <c r="B1522" t="s">
        <v>76</v>
      </c>
    </row>
    <row r="1523" spans="2:2">
      <c r="B1523" t="s">
        <v>86</v>
      </c>
    </row>
    <row r="1524" spans="2:2">
      <c r="B1524" t="s">
        <v>99</v>
      </c>
    </row>
    <row r="1525" spans="2:2">
      <c r="B1525" t="s">
        <v>82</v>
      </c>
    </row>
    <row r="1526" spans="2:2">
      <c r="B1526" t="s">
        <v>89</v>
      </c>
    </row>
    <row r="1527" spans="2:2">
      <c r="B1527" t="s">
        <v>72</v>
      </c>
    </row>
    <row r="1528" spans="2:2">
      <c r="B1528" t="s">
        <v>89</v>
      </c>
    </row>
    <row r="1529" spans="2:2">
      <c r="B1529" t="s">
        <v>72</v>
      </c>
    </row>
    <row r="1530" spans="2:2">
      <c r="B1530" t="s">
        <v>86</v>
      </c>
    </row>
    <row r="1531" spans="2:2">
      <c r="B1531" t="s">
        <v>76</v>
      </c>
    </row>
    <row r="1532" spans="2:2">
      <c r="B1532" t="s">
        <v>72</v>
      </c>
    </row>
    <row r="1533" spans="2:2">
      <c r="B1533" t="s">
        <v>84</v>
      </c>
    </row>
    <row r="1534" spans="2:2">
      <c r="B1534" t="s">
        <v>72</v>
      </c>
    </row>
    <row r="1535" spans="2:2">
      <c r="B1535" t="s">
        <v>99</v>
      </c>
    </row>
    <row r="1536" spans="2:2">
      <c r="B1536" t="s">
        <v>94</v>
      </c>
    </row>
    <row r="1537" spans="2:2">
      <c r="B1537" t="s">
        <v>99</v>
      </c>
    </row>
    <row r="1538" spans="2:2">
      <c r="B1538" t="s">
        <v>72</v>
      </c>
    </row>
    <row r="1539" spans="2:2">
      <c r="B1539" t="s">
        <v>84</v>
      </c>
    </row>
    <row r="1540" spans="2:2">
      <c r="B1540" t="s">
        <v>121</v>
      </c>
    </row>
    <row r="1541" spans="2:2">
      <c r="B1541" t="s">
        <v>123</v>
      </c>
    </row>
    <row r="1542" spans="2:2">
      <c r="B1542" t="s">
        <v>121</v>
      </c>
    </row>
    <row r="1543" spans="2:2">
      <c r="B1543" t="s">
        <v>91</v>
      </c>
    </row>
    <row r="1544" spans="2:2">
      <c r="B1544" t="s">
        <v>84</v>
      </c>
    </row>
    <row r="1545" spans="2:2">
      <c r="B1545" t="s">
        <v>72</v>
      </c>
    </row>
    <row r="1546" spans="2:2">
      <c r="B1546" t="s">
        <v>99</v>
      </c>
    </row>
    <row r="1547" spans="2:2">
      <c r="B1547" t="s">
        <v>123</v>
      </c>
    </row>
    <row r="1548" spans="2:2">
      <c r="B1548" t="s">
        <v>91</v>
      </c>
    </row>
    <row r="1549" spans="2:2">
      <c r="B1549" t="s">
        <v>72</v>
      </c>
    </row>
    <row r="1550" spans="2:2">
      <c r="B1550" t="s">
        <v>76</v>
      </c>
    </row>
    <row r="1551" spans="2:2">
      <c r="B1551" t="s">
        <v>89</v>
      </c>
    </row>
    <row r="1552" spans="2:2">
      <c r="B1552" t="s">
        <v>72</v>
      </c>
    </row>
    <row r="1553" spans="2:2">
      <c r="B1553" t="s">
        <v>76</v>
      </c>
    </row>
    <row r="1554" spans="2:2">
      <c r="B1554" t="s">
        <v>69</v>
      </c>
    </row>
    <row r="1555" spans="2:2">
      <c r="B1555" t="s">
        <v>84</v>
      </c>
    </row>
    <row r="1556" spans="2:2">
      <c r="B1556" t="s">
        <v>121</v>
      </c>
    </row>
    <row r="1557" spans="2:2">
      <c r="B1557" t="s">
        <v>89</v>
      </c>
    </row>
    <row r="1558" spans="2:2">
      <c r="B1558" t="s">
        <v>94</v>
      </c>
    </row>
    <row r="1559" spans="2:2">
      <c r="B1559" t="s">
        <v>99</v>
      </c>
    </row>
    <row r="1560" spans="2:2">
      <c r="B1560" t="s">
        <v>91</v>
      </c>
    </row>
    <row r="1561" spans="2:2">
      <c r="B1561" t="s">
        <v>89</v>
      </c>
    </row>
    <row r="1562" spans="2:2">
      <c r="B1562" t="s">
        <v>121</v>
      </c>
    </row>
    <row r="1563" spans="2:2">
      <c r="B1563" t="s">
        <v>72</v>
      </c>
    </row>
    <row r="1564" spans="2:2">
      <c r="B1564" t="s">
        <v>123</v>
      </c>
    </row>
    <row r="1565" spans="2:2">
      <c r="B1565" t="s">
        <v>69</v>
      </c>
    </row>
    <row r="1566" spans="2:2">
      <c r="B1566" t="s">
        <v>99</v>
      </c>
    </row>
    <row r="1567" spans="2:2">
      <c r="B1567" t="s">
        <v>123</v>
      </c>
    </row>
    <row r="1568" spans="2:2">
      <c r="B1568" t="s">
        <v>86</v>
      </c>
    </row>
    <row r="1569" spans="2:2">
      <c r="B1569" t="s">
        <v>94</v>
      </c>
    </row>
    <row r="1570" spans="2:2">
      <c r="B1570" t="s">
        <v>89</v>
      </c>
    </row>
    <row r="1571" spans="2:2">
      <c r="B1571" t="s">
        <v>82</v>
      </c>
    </row>
    <row r="1572" spans="2:2">
      <c r="B1572" t="s">
        <v>89</v>
      </c>
    </row>
    <row r="1573" spans="2:2">
      <c r="B1573" t="s">
        <v>84</v>
      </c>
    </row>
    <row r="1574" spans="2:2">
      <c r="B1574" t="s">
        <v>86</v>
      </c>
    </row>
    <row r="1575" spans="2:2">
      <c r="B1575" t="s">
        <v>82</v>
      </c>
    </row>
    <row r="1576" spans="2:2">
      <c r="B1576" t="s">
        <v>121</v>
      </c>
    </row>
    <row r="1577" spans="2:2">
      <c r="B1577" t="s">
        <v>99</v>
      </c>
    </row>
    <row r="1578" spans="2:2">
      <c r="B1578" t="s">
        <v>91</v>
      </c>
    </row>
    <row r="1579" spans="2:2">
      <c r="B1579" t="s">
        <v>84</v>
      </c>
    </row>
    <row r="1580" spans="2:2">
      <c r="B1580" t="s">
        <v>86</v>
      </c>
    </row>
    <row r="1581" spans="2:2">
      <c r="B1581" t="s">
        <v>82</v>
      </c>
    </row>
    <row r="1582" spans="2:2">
      <c r="B1582" t="s">
        <v>94</v>
      </c>
    </row>
    <row r="1583" spans="2:2">
      <c r="B1583" t="s">
        <v>91</v>
      </c>
    </row>
    <row r="1584" spans="2:2">
      <c r="B1584" t="s">
        <v>86</v>
      </c>
    </row>
    <row r="1585" spans="2:2">
      <c r="B1585" t="s">
        <v>121</v>
      </c>
    </row>
    <row r="1586" spans="2:2">
      <c r="B1586" t="s">
        <v>89</v>
      </c>
    </row>
    <row r="1587" spans="2:2">
      <c r="B1587" t="s">
        <v>99</v>
      </c>
    </row>
    <row r="1588" spans="2:2">
      <c r="B1588" t="s">
        <v>82</v>
      </c>
    </row>
    <row r="1589" spans="2:2">
      <c r="B1589" t="s">
        <v>82</v>
      </c>
    </row>
    <row r="1590" spans="2:2">
      <c r="B1590" t="s">
        <v>69</v>
      </c>
    </row>
    <row r="1591" spans="2:2">
      <c r="B1591" t="s">
        <v>91</v>
      </c>
    </row>
    <row r="1592" spans="2:2">
      <c r="B1592" t="s">
        <v>69</v>
      </c>
    </row>
    <row r="1593" spans="2:2">
      <c r="B1593" t="s">
        <v>94</v>
      </c>
    </row>
    <row r="1594" spans="2:2">
      <c r="B1594" t="s">
        <v>123</v>
      </c>
    </row>
    <row r="1595" spans="2:2">
      <c r="B1595" t="s">
        <v>99</v>
      </c>
    </row>
    <row r="1596" spans="2:2">
      <c r="B1596" t="s">
        <v>94</v>
      </c>
    </row>
    <row r="1597" spans="2:2">
      <c r="B1597" t="s">
        <v>72</v>
      </c>
    </row>
    <row r="1598" spans="2:2">
      <c r="B1598" t="s">
        <v>69</v>
      </c>
    </row>
    <row r="1599" spans="2:2">
      <c r="B1599" t="s">
        <v>89</v>
      </c>
    </row>
    <row r="1600" spans="2:2">
      <c r="B1600" t="s">
        <v>69</v>
      </c>
    </row>
    <row r="1601" spans="2:2">
      <c r="B1601" t="s">
        <v>91</v>
      </c>
    </row>
    <row r="1602" spans="2:2">
      <c r="B1602" t="s">
        <v>72</v>
      </c>
    </row>
    <row r="1603" spans="2:2">
      <c r="B1603" t="s">
        <v>69</v>
      </c>
    </row>
    <row r="1604" spans="2:2">
      <c r="B1604" t="s">
        <v>72</v>
      </c>
    </row>
    <row r="1605" spans="2:2">
      <c r="B1605" t="s">
        <v>72</v>
      </c>
    </row>
    <row r="1606" spans="2:2">
      <c r="B1606" t="s">
        <v>76</v>
      </c>
    </row>
    <row r="1607" spans="2:2">
      <c r="B1607" t="s">
        <v>79</v>
      </c>
    </row>
    <row r="1608" spans="2:2">
      <c r="B1608" t="s">
        <v>82</v>
      </c>
    </row>
    <row r="1609" spans="2:2">
      <c r="B1609" t="s">
        <v>84</v>
      </c>
    </row>
    <row r="1610" spans="2:2">
      <c r="B1610" t="s">
        <v>86</v>
      </c>
    </row>
    <row r="1611" spans="2:2">
      <c r="B1611" t="s">
        <v>84</v>
      </c>
    </row>
    <row r="1612" spans="2:2">
      <c r="B1612" t="s">
        <v>89</v>
      </c>
    </row>
    <row r="1613" spans="2:2">
      <c r="B1613" t="s">
        <v>91</v>
      </c>
    </row>
    <row r="1614" spans="2:2">
      <c r="B1614" t="s">
        <v>86</v>
      </c>
    </row>
    <row r="1615" spans="2:2">
      <c r="B1615" t="s">
        <v>94</v>
      </c>
    </row>
    <row r="1616" spans="2:2">
      <c r="B1616" t="s">
        <v>94</v>
      </c>
    </row>
    <row r="1617" spans="2:2">
      <c r="B1617" t="s">
        <v>76</v>
      </c>
    </row>
    <row r="1618" spans="2:2">
      <c r="B1618" t="s">
        <v>72</v>
      </c>
    </row>
    <row r="1619" spans="2:2">
      <c r="B1619" t="s">
        <v>99</v>
      </c>
    </row>
    <row r="1620" spans="2:2">
      <c r="B1620" t="s">
        <v>99</v>
      </c>
    </row>
    <row r="1621" spans="2:2">
      <c r="B1621" t="s">
        <v>99</v>
      </c>
    </row>
    <row r="1622" spans="2:2">
      <c r="B1622" t="s">
        <v>76</v>
      </c>
    </row>
    <row r="1623" spans="2:2">
      <c r="B1623" t="s">
        <v>86</v>
      </c>
    </row>
    <row r="1624" spans="2:2">
      <c r="B1624" t="s">
        <v>99</v>
      </c>
    </row>
    <row r="1625" spans="2:2">
      <c r="B1625" t="s">
        <v>82</v>
      </c>
    </row>
    <row r="1626" spans="2:2">
      <c r="B1626" t="s">
        <v>89</v>
      </c>
    </row>
    <row r="1627" spans="2:2">
      <c r="B1627" t="s">
        <v>72</v>
      </c>
    </row>
    <row r="1628" spans="2:2">
      <c r="B1628" t="s">
        <v>89</v>
      </c>
    </row>
    <row r="1629" spans="2:2">
      <c r="B1629" t="s">
        <v>72</v>
      </c>
    </row>
    <row r="1630" spans="2:2">
      <c r="B1630" t="s">
        <v>86</v>
      </c>
    </row>
    <row r="1631" spans="2:2">
      <c r="B1631" t="s">
        <v>76</v>
      </c>
    </row>
    <row r="1632" spans="2:2">
      <c r="B1632" t="s">
        <v>72</v>
      </c>
    </row>
    <row r="1633" spans="2:2">
      <c r="B1633" t="s">
        <v>84</v>
      </c>
    </row>
    <row r="1634" spans="2:2">
      <c r="B1634" t="s">
        <v>72</v>
      </c>
    </row>
    <row r="1635" spans="2:2">
      <c r="B1635" t="s">
        <v>99</v>
      </c>
    </row>
    <row r="1636" spans="2:2">
      <c r="B1636" t="s">
        <v>94</v>
      </c>
    </row>
    <row r="1637" spans="2:2">
      <c r="B1637" t="s">
        <v>99</v>
      </c>
    </row>
    <row r="1638" spans="2:2">
      <c r="B1638" t="s">
        <v>72</v>
      </c>
    </row>
    <row r="1639" spans="2:2">
      <c r="B1639" t="s">
        <v>84</v>
      </c>
    </row>
    <row r="1640" spans="2:2">
      <c r="B1640" t="s">
        <v>121</v>
      </c>
    </row>
    <row r="1641" spans="2:2">
      <c r="B1641" t="s">
        <v>123</v>
      </c>
    </row>
    <row r="1642" spans="2:2">
      <c r="B1642" t="s">
        <v>121</v>
      </c>
    </row>
    <row r="1643" spans="2:2">
      <c r="B1643" t="s">
        <v>91</v>
      </c>
    </row>
    <row r="1644" spans="2:2">
      <c r="B1644" t="s">
        <v>84</v>
      </c>
    </row>
    <row r="1645" spans="2:2">
      <c r="B1645" t="s">
        <v>72</v>
      </c>
    </row>
    <row r="1646" spans="2:2">
      <c r="B1646" t="s">
        <v>99</v>
      </c>
    </row>
    <row r="1647" spans="2:2">
      <c r="B1647" t="s">
        <v>123</v>
      </c>
    </row>
    <row r="1648" spans="2:2">
      <c r="B1648" t="s">
        <v>91</v>
      </c>
    </row>
    <row r="1649" spans="2:2">
      <c r="B1649" t="s">
        <v>72</v>
      </c>
    </row>
    <row r="1650" spans="2:2">
      <c r="B1650" t="s">
        <v>76</v>
      </c>
    </row>
    <row r="1651" spans="2:2">
      <c r="B1651" t="s">
        <v>89</v>
      </c>
    </row>
    <row r="1652" spans="2:2">
      <c r="B1652" t="s">
        <v>72</v>
      </c>
    </row>
    <row r="1653" spans="2:2">
      <c r="B1653" t="s">
        <v>76</v>
      </c>
    </row>
    <row r="1654" spans="2:2">
      <c r="B1654" t="s">
        <v>69</v>
      </c>
    </row>
    <row r="1655" spans="2:2">
      <c r="B1655" t="s">
        <v>84</v>
      </c>
    </row>
    <row r="1656" spans="2:2">
      <c r="B1656" t="s">
        <v>121</v>
      </c>
    </row>
    <row r="1657" spans="2:2">
      <c r="B1657" t="s">
        <v>89</v>
      </c>
    </row>
    <row r="1658" spans="2:2">
      <c r="B1658" t="s">
        <v>94</v>
      </c>
    </row>
    <row r="1659" spans="2:2">
      <c r="B1659" t="s">
        <v>99</v>
      </c>
    </row>
    <row r="1660" spans="2:2">
      <c r="B1660" t="s">
        <v>91</v>
      </c>
    </row>
    <row r="1661" spans="2:2">
      <c r="B1661" t="s">
        <v>89</v>
      </c>
    </row>
    <row r="1662" spans="2:2">
      <c r="B1662" t="s">
        <v>121</v>
      </c>
    </row>
    <row r="1663" spans="2:2">
      <c r="B1663" t="s">
        <v>72</v>
      </c>
    </row>
    <row r="1664" spans="2:2">
      <c r="B1664" t="s">
        <v>123</v>
      </c>
    </row>
    <row r="1665" spans="2:2">
      <c r="B1665" t="s">
        <v>69</v>
      </c>
    </row>
    <row r="1666" spans="2:2">
      <c r="B1666" t="s">
        <v>99</v>
      </c>
    </row>
    <row r="1667" spans="2:2">
      <c r="B1667" t="s">
        <v>123</v>
      </c>
    </row>
    <row r="1668" spans="2:2">
      <c r="B1668" t="s">
        <v>86</v>
      </c>
    </row>
    <row r="1669" spans="2:2">
      <c r="B1669" t="s">
        <v>94</v>
      </c>
    </row>
    <row r="1670" spans="2:2">
      <c r="B1670" t="s">
        <v>89</v>
      </c>
    </row>
    <row r="1671" spans="2:2">
      <c r="B1671" t="s">
        <v>82</v>
      </c>
    </row>
    <row r="1672" spans="2:2">
      <c r="B1672" t="s">
        <v>89</v>
      </c>
    </row>
    <row r="1673" spans="2:2">
      <c r="B1673" t="s">
        <v>84</v>
      </c>
    </row>
    <row r="1674" spans="2:2">
      <c r="B1674" t="s">
        <v>86</v>
      </c>
    </row>
    <row r="1675" spans="2:2">
      <c r="B1675" t="s">
        <v>82</v>
      </c>
    </row>
    <row r="1676" spans="2:2">
      <c r="B1676" t="s">
        <v>121</v>
      </c>
    </row>
    <row r="1677" spans="2:2">
      <c r="B1677" t="s">
        <v>99</v>
      </c>
    </row>
    <row r="1678" spans="2:2">
      <c r="B1678" t="s">
        <v>91</v>
      </c>
    </row>
    <row r="1679" spans="2:2">
      <c r="B1679" t="s">
        <v>84</v>
      </c>
    </row>
    <row r="1680" spans="2:2">
      <c r="B1680" t="s">
        <v>86</v>
      </c>
    </row>
    <row r="1681" spans="2:2">
      <c r="B1681" t="s">
        <v>82</v>
      </c>
    </row>
    <row r="1682" spans="2:2">
      <c r="B1682" t="s">
        <v>94</v>
      </c>
    </row>
    <row r="1683" spans="2:2">
      <c r="B1683" t="s">
        <v>91</v>
      </c>
    </row>
    <row r="1684" spans="2:2">
      <c r="B1684" t="s">
        <v>86</v>
      </c>
    </row>
    <row r="1685" spans="2:2">
      <c r="B1685" t="s">
        <v>121</v>
      </c>
    </row>
    <row r="1686" spans="2:2">
      <c r="B1686" t="s">
        <v>89</v>
      </c>
    </row>
    <row r="1687" spans="2:2">
      <c r="B1687" t="s">
        <v>99</v>
      </c>
    </row>
    <row r="1688" spans="2:2">
      <c r="B1688" t="s">
        <v>82</v>
      </c>
    </row>
    <row r="1689" spans="2:2">
      <c r="B1689" t="s">
        <v>82</v>
      </c>
    </row>
    <row r="1690" spans="2:2">
      <c r="B1690" t="s">
        <v>69</v>
      </c>
    </row>
    <row r="1691" spans="2:2">
      <c r="B1691" t="s">
        <v>91</v>
      </c>
    </row>
    <row r="1692" spans="2:2">
      <c r="B1692" t="s">
        <v>69</v>
      </c>
    </row>
    <row r="1693" spans="2:2">
      <c r="B1693" t="s">
        <v>94</v>
      </c>
    </row>
    <row r="1694" spans="2:2">
      <c r="B1694" t="s">
        <v>123</v>
      </c>
    </row>
    <row r="1695" spans="2:2">
      <c r="B1695" t="s">
        <v>99</v>
      </c>
    </row>
    <row r="1696" spans="2:2">
      <c r="B1696" t="s">
        <v>94</v>
      </c>
    </row>
    <row r="1697" spans="2:2">
      <c r="B1697" t="s">
        <v>72</v>
      </c>
    </row>
    <row r="1698" spans="2:2">
      <c r="B1698" t="s">
        <v>69</v>
      </c>
    </row>
    <row r="1699" spans="2:2">
      <c r="B1699" t="s">
        <v>89</v>
      </c>
    </row>
    <row r="1700" spans="2:2">
      <c r="B1700" t="s">
        <v>69</v>
      </c>
    </row>
    <row r="1701" spans="2:2">
      <c r="B1701" t="s">
        <v>91</v>
      </c>
    </row>
    <row r="1702" spans="2:2">
      <c r="B1702" t="s">
        <v>72</v>
      </c>
    </row>
    <row r="1703" spans="2:2">
      <c r="B1703" t="s">
        <v>69</v>
      </c>
    </row>
    <row r="1704" spans="2:2">
      <c r="B1704" t="s">
        <v>72</v>
      </c>
    </row>
    <row r="1705" spans="2:2">
      <c r="B1705" t="s">
        <v>72</v>
      </c>
    </row>
    <row r="1706" spans="2:2">
      <c r="B1706" t="s">
        <v>76</v>
      </c>
    </row>
    <row r="1707" spans="2:2">
      <c r="B1707" t="s">
        <v>79</v>
      </c>
    </row>
    <row r="1708" spans="2:2">
      <c r="B1708" t="s">
        <v>82</v>
      </c>
    </row>
    <row r="1709" spans="2:2">
      <c r="B1709" t="s">
        <v>84</v>
      </c>
    </row>
    <row r="1710" spans="2:2">
      <c r="B1710" t="s">
        <v>86</v>
      </c>
    </row>
    <row r="1711" spans="2:2">
      <c r="B1711" t="s">
        <v>84</v>
      </c>
    </row>
    <row r="1712" spans="2:2">
      <c r="B1712" t="s">
        <v>89</v>
      </c>
    </row>
    <row r="1713" spans="2:2">
      <c r="B1713" t="s">
        <v>91</v>
      </c>
    </row>
    <row r="1714" spans="2:2">
      <c r="B1714" t="s">
        <v>86</v>
      </c>
    </row>
    <row r="1715" spans="2:2">
      <c r="B1715" t="s">
        <v>94</v>
      </c>
    </row>
    <row r="1716" spans="2:2">
      <c r="B1716" t="s">
        <v>94</v>
      </c>
    </row>
    <row r="1717" spans="2:2">
      <c r="B1717" t="s">
        <v>76</v>
      </c>
    </row>
    <row r="1718" spans="2:2">
      <c r="B1718" t="s">
        <v>72</v>
      </c>
    </row>
    <row r="1719" spans="2:2">
      <c r="B1719" t="s">
        <v>99</v>
      </c>
    </row>
    <row r="1720" spans="2:2">
      <c r="B1720" t="s">
        <v>99</v>
      </c>
    </row>
    <row r="1721" spans="2:2">
      <c r="B1721" t="s">
        <v>99</v>
      </c>
    </row>
    <row r="1722" spans="2:2">
      <c r="B1722" t="s">
        <v>76</v>
      </c>
    </row>
    <row r="1723" spans="2:2">
      <c r="B1723" t="s">
        <v>86</v>
      </c>
    </row>
    <row r="1724" spans="2:2">
      <c r="B1724" t="s">
        <v>99</v>
      </c>
    </row>
    <row r="1725" spans="2:2">
      <c r="B1725" t="s">
        <v>82</v>
      </c>
    </row>
    <row r="1726" spans="2:2">
      <c r="B1726" t="s">
        <v>89</v>
      </c>
    </row>
    <row r="1727" spans="2:2">
      <c r="B1727" t="s">
        <v>72</v>
      </c>
    </row>
    <row r="1728" spans="2:2">
      <c r="B1728" t="s">
        <v>89</v>
      </c>
    </row>
    <row r="1729" spans="2:2">
      <c r="B1729" t="s">
        <v>72</v>
      </c>
    </row>
    <row r="1730" spans="2:2">
      <c r="B1730" t="s">
        <v>86</v>
      </c>
    </row>
    <row r="1731" spans="2:2">
      <c r="B1731" t="s">
        <v>76</v>
      </c>
    </row>
    <row r="1732" spans="2:2">
      <c r="B1732" t="s">
        <v>72</v>
      </c>
    </row>
    <row r="1733" spans="2:2">
      <c r="B1733" t="s">
        <v>84</v>
      </c>
    </row>
    <row r="1734" spans="2:2">
      <c r="B1734" t="s">
        <v>72</v>
      </c>
    </row>
    <row r="1735" spans="2:2">
      <c r="B1735" t="s">
        <v>99</v>
      </c>
    </row>
    <row r="1736" spans="2:2">
      <c r="B1736" t="s">
        <v>94</v>
      </c>
    </row>
    <row r="1737" spans="2:2">
      <c r="B1737" t="s">
        <v>99</v>
      </c>
    </row>
    <row r="1738" spans="2:2">
      <c r="B1738" t="s">
        <v>72</v>
      </c>
    </row>
    <row r="1739" spans="2:2">
      <c r="B1739" t="s">
        <v>84</v>
      </c>
    </row>
    <row r="1740" spans="2:2">
      <c r="B1740" t="s">
        <v>121</v>
      </c>
    </row>
    <row r="1741" spans="2:2">
      <c r="B1741" t="s">
        <v>123</v>
      </c>
    </row>
    <row r="1742" spans="2:2">
      <c r="B1742" t="s">
        <v>121</v>
      </c>
    </row>
    <row r="1743" spans="2:2">
      <c r="B1743" t="s">
        <v>91</v>
      </c>
    </row>
    <row r="1744" spans="2:2">
      <c r="B1744" t="s">
        <v>84</v>
      </c>
    </row>
    <row r="1745" spans="2:2">
      <c r="B1745" t="s">
        <v>72</v>
      </c>
    </row>
    <row r="1746" spans="2:2">
      <c r="B1746" t="s">
        <v>99</v>
      </c>
    </row>
    <row r="1747" spans="2:2">
      <c r="B1747" t="s">
        <v>123</v>
      </c>
    </row>
    <row r="1748" spans="2:2">
      <c r="B1748" t="s">
        <v>91</v>
      </c>
    </row>
    <row r="1749" spans="2:2">
      <c r="B1749" t="s">
        <v>72</v>
      </c>
    </row>
    <row r="1750" spans="2:2">
      <c r="B1750" t="s">
        <v>76</v>
      </c>
    </row>
    <row r="1751" spans="2:2">
      <c r="B1751" t="s">
        <v>89</v>
      </c>
    </row>
    <row r="1752" spans="2:2">
      <c r="B1752" t="s">
        <v>72</v>
      </c>
    </row>
    <row r="1753" spans="2:2">
      <c r="B1753" t="s">
        <v>76</v>
      </c>
    </row>
    <row r="1754" spans="2:2">
      <c r="B1754" t="s">
        <v>69</v>
      </c>
    </row>
    <row r="1755" spans="2:2">
      <c r="B1755" t="s">
        <v>84</v>
      </c>
    </row>
    <row r="1756" spans="2:2">
      <c r="B1756" t="s">
        <v>121</v>
      </c>
    </row>
    <row r="1757" spans="2:2">
      <c r="B1757" t="s">
        <v>89</v>
      </c>
    </row>
    <row r="1758" spans="2:2">
      <c r="B1758" t="s">
        <v>94</v>
      </c>
    </row>
    <row r="1759" spans="2:2">
      <c r="B1759" t="s">
        <v>99</v>
      </c>
    </row>
    <row r="1760" spans="2:2">
      <c r="B1760" t="s">
        <v>91</v>
      </c>
    </row>
    <row r="1761" spans="2:2">
      <c r="B1761" t="s">
        <v>89</v>
      </c>
    </row>
    <row r="1762" spans="2:2">
      <c r="B1762" t="s">
        <v>121</v>
      </c>
    </row>
    <row r="1763" spans="2:2">
      <c r="B1763" t="s">
        <v>72</v>
      </c>
    </row>
    <row r="1764" spans="2:2">
      <c r="B1764" t="s">
        <v>123</v>
      </c>
    </row>
    <row r="1765" spans="2:2">
      <c r="B1765" t="s">
        <v>69</v>
      </c>
    </row>
    <row r="1766" spans="2:2">
      <c r="B1766" t="s">
        <v>99</v>
      </c>
    </row>
    <row r="1767" spans="2:2">
      <c r="B1767" t="s">
        <v>123</v>
      </c>
    </row>
    <row r="1768" spans="2:2">
      <c r="B1768" t="s">
        <v>86</v>
      </c>
    </row>
    <row r="1769" spans="2:2">
      <c r="B1769" t="s">
        <v>94</v>
      </c>
    </row>
    <row r="1770" spans="2:2">
      <c r="B1770" t="s">
        <v>89</v>
      </c>
    </row>
    <row r="1771" spans="2:2">
      <c r="B1771" t="s">
        <v>82</v>
      </c>
    </row>
    <row r="1772" spans="2:2">
      <c r="B1772" t="s">
        <v>89</v>
      </c>
    </row>
    <row r="1773" spans="2:2">
      <c r="B1773" t="s">
        <v>84</v>
      </c>
    </row>
    <row r="1774" spans="2:2">
      <c r="B1774" t="s">
        <v>86</v>
      </c>
    </row>
    <row r="1775" spans="2:2">
      <c r="B1775" t="s">
        <v>82</v>
      </c>
    </row>
    <row r="1776" spans="2:2">
      <c r="B1776" t="s">
        <v>121</v>
      </c>
    </row>
    <row r="1777" spans="2:2">
      <c r="B1777" t="s">
        <v>99</v>
      </c>
    </row>
    <row r="1778" spans="2:2">
      <c r="B1778" t="s">
        <v>91</v>
      </c>
    </row>
    <row r="1779" spans="2:2">
      <c r="B1779" t="s">
        <v>84</v>
      </c>
    </row>
    <row r="1780" spans="2:2">
      <c r="B1780" t="s">
        <v>86</v>
      </c>
    </row>
    <row r="1781" spans="2:2">
      <c r="B1781" t="s">
        <v>82</v>
      </c>
    </row>
    <row r="1782" spans="2:2">
      <c r="B1782" t="s">
        <v>94</v>
      </c>
    </row>
    <row r="1783" spans="2:2">
      <c r="B1783" t="s">
        <v>91</v>
      </c>
    </row>
    <row r="1784" spans="2:2">
      <c r="B1784" t="s">
        <v>86</v>
      </c>
    </row>
    <row r="1785" spans="2:2">
      <c r="B1785" t="s">
        <v>121</v>
      </c>
    </row>
    <row r="1786" spans="2:2">
      <c r="B1786" t="s">
        <v>89</v>
      </c>
    </row>
    <row r="1787" spans="2:2">
      <c r="B1787" t="s">
        <v>99</v>
      </c>
    </row>
    <row r="1788" spans="2:2">
      <c r="B1788" t="s">
        <v>82</v>
      </c>
    </row>
    <row r="1789" spans="2:2">
      <c r="B1789" t="s">
        <v>82</v>
      </c>
    </row>
    <row r="1790" spans="2:2">
      <c r="B1790" t="s">
        <v>69</v>
      </c>
    </row>
    <row r="1791" spans="2:2">
      <c r="B1791" t="s">
        <v>91</v>
      </c>
    </row>
    <row r="1792" spans="2:2">
      <c r="B1792" t="s">
        <v>69</v>
      </c>
    </row>
    <row r="1793" spans="2:2">
      <c r="B1793" t="s">
        <v>94</v>
      </c>
    </row>
    <row r="1794" spans="2:2">
      <c r="B1794" t="s">
        <v>123</v>
      </c>
    </row>
    <row r="1795" spans="2:2">
      <c r="B1795" t="s">
        <v>99</v>
      </c>
    </row>
    <row r="1796" spans="2:2">
      <c r="B1796" t="s">
        <v>94</v>
      </c>
    </row>
    <row r="1797" spans="2:2">
      <c r="B1797" t="s">
        <v>72</v>
      </c>
    </row>
    <row r="1798" spans="2:2">
      <c r="B1798" t="s">
        <v>69</v>
      </c>
    </row>
    <row r="1799" spans="2:2">
      <c r="B1799" t="s">
        <v>89</v>
      </c>
    </row>
    <row r="1800" spans="2:2">
      <c r="B1800" t="s">
        <v>69</v>
      </c>
    </row>
    <row r="1801" spans="2:2">
      <c r="B1801" t="s">
        <v>91</v>
      </c>
    </row>
    <row r="1802" spans="2:2">
      <c r="B1802" t="s">
        <v>72</v>
      </c>
    </row>
    <row r="1803" spans="2:2">
      <c r="B1803" t="s">
        <v>69</v>
      </c>
    </row>
    <row r="1804" spans="2:2">
      <c r="B1804" t="s">
        <v>72</v>
      </c>
    </row>
    <row r="1805" spans="2:2">
      <c r="B1805" t="s">
        <v>72</v>
      </c>
    </row>
    <row r="1806" spans="2:2">
      <c r="B1806" t="s">
        <v>76</v>
      </c>
    </row>
    <row r="1807" spans="2:2">
      <c r="B1807" t="s">
        <v>79</v>
      </c>
    </row>
    <row r="1808" spans="2:2">
      <c r="B1808" t="s">
        <v>82</v>
      </c>
    </row>
    <row r="1809" spans="2:2">
      <c r="B1809" t="s">
        <v>84</v>
      </c>
    </row>
    <row r="1810" spans="2:2">
      <c r="B1810" t="s">
        <v>86</v>
      </c>
    </row>
    <row r="1811" spans="2:2">
      <c r="B1811" t="s">
        <v>84</v>
      </c>
    </row>
    <row r="1812" spans="2:2">
      <c r="B1812" t="s">
        <v>89</v>
      </c>
    </row>
    <row r="1813" spans="2:2">
      <c r="B1813" t="s">
        <v>91</v>
      </c>
    </row>
    <row r="1814" spans="2:2">
      <c r="B1814" t="s">
        <v>86</v>
      </c>
    </row>
    <row r="1815" spans="2:2">
      <c r="B1815" t="s">
        <v>94</v>
      </c>
    </row>
    <row r="1816" spans="2:2">
      <c r="B1816" t="s">
        <v>94</v>
      </c>
    </row>
    <row r="1817" spans="2:2">
      <c r="B1817" t="s">
        <v>76</v>
      </c>
    </row>
    <row r="1818" spans="2:2">
      <c r="B1818" t="s">
        <v>72</v>
      </c>
    </row>
    <row r="1819" spans="2:2">
      <c r="B1819" t="s">
        <v>99</v>
      </c>
    </row>
    <row r="1820" spans="2:2">
      <c r="B1820" t="s">
        <v>99</v>
      </c>
    </row>
    <row r="1821" spans="2:2">
      <c r="B1821" t="s">
        <v>99</v>
      </c>
    </row>
    <row r="1822" spans="2:2">
      <c r="B1822" t="s">
        <v>76</v>
      </c>
    </row>
    <row r="1823" spans="2:2">
      <c r="B1823" t="s">
        <v>86</v>
      </c>
    </row>
    <row r="1824" spans="2:2">
      <c r="B1824" t="s">
        <v>99</v>
      </c>
    </row>
    <row r="1825" spans="2:2">
      <c r="B1825" t="s">
        <v>82</v>
      </c>
    </row>
    <row r="1826" spans="2:2">
      <c r="B1826" t="s">
        <v>89</v>
      </c>
    </row>
    <row r="1827" spans="2:2">
      <c r="B1827" t="s">
        <v>72</v>
      </c>
    </row>
    <row r="1828" spans="2:2">
      <c r="B1828" t="s">
        <v>89</v>
      </c>
    </row>
    <row r="1829" spans="2:2">
      <c r="B1829" t="s">
        <v>72</v>
      </c>
    </row>
    <row r="1830" spans="2:2">
      <c r="B1830" t="s">
        <v>86</v>
      </c>
    </row>
    <row r="1831" spans="2:2">
      <c r="B1831" t="s">
        <v>76</v>
      </c>
    </row>
    <row r="1832" spans="2:2">
      <c r="B1832" t="s">
        <v>72</v>
      </c>
    </row>
    <row r="1833" spans="2:2">
      <c r="B1833" t="s">
        <v>84</v>
      </c>
    </row>
    <row r="1834" spans="2:2">
      <c r="B1834" t="s">
        <v>72</v>
      </c>
    </row>
    <row r="1835" spans="2:2">
      <c r="B1835" t="s">
        <v>99</v>
      </c>
    </row>
    <row r="1836" spans="2:2">
      <c r="B1836" t="s">
        <v>94</v>
      </c>
    </row>
    <row r="1837" spans="2:2">
      <c r="B1837" t="s">
        <v>99</v>
      </c>
    </row>
    <row r="1838" spans="2:2">
      <c r="B1838" t="s">
        <v>72</v>
      </c>
    </row>
    <row r="1839" spans="2:2">
      <c r="B1839" t="s">
        <v>84</v>
      </c>
    </row>
    <row r="1840" spans="2:2">
      <c r="B1840" t="s">
        <v>121</v>
      </c>
    </row>
    <row r="1841" spans="2:2">
      <c r="B1841" t="s">
        <v>123</v>
      </c>
    </row>
    <row r="1842" spans="2:2">
      <c r="B1842" t="s">
        <v>121</v>
      </c>
    </row>
    <row r="1843" spans="2:2">
      <c r="B1843" t="s">
        <v>91</v>
      </c>
    </row>
    <row r="1844" spans="2:2">
      <c r="B1844" t="s">
        <v>84</v>
      </c>
    </row>
    <row r="1845" spans="2:2">
      <c r="B1845" t="s">
        <v>72</v>
      </c>
    </row>
    <row r="1846" spans="2:2">
      <c r="B1846" t="s">
        <v>99</v>
      </c>
    </row>
    <row r="1847" spans="2:2">
      <c r="B1847" t="s">
        <v>123</v>
      </c>
    </row>
    <row r="1848" spans="2:2">
      <c r="B1848" t="s">
        <v>91</v>
      </c>
    </row>
    <row r="1849" spans="2:2">
      <c r="B1849" t="s">
        <v>72</v>
      </c>
    </row>
    <row r="1850" spans="2:2">
      <c r="B1850" t="s">
        <v>76</v>
      </c>
    </row>
    <row r="1851" spans="2:2">
      <c r="B1851" t="s">
        <v>89</v>
      </c>
    </row>
    <row r="1852" spans="2:2">
      <c r="B1852" t="s">
        <v>72</v>
      </c>
    </row>
    <row r="1853" spans="2:2">
      <c r="B1853" t="s">
        <v>76</v>
      </c>
    </row>
    <row r="1854" spans="2:2">
      <c r="B1854" t="s">
        <v>69</v>
      </c>
    </row>
    <row r="1855" spans="2:2">
      <c r="B1855" t="s">
        <v>84</v>
      </c>
    </row>
    <row r="1856" spans="2:2">
      <c r="B1856" t="s">
        <v>121</v>
      </c>
    </row>
    <row r="1857" spans="2:2">
      <c r="B1857" t="s">
        <v>89</v>
      </c>
    </row>
    <row r="1858" spans="2:2">
      <c r="B1858" t="s">
        <v>94</v>
      </c>
    </row>
    <row r="1859" spans="2:2">
      <c r="B1859" t="s">
        <v>99</v>
      </c>
    </row>
    <row r="1860" spans="2:2">
      <c r="B1860" t="s">
        <v>91</v>
      </c>
    </row>
    <row r="1861" spans="2:2">
      <c r="B1861" t="s">
        <v>89</v>
      </c>
    </row>
    <row r="1862" spans="2:2">
      <c r="B1862" t="s">
        <v>121</v>
      </c>
    </row>
    <row r="1863" spans="2:2">
      <c r="B1863" t="s">
        <v>72</v>
      </c>
    </row>
    <row r="1864" spans="2:2">
      <c r="B1864" t="s">
        <v>123</v>
      </c>
    </row>
    <row r="1865" spans="2:2">
      <c r="B1865" t="s">
        <v>69</v>
      </c>
    </row>
    <row r="1866" spans="2:2">
      <c r="B1866" t="s">
        <v>99</v>
      </c>
    </row>
    <row r="1867" spans="2:2">
      <c r="B1867" t="s">
        <v>123</v>
      </c>
    </row>
    <row r="1868" spans="2:2">
      <c r="B1868" t="s">
        <v>86</v>
      </c>
    </row>
    <row r="1869" spans="2:2">
      <c r="B1869" t="s">
        <v>94</v>
      </c>
    </row>
    <row r="1870" spans="2:2">
      <c r="B1870" t="s">
        <v>89</v>
      </c>
    </row>
    <row r="1871" spans="2:2">
      <c r="B1871" t="s">
        <v>82</v>
      </c>
    </row>
    <row r="1872" spans="2:2">
      <c r="B1872" t="s">
        <v>89</v>
      </c>
    </row>
    <row r="1873" spans="2:2">
      <c r="B1873" t="s">
        <v>84</v>
      </c>
    </row>
    <row r="1874" spans="2:2">
      <c r="B1874" t="s">
        <v>86</v>
      </c>
    </row>
    <row r="1875" spans="2:2">
      <c r="B1875" t="s">
        <v>82</v>
      </c>
    </row>
    <row r="1876" spans="2:2">
      <c r="B1876" t="s">
        <v>121</v>
      </c>
    </row>
    <row r="1877" spans="2:2">
      <c r="B1877" t="s">
        <v>99</v>
      </c>
    </row>
    <row r="1878" spans="2:2">
      <c r="B1878" t="s">
        <v>91</v>
      </c>
    </row>
    <row r="1879" spans="2:2">
      <c r="B1879" t="s">
        <v>84</v>
      </c>
    </row>
    <row r="1880" spans="2:2">
      <c r="B1880" t="s">
        <v>86</v>
      </c>
    </row>
    <row r="1881" spans="2:2">
      <c r="B1881" t="s">
        <v>82</v>
      </c>
    </row>
    <row r="1882" spans="2:2">
      <c r="B1882" t="s">
        <v>94</v>
      </c>
    </row>
    <row r="1883" spans="2:2">
      <c r="B1883" t="s">
        <v>91</v>
      </c>
    </row>
    <row r="1884" spans="2:2">
      <c r="B1884" t="s">
        <v>86</v>
      </c>
    </row>
    <row r="1885" spans="2:2">
      <c r="B1885" t="s">
        <v>121</v>
      </c>
    </row>
    <row r="1886" spans="2:2">
      <c r="B1886" t="s">
        <v>89</v>
      </c>
    </row>
    <row r="1887" spans="2:2">
      <c r="B1887" t="s">
        <v>99</v>
      </c>
    </row>
    <row r="1888" spans="2:2">
      <c r="B1888" t="s">
        <v>82</v>
      </c>
    </row>
    <row r="1889" spans="2:2">
      <c r="B1889" t="s">
        <v>82</v>
      </c>
    </row>
    <row r="1890" spans="2:2">
      <c r="B1890" t="s">
        <v>69</v>
      </c>
    </row>
    <row r="1891" spans="2:2">
      <c r="B1891" t="s">
        <v>91</v>
      </c>
    </row>
    <row r="1892" spans="2:2">
      <c r="B1892" t="s">
        <v>69</v>
      </c>
    </row>
    <row r="1893" spans="2:2">
      <c r="B1893" t="s">
        <v>94</v>
      </c>
    </row>
    <row r="1894" spans="2:2">
      <c r="B1894" t="s">
        <v>123</v>
      </c>
    </row>
    <row r="1895" spans="2:2">
      <c r="B1895" t="s">
        <v>99</v>
      </c>
    </row>
    <row r="1896" spans="2:2">
      <c r="B1896" t="s">
        <v>94</v>
      </c>
    </row>
    <row r="1897" spans="2:2">
      <c r="B1897" t="s">
        <v>72</v>
      </c>
    </row>
    <row r="1898" spans="2:2">
      <c r="B1898" t="s">
        <v>69</v>
      </c>
    </row>
    <row r="1899" spans="2:2">
      <c r="B1899" t="s">
        <v>89</v>
      </c>
    </row>
    <row r="1900" spans="2:2">
      <c r="B1900" t="s">
        <v>69</v>
      </c>
    </row>
    <row r="1901" spans="2:2">
      <c r="B1901" t="s">
        <v>91</v>
      </c>
    </row>
    <row r="1902" spans="2:2">
      <c r="B1902" t="s">
        <v>72</v>
      </c>
    </row>
    <row r="1903" spans="2:2">
      <c r="B1903" t="s">
        <v>69</v>
      </c>
    </row>
    <row r="1904" spans="2:2">
      <c r="B1904" t="s">
        <v>72</v>
      </c>
    </row>
    <row r="1905" spans="2:2">
      <c r="B1905" t="s">
        <v>72</v>
      </c>
    </row>
    <row r="1906" spans="2:2">
      <c r="B1906" t="s">
        <v>76</v>
      </c>
    </row>
    <row r="1907" spans="2:2">
      <c r="B1907" t="s">
        <v>79</v>
      </c>
    </row>
    <row r="1908" spans="2:2">
      <c r="B1908" t="s">
        <v>82</v>
      </c>
    </row>
    <row r="1909" spans="2:2">
      <c r="B1909" t="s">
        <v>84</v>
      </c>
    </row>
    <row r="1910" spans="2:2">
      <c r="B1910" t="s">
        <v>86</v>
      </c>
    </row>
    <row r="1911" spans="2:2">
      <c r="B1911" t="s">
        <v>84</v>
      </c>
    </row>
    <row r="1912" spans="2:2">
      <c r="B1912" t="s">
        <v>89</v>
      </c>
    </row>
    <row r="1913" spans="2:2">
      <c r="B1913" t="s">
        <v>91</v>
      </c>
    </row>
    <row r="1914" spans="2:2">
      <c r="B1914" t="s">
        <v>86</v>
      </c>
    </row>
    <row r="1915" spans="2:2">
      <c r="B1915" t="s">
        <v>94</v>
      </c>
    </row>
    <row r="1916" spans="2:2">
      <c r="B1916" t="s">
        <v>94</v>
      </c>
    </row>
    <row r="1917" spans="2:2">
      <c r="B1917" t="s">
        <v>76</v>
      </c>
    </row>
    <row r="1918" spans="2:2">
      <c r="B1918" t="s">
        <v>72</v>
      </c>
    </row>
    <row r="1919" spans="2:2">
      <c r="B1919" t="s">
        <v>99</v>
      </c>
    </row>
    <row r="1920" spans="2:2">
      <c r="B1920" t="s">
        <v>99</v>
      </c>
    </row>
    <row r="1921" spans="2:2">
      <c r="B1921" t="s">
        <v>99</v>
      </c>
    </row>
    <row r="1922" spans="2:2">
      <c r="B1922" t="s">
        <v>76</v>
      </c>
    </row>
    <row r="1923" spans="2:2">
      <c r="B1923" t="s">
        <v>86</v>
      </c>
    </row>
    <row r="1924" spans="2:2">
      <c r="B1924" t="s">
        <v>99</v>
      </c>
    </row>
    <row r="1925" spans="2:2">
      <c r="B1925" t="s">
        <v>82</v>
      </c>
    </row>
    <row r="1926" spans="2:2">
      <c r="B1926" t="s">
        <v>89</v>
      </c>
    </row>
    <row r="1927" spans="2:2">
      <c r="B1927" t="s">
        <v>72</v>
      </c>
    </row>
    <row r="1928" spans="2:2">
      <c r="B1928" t="s">
        <v>89</v>
      </c>
    </row>
    <row r="1929" spans="2:2">
      <c r="B1929" t="s">
        <v>72</v>
      </c>
    </row>
    <row r="1930" spans="2:2">
      <c r="B1930" t="s">
        <v>86</v>
      </c>
    </row>
    <row r="1931" spans="2:2">
      <c r="B1931" t="s">
        <v>76</v>
      </c>
    </row>
    <row r="1932" spans="2:2">
      <c r="B1932" t="s">
        <v>72</v>
      </c>
    </row>
    <row r="1933" spans="2:2">
      <c r="B1933" t="s">
        <v>84</v>
      </c>
    </row>
    <row r="1934" spans="2:2">
      <c r="B1934" t="s">
        <v>72</v>
      </c>
    </row>
    <row r="1935" spans="2:2">
      <c r="B1935" t="s">
        <v>99</v>
      </c>
    </row>
    <row r="1936" spans="2:2">
      <c r="B1936" t="s">
        <v>94</v>
      </c>
    </row>
    <row r="1937" spans="2:2">
      <c r="B1937" t="s">
        <v>99</v>
      </c>
    </row>
    <row r="1938" spans="2:2">
      <c r="B1938" t="s">
        <v>72</v>
      </c>
    </row>
    <row r="1939" spans="2:2">
      <c r="B1939" t="s">
        <v>84</v>
      </c>
    </row>
    <row r="1940" spans="2:2">
      <c r="B1940" t="s">
        <v>121</v>
      </c>
    </row>
    <row r="1941" spans="2:2">
      <c r="B1941" t="s">
        <v>123</v>
      </c>
    </row>
    <row r="1942" spans="2:2">
      <c r="B1942" t="s">
        <v>121</v>
      </c>
    </row>
    <row r="1943" spans="2:2">
      <c r="B1943" t="s">
        <v>91</v>
      </c>
    </row>
    <row r="1944" spans="2:2">
      <c r="B1944" t="s">
        <v>84</v>
      </c>
    </row>
    <row r="1945" spans="2:2">
      <c r="B1945" t="s">
        <v>72</v>
      </c>
    </row>
    <row r="1946" spans="2:2">
      <c r="B1946" t="s">
        <v>99</v>
      </c>
    </row>
    <row r="1947" spans="2:2">
      <c r="B1947" t="s">
        <v>123</v>
      </c>
    </row>
    <row r="1948" spans="2:2">
      <c r="B1948" t="s">
        <v>91</v>
      </c>
    </row>
    <row r="1949" spans="2:2">
      <c r="B1949" t="s">
        <v>72</v>
      </c>
    </row>
    <row r="1950" spans="2:2">
      <c r="B1950" t="s">
        <v>76</v>
      </c>
    </row>
    <row r="1951" spans="2:2">
      <c r="B1951" t="s">
        <v>89</v>
      </c>
    </row>
    <row r="1952" spans="2:2">
      <c r="B1952" t="s">
        <v>72</v>
      </c>
    </row>
    <row r="1953" spans="2:2">
      <c r="B1953" t="s">
        <v>76</v>
      </c>
    </row>
    <row r="1954" spans="2:2">
      <c r="B1954" t="s">
        <v>69</v>
      </c>
    </row>
    <row r="1955" spans="2:2">
      <c r="B1955" t="s">
        <v>84</v>
      </c>
    </row>
    <row r="1956" spans="2:2">
      <c r="B1956" t="s">
        <v>121</v>
      </c>
    </row>
    <row r="1957" spans="2:2">
      <c r="B1957" t="s">
        <v>89</v>
      </c>
    </row>
    <row r="1958" spans="2:2">
      <c r="B1958" t="s">
        <v>94</v>
      </c>
    </row>
    <row r="1959" spans="2:2">
      <c r="B1959" t="s">
        <v>99</v>
      </c>
    </row>
    <row r="1960" spans="2:2">
      <c r="B1960" t="s">
        <v>91</v>
      </c>
    </row>
    <row r="1961" spans="2:2">
      <c r="B1961" t="s">
        <v>89</v>
      </c>
    </row>
    <row r="1962" spans="2:2">
      <c r="B1962" t="s">
        <v>121</v>
      </c>
    </row>
    <row r="1963" spans="2:2">
      <c r="B1963" t="s">
        <v>72</v>
      </c>
    </row>
    <row r="1964" spans="2:2">
      <c r="B1964" t="s">
        <v>123</v>
      </c>
    </row>
    <row r="1965" spans="2:2">
      <c r="B1965" t="s">
        <v>69</v>
      </c>
    </row>
    <row r="1966" spans="2:2">
      <c r="B1966" t="s">
        <v>99</v>
      </c>
    </row>
    <row r="1967" spans="2:2">
      <c r="B1967" t="s">
        <v>123</v>
      </c>
    </row>
    <row r="1968" spans="2:2">
      <c r="B1968" t="s">
        <v>86</v>
      </c>
    </row>
    <row r="1969" spans="2:2">
      <c r="B1969" t="s">
        <v>94</v>
      </c>
    </row>
    <row r="1970" spans="2:2">
      <c r="B1970" t="s">
        <v>89</v>
      </c>
    </row>
    <row r="1971" spans="2:2">
      <c r="B1971" t="s">
        <v>82</v>
      </c>
    </row>
    <row r="1972" spans="2:2">
      <c r="B1972" t="s">
        <v>89</v>
      </c>
    </row>
    <row r="1973" spans="2:2">
      <c r="B1973" t="s">
        <v>84</v>
      </c>
    </row>
    <row r="1974" spans="2:2">
      <c r="B1974" t="s">
        <v>86</v>
      </c>
    </row>
    <row r="1975" spans="2:2">
      <c r="B1975" t="s">
        <v>82</v>
      </c>
    </row>
    <row r="1976" spans="2:2">
      <c r="B1976" t="s">
        <v>121</v>
      </c>
    </row>
    <row r="1977" spans="2:2">
      <c r="B1977" t="s">
        <v>99</v>
      </c>
    </row>
    <row r="1978" spans="2:2">
      <c r="B1978" t="s">
        <v>91</v>
      </c>
    </row>
    <row r="1979" spans="2:2">
      <c r="B1979" t="s">
        <v>84</v>
      </c>
    </row>
    <row r="1980" spans="2:2">
      <c r="B1980" t="s">
        <v>86</v>
      </c>
    </row>
    <row r="1981" spans="2:2">
      <c r="B1981" t="s">
        <v>82</v>
      </c>
    </row>
    <row r="1982" spans="2:2">
      <c r="B1982" t="s">
        <v>94</v>
      </c>
    </row>
    <row r="1983" spans="2:2">
      <c r="B1983" t="s">
        <v>91</v>
      </c>
    </row>
    <row r="1984" spans="2:2">
      <c r="B1984" t="s">
        <v>86</v>
      </c>
    </row>
    <row r="1985" spans="2:2">
      <c r="B1985" t="s">
        <v>121</v>
      </c>
    </row>
    <row r="1986" spans="2:2">
      <c r="B1986" t="s">
        <v>89</v>
      </c>
    </row>
    <row r="1987" spans="2:2">
      <c r="B1987" t="s">
        <v>99</v>
      </c>
    </row>
    <row r="1988" spans="2:2">
      <c r="B1988" t="s">
        <v>82</v>
      </c>
    </row>
    <row r="1989" spans="2:2">
      <c r="B1989" t="s">
        <v>82</v>
      </c>
    </row>
    <row r="1990" spans="2:2">
      <c r="B1990" t="s">
        <v>69</v>
      </c>
    </row>
    <row r="1991" spans="2:2">
      <c r="B1991" t="s">
        <v>91</v>
      </c>
    </row>
    <row r="1992" spans="2:2">
      <c r="B1992" t="s">
        <v>69</v>
      </c>
    </row>
    <row r="1993" spans="2:2">
      <c r="B1993" t="s">
        <v>94</v>
      </c>
    </row>
    <row r="1994" spans="2:2">
      <c r="B1994" t="s">
        <v>123</v>
      </c>
    </row>
    <row r="1995" spans="2:2">
      <c r="B1995" t="s">
        <v>99</v>
      </c>
    </row>
    <row r="1996" spans="2:2">
      <c r="B1996" t="s">
        <v>94</v>
      </c>
    </row>
    <row r="1997" spans="2:2">
      <c r="B1997" t="s">
        <v>72</v>
      </c>
    </row>
    <row r="1998" spans="2:2">
      <c r="B1998" t="s">
        <v>69</v>
      </c>
    </row>
    <row r="1999" spans="2:2">
      <c r="B1999" t="s">
        <v>89</v>
      </c>
    </row>
    <row r="2000" spans="2:2">
      <c r="B2000" t="s">
        <v>69</v>
      </c>
    </row>
    <row r="2001" spans="2:2">
      <c r="B2001" t="s">
        <v>91</v>
      </c>
    </row>
    <row r="2002" spans="2:2">
      <c r="B2002" t="s">
        <v>72</v>
      </c>
    </row>
    <row r="2003" spans="2:2">
      <c r="B2003" t="s">
        <v>69</v>
      </c>
    </row>
    <row r="2004" spans="2:2">
      <c r="B2004" t="s">
        <v>72</v>
      </c>
    </row>
    <row r="2005" spans="2:2">
      <c r="B2005" t="s">
        <v>72</v>
      </c>
    </row>
    <row r="2006" spans="2:2">
      <c r="B2006" t="s">
        <v>76</v>
      </c>
    </row>
    <row r="2007" spans="2:2">
      <c r="B2007" t="s">
        <v>79</v>
      </c>
    </row>
    <row r="2008" spans="2:2">
      <c r="B2008" t="s">
        <v>82</v>
      </c>
    </row>
    <row r="2009" spans="2:2">
      <c r="B2009" t="s">
        <v>84</v>
      </c>
    </row>
    <row r="2010" spans="2:2">
      <c r="B2010" t="s">
        <v>86</v>
      </c>
    </row>
    <row r="2011" spans="2:2">
      <c r="B2011" t="s">
        <v>84</v>
      </c>
    </row>
    <row r="2012" spans="2:2">
      <c r="B2012" t="s">
        <v>89</v>
      </c>
    </row>
    <row r="2013" spans="2:2">
      <c r="B2013" t="s">
        <v>91</v>
      </c>
    </row>
    <row r="2014" spans="2:2">
      <c r="B2014" t="s">
        <v>86</v>
      </c>
    </row>
    <row r="2015" spans="2:2">
      <c r="B2015" t="s">
        <v>94</v>
      </c>
    </row>
    <row r="2016" spans="2:2">
      <c r="B2016" t="s">
        <v>94</v>
      </c>
    </row>
    <row r="2017" spans="2:2">
      <c r="B2017" t="s">
        <v>76</v>
      </c>
    </row>
    <row r="2018" spans="2:2">
      <c r="B2018" t="s">
        <v>72</v>
      </c>
    </row>
    <row r="2019" spans="2:2">
      <c r="B2019" t="s">
        <v>99</v>
      </c>
    </row>
    <row r="2020" spans="2:2">
      <c r="B2020" t="s">
        <v>99</v>
      </c>
    </row>
    <row r="2021" spans="2:2">
      <c r="B2021" t="s">
        <v>99</v>
      </c>
    </row>
    <row r="2022" spans="2:2">
      <c r="B2022" t="s">
        <v>76</v>
      </c>
    </row>
    <row r="2023" spans="2:2">
      <c r="B2023" t="s">
        <v>86</v>
      </c>
    </row>
    <row r="2024" spans="2:2">
      <c r="B2024" t="s">
        <v>99</v>
      </c>
    </row>
    <row r="2025" spans="2:2">
      <c r="B2025" t="s">
        <v>82</v>
      </c>
    </row>
    <row r="2026" spans="2:2">
      <c r="B2026" t="s">
        <v>89</v>
      </c>
    </row>
    <row r="2027" spans="2:2">
      <c r="B2027" t="s">
        <v>72</v>
      </c>
    </row>
    <row r="2028" spans="2:2">
      <c r="B2028" t="s">
        <v>89</v>
      </c>
    </row>
    <row r="2029" spans="2:2">
      <c r="B2029" t="s">
        <v>72</v>
      </c>
    </row>
    <row r="2030" spans="2:2">
      <c r="B2030" t="s">
        <v>86</v>
      </c>
    </row>
    <row r="2031" spans="2:2">
      <c r="B2031" t="s">
        <v>76</v>
      </c>
    </row>
    <row r="2032" spans="2:2">
      <c r="B2032" t="s">
        <v>72</v>
      </c>
    </row>
    <row r="2033" spans="2:2">
      <c r="B2033" t="s">
        <v>84</v>
      </c>
    </row>
    <row r="2034" spans="2:2">
      <c r="B2034" t="s">
        <v>72</v>
      </c>
    </row>
    <row r="2035" spans="2:2">
      <c r="B2035" t="s">
        <v>99</v>
      </c>
    </row>
    <row r="2036" spans="2:2">
      <c r="B2036" t="s">
        <v>94</v>
      </c>
    </row>
    <row r="2037" spans="2:2">
      <c r="B2037" t="s">
        <v>99</v>
      </c>
    </row>
    <row r="2038" spans="2:2">
      <c r="B2038" t="s">
        <v>72</v>
      </c>
    </row>
    <row r="2039" spans="2:2">
      <c r="B2039" t="s">
        <v>84</v>
      </c>
    </row>
    <row r="2040" spans="2:2">
      <c r="B2040" t="s">
        <v>121</v>
      </c>
    </row>
    <row r="2041" spans="2:2">
      <c r="B2041" t="s">
        <v>123</v>
      </c>
    </row>
    <row r="2042" spans="2:2">
      <c r="B2042" t="s">
        <v>121</v>
      </c>
    </row>
    <row r="2043" spans="2:2">
      <c r="B2043" t="s">
        <v>91</v>
      </c>
    </row>
    <row r="2044" spans="2:2">
      <c r="B2044" t="s">
        <v>84</v>
      </c>
    </row>
    <row r="2045" spans="2:2">
      <c r="B2045" t="s">
        <v>72</v>
      </c>
    </row>
    <row r="2046" spans="2:2">
      <c r="B2046" t="s">
        <v>99</v>
      </c>
    </row>
    <row r="2047" spans="2:2">
      <c r="B2047" t="s">
        <v>123</v>
      </c>
    </row>
    <row r="2048" spans="2:2">
      <c r="B2048" t="s">
        <v>91</v>
      </c>
    </row>
    <row r="2049" spans="2:2">
      <c r="B2049" t="s">
        <v>72</v>
      </c>
    </row>
    <row r="2050" spans="2:2">
      <c r="B2050" t="s">
        <v>76</v>
      </c>
    </row>
    <row r="2051" spans="2:2">
      <c r="B2051" t="s">
        <v>89</v>
      </c>
    </row>
    <row r="2052" spans="2:2">
      <c r="B2052" t="s">
        <v>72</v>
      </c>
    </row>
    <row r="2053" spans="2:2">
      <c r="B2053" t="s">
        <v>76</v>
      </c>
    </row>
    <row r="2054" spans="2:2">
      <c r="B2054" t="s">
        <v>69</v>
      </c>
    </row>
    <row r="2055" spans="2:2">
      <c r="B2055" t="s">
        <v>84</v>
      </c>
    </row>
    <row r="2056" spans="2:2">
      <c r="B2056" t="s">
        <v>121</v>
      </c>
    </row>
    <row r="2057" spans="2:2">
      <c r="B2057" t="s">
        <v>89</v>
      </c>
    </row>
    <row r="2058" spans="2:2">
      <c r="B2058" t="s">
        <v>94</v>
      </c>
    </row>
    <row r="2059" spans="2:2">
      <c r="B2059" t="s">
        <v>99</v>
      </c>
    </row>
    <row r="2060" spans="2:2">
      <c r="B2060" t="s">
        <v>91</v>
      </c>
    </row>
    <row r="2061" spans="2:2">
      <c r="B2061" t="s">
        <v>89</v>
      </c>
    </row>
    <row r="2062" spans="2:2">
      <c r="B2062" t="s">
        <v>121</v>
      </c>
    </row>
    <row r="2063" spans="2:2">
      <c r="B2063" t="s">
        <v>72</v>
      </c>
    </row>
    <row r="2064" spans="2:2">
      <c r="B2064" t="s">
        <v>123</v>
      </c>
    </row>
    <row r="2065" spans="2:2">
      <c r="B2065" t="s">
        <v>69</v>
      </c>
    </row>
    <row r="2066" spans="2:2">
      <c r="B2066" t="s">
        <v>99</v>
      </c>
    </row>
    <row r="2067" spans="2:2">
      <c r="B2067" t="s">
        <v>123</v>
      </c>
    </row>
    <row r="2068" spans="2:2">
      <c r="B2068" t="s">
        <v>86</v>
      </c>
    </row>
    <row r="2069" spans="2:2">
      <c r="B2069" t="s">
        <v>94</v>
      </c>
    </row>
    <row r="2070" spans="2:2">
      <c r="B2070" t="s">
        <v>89</v>
      </c>
    </row>
    <row r="2071" spans="2:2">
      <c r="B2071" t="s">
        <v>82</v>
      </c>
    </row>
    <row r="2072" spans="2:2">
      <c r="B2072" t="s">
        <v>89</v>
      </c>
    </row>
    <row r="2073" spans="2:2">
      <c r="B2073" t="s">
        <v>84</v>
      </c>
    </row>
    <row r="2074" spans="2:2">
      <c r="B2074" t="s">
        <v>86</v>
      </c>
    </row>
    <row r="2075" spans="2:2">
      <c r="B2075" t="s">
        <v>82</v>
      </c>
    </row>
    <row r="2076" spans="2:2">
      <c r="B2076" t="s">
        <v>121</v>
      </c>
    </row>
    <row r="2077" spans="2:2">
      <c r="B2077" t="s">
        <v>99</v>
      </c>
    </row>
    <row r="2078" spans="2:2">
      <c r="B2078" t="s">
        <v>91</v>
      </c>
    </row>
    <row r="2079" spans="2:2">
      <c r="B2079" t="s">
        <v>84</v>
      </c>
    </row>
    <row r="2080" spans="2:2">
      <c r="B2080" t="s">
        <v>86</v>
      </c>
    </row>
    <row r="2081" spans="2:2">
      <c r="B2081" t="s">
        <v>82</v>
      </c>
    </row>
    <row r="2082" spans="2:2">
      <c r="B2082" t="s">
        <v>94</v>
      </c>
    </row>
    <row r="2083" spans="2:2">
      <c r="B2083" t="s">
        <v>91</v>
      </c>
    </row>
    <row r="2084" spans="2:2">
      <c r="B2084" t="s">
        <v>86</v>
      </c>
    </row>
    <row r="2085" spans="2:2">
      <c r="B2085" t="s">
        <v>121</v>
      </c>
    </row>
    <row r="2086" spans="2:2">
      <c r="B2086" t="s">
        <v>89</v>
      </c>
    </row>
    <row r="2087" spans="2:2">
      <c r="B2087" t="s">
        <v>99</v>
      </c>
    </row>
    <row r="2088" spans="2:2">
      <c r="B2088" t="s">
        <v>82</v>
      </c>
    </row>
    <row r="2089" spans="2:2">
      <c r="B2089" t="s">
        <v>82</v>
      </c>
    </row>
    <row r="2090" spans="2:2">
      <c r="B2090" t="s">
        <v>69</v>
      </c>
    </row>
    <row r="2091" spans="2:2">
      <c r="B2091" t="s">
        <v>91</v>
      </c>
    </row>
    <row r="2092" spans="2:2">
      <c r="B2092" t="s">
        <v>69</v>
      </c>
    </row>
    <row r="2093" spans="2:2">
      <c r="B2093" t="s">
        <v>94</v>
      </c>
    </row>
    <row r="2094" spans="2:2">
      <c r="B2094" t="s">
        <v>123</v>
      </c>
    </row>
    <row r="2095" spans="2:2">
      <c r="B2095" t="s">
        <v>99</v>
      </c>
    </row>
    <row r="2096" spans="2:2">
      <c r="B2096" t="s">
        <v>94</v>
      </c>
    </row>
    <row r="2097" spans="2:2">
      <c r="B2097" t="s">
        <v>72</v>
      </c>
    </row>
    <row r="2098" spans="2:2">
      <c r="B2098" t="s">
        <v>69</v>
      </c>
    </row>
    <row r="2099" spans="2:2">
      <c r="B2099" t="s">
        <v>89</v>
      </c>
    </row>
    <row r="2100" spans="2:2">
      <c r="B2100" t="s">
        <v>69</v>
      </c>
    </row>
    <row r="2101" spans="2:2">
      <c r="B2101" t="s">
        <v>91</v>
      </c>
    </row>
    <row r="2102" spans="2:2">
      <c r="B2102" t="s">
        <v>72</v>
      </c>
    </row>
    <row r="2103" spans="2:2">
      <c r="B2103" t="s">
        <v>69</v>
      </c>
    </row>
    <row r="2104" spans="2:2">
      <c r="B2104" t="s">
        <v>72</v>
      </c>
    </row>
    <row r="2105" spans="2:2">
      <c r="B2105" t="s">
        <v>72</v>
      </c>
    </row>
    <row r="2106" spans="2:2">
      <c r="B2106" t="s">
        <v>76</v>
      </c>
    </row>
    <row r="2107" spans="2:2">
      <c r="B2107" t="s">
        <v>79</v>
      </c>
    </row>
    <row r="2108" spans="2:2">
      <c r="B2108" t="s">
        <v>82</v>
      </c>
    </row>
    <row r="2109" spans="2:2">
      <c r="B2109" t="s">
        <v>84</v>
      </c>
    </row>
    <row r="2110" spans="2:2">
      <c r="B2110" t="s">
        <v>86</v>
      </c>
    </row>
    <row r="2111" spans="2:2">
      <c r="B2111" t="s">
        <v>84</v>
      </c>
    </row>
    <row r="2112" spans="2:2">
      <c r="B2112" t="s">
        <v>89</v>
      </c>
    </row>
    <row r="2113" spans="2:2">
      <c r="B2113" t="s">
        <v>91</v>
      </c>
    </row>
    <row r="2114" spans="2:2">
      <c r="B2114" t="s">
        <v>86</v>
      </c>
    </row>
    <row r="2115" spans="2:2">
      <c r="B2115" t="s">
        <v>94</v>
      </c>
    </row>
    <row r="2116" spans="2:2">
      <c r="B2116" t="s">
        <v>94</v>
      </c>
    </row>
    <row r="2117" spans="2:2">
      <c r="B2117" t="s">
        <v>76</v>
      </c>
    </row>
    <row r="2118" spans="2:2">
      <c r="B2118" t="s">
        <v>72</v>
      </c>
    </row>
    <row r="2119" spans="2:2">
      <c r="B2119" t="s">
        <v>99</v>
      </c>
    </row>
    <row r="2120" spans="2:2">
      <c r="B2120" t="s">
        <v>99</v>
      </c>
    </row>
    <row r="2121" spans="2:2">
      <c r="B2121" t="s">
        <v>99</v>
      </c>
    </row>
    <row r="2122" spans="2:2">
      <c r="B2122" t="s">
        <v>76</v>
      </c>
    </row>
    <row r="2123" spans="2:2">
      <c r="B2123" t="s">
        <v>86</v>
      </c>
    </row>
    <row r="2124" spans="2:2">
      <c r="B2124" t="s">
        <v>99</v>
      </c>
    </row>
    <row r="2125" spans="2:2">
      <c r="B2125" t="s">
        <v>82</v>
      </c>
    </row>
    <row r="2126" spans="2:2">
      <c r="B2126" t="s">
        <v>89</v>
      </c>
    </row>
    <row r="2127" spans="2:2">
      <c r="B2127" t="s">
        <v>72</v>
      </c>
    </row>
    <row r="2128" spans="2:2">
      <c r="B2128" t="s">
        <v>89</v>
      </c>
    </row>
    <row r="2129" spans="2:2">
      <c r="B2129" t="s">
        <v>72</v>
      </c>
    </row>
    <row r="2130" spans="2:2">
      <c r="B2130" t="s">
        <v>86</v>
      </c>
    </row>
    <row r="2131" spans="2:2">
      <c r="B2131" t="s">
        <v>76</v>
      </c>
    </row>
    <row r="2132" spans="2:2">
      <c r="B2132" t="s">
        <v>72</v>
      </c>
    </row>
    <row r="2133" spans="2:2">
      <c r="B2133" t="s">
        <v>84</v>
      </c>
    </row>
    <row r="2134" spans="2:2">
      <c r="B2134" t="s">
        <v>72</v>
      </c>
    </row>
    <row r="2135" spans="2:2">
      <c r="B2135" t="s">
        <v>99</v>
      </c>
    </row>
    <row r="2136" spans="2:2">
      <c r="B2136" t="s">
        <v>94</v>
      </c>
    </row>
    <row r="2137" spans="2:2">
      <c r="B2137" t="s">
        <v>99</v>
      </c>
    </row>
    <row r="2138" spans="2:2">
      <c r="B2138" t="s">
        <v>72</v>
      </c>
    </row>
    <row r="2139" spans="2:2">
      <c r="B2139" t="s">
        <v>84</v>
      </c>
    </row>
    <row r="2140" spans="2:2">
      <c r="B2140" t="s">
        <v>121</v>
      </c>
    </row>
    <row r="2141" spans="2:2">
      <c r="B2141" t="s">
        <v>123</v>
      </c>
    </row>
    <row r="2142" spans="2:2">
      <c r="B2142" t="s">
        <v>121</v>
      </c>
    </row>
    <row r="2143" spans="2:2">
      <c r="B2143" t="s">
        <v>91</v>
      </c>
    </row>
    <row r="2144" spans="2:2">
      <c r="B2144" t="s">
        <v>84</v>
      </c>
    </row>
    <row r="2145" spans="2:2">
      <c r="B2145" t="s">
        <v>72</v>
      </c>
    </row>
    <row r="2146" spans="2:2">
      <c r="B2146" t="s">
        <v>99</v>
      </c>
    </row>
    <row r="2147" spans="2:2">
      <c r="B2147" t="s">
        <v>123</v>
      </c>
    </row>
    <row r="2148" spans="2:2">
      <c r="B2148" t="s">
        <v>91</v>
      </c>
    </row>
    <row r="2149" spans="2:2">
      <c r="B2149" t="s">
        <v>72</v>
      </c>
    </row>
    <row r="2150" spans="2:2">
      <c r="B2150" t="s">
        <v>76</v>
      </c>
    </row>
    <row r="2151" spans="2:2">
      <c r="B2151" t="s">
        <v>89</v>
      </c>
    </row>
    <row r="2152" spans="2:2">
      <c r="B2152" t="s">
        <v>72</v>
      </c>
    </row>
    <row r="2153" spans="2:2">
      <c r="B2153" t="s">
        <v>76</v>
      </c>
    </row>
    <row r="2154" spans="2:2">
      <c r="B2154" t="s">
        <v>69</v>
      </c>
    </row>
    <row r="2155" spans="2:2">
      <c r="B2155" t="s">
        <v>84</v>
      </c>
    </row>
    <row r="2156" spans="2:2">
      <c r="B2156" t="s">
        <v>121</v>
      </c>
    </row>
    <row r="2157" spans="2:2">
      <c r="B2157" t="s">
        <v>89</v>
      </c>
    </row>
    <row r="2158" spans="2:2">
      <c r="B2158" t="s">
        <v>94</v>
      </c>
    </row>
    <row r="2159" spans="2:2">
      <c r="B2159" t="s">
        <v>99</v>
      </c>
    </row>
    <row r="2160" spans="2:2">
      <c r="B2160" t="s">
        <v>91</v>
      </c>
    </row>
    <row r="2161" spans="2:2">
      <c r="B2161" t="s">
        <v>89</v>
      </c>
    </row>
    <row r="2162" spans="2:2">
      <c r="B2162" t="s">
        <v>121</v>
      </c>
    </row>
    <row r="2163" spans="2:2">
      <c r="B2163" t="s">
        <v>72</v>
      </c>
    </row>
    <row r="2164" spans="2:2">
      <c r="B2164" t="s">
        <v>123</v>
      </c>
    </row>
    <row r="2165" spans="2:2">
      <c r="B2165" t="s">
        <v>69</v>
      </c>
    </row>
    <row r="2166" spans="2:2">
      <c r="B2166" t="s">
        <v>99</v>
      </c>
    </row>
    <row r="2167" spans="2:2">
      <c r="B2167" t="s">
        <v>123</v>
      </c>
    </row>
    <row r="2168" spans="2:2">
      <c r="B2168" t="s">
        <v>86</v>
      </c>
    </row>
    <row r="2169" spans="2:2">
      <c r="B2169" t="s">
        <v>94</v>
      </c>
    </row>
    <row r="2170" spans="2:2">
      <c r="B2170" t="s">
        <v>89</v>
      </c>
    </row>
    <row r="2171" spans="2:2">
      <c r="B2171" t="s">
        <v>82</v>
      </c>
    </row>
    <row r="2172" spans="2:2">
      <c r="B2172" t="s">
        <v>89</v>
      </c>
    </row>
    <row r="2173" spans="2:2">
      <c r="B2173" t="s">
        <v>84</v>
      </c>
    </row>
    <row r="2174" spans="2:2">
      <c r="B2174" t="s">
        <v>86</v>
      </c>
    </row>
    <row r="2175" spans="2:2">
      <c r="B2175" t="s">
        <v>82</v>
      </c>
    </row>
    <row r="2176" spans="2:2">
      <c r="B2176" t="s">
        <v>121</v>
      </c>
    </row>
    <row r="2177" spans="2:2">
      <c r="B2177" t="s">
        <v>99</v>
      </c>
    </row>
    <row r="2178" spans="2:2">
      <c r="B2178" t="s">
        <v>91</v>
      </c>
    </row>
    <row r="2179" spans="2:2">
      <c r="B2179" t="s">
        <v>84</v>
      </c>
    </row>
    <row r="2180" spans="2:2">
      <c r="B2180" t="s">
        <v>86</v>
      </c>
    </row>
    <row r="2181" spans="2:2">
      <c r="B2181" t="s">
        <v>82</v>
      </c>
    </row>
    <row r="2182" spans="2:2">
      <c r="B2182" t="s">
        <v>94</v>
      </c>
    </row>
    <row r="2183" spans="2:2">
      <c r="B2183" t="s">
        <v>91</v>
      </c>
    </row>
    <row r="2184" spans="2:2">
      <c r="B2184" t="s">
        <v>86</v>
      </c>
    </row>
    <row r="2185" spans="2:2">
      <c r="B2185" t="s">
        <v>121</v>
      </c>
    </row>
    <row r="2186" spans="2:2">
      <c r="B2186" t="s">
        <v>89</v>
      </c>
    </row>
    <row r="2187" spans="2:2">
      <c r="B2187" t="s">
        <v>99</v>
      </c>
    </row>
    <row r="2188" spans="2:2">
      <c r="B2188" t="s">
        <v>82</v>
      </c>
    </row>
    <row r="2189" spans="2:2">
      <c r="B2189" t="s">
        <v>82</v>
      </c>
    </row>
    <row r="2190" spans="2:2">
      <c r="B2190" t="s">
        <v>69</v>
      </c>
    </row>
    <row r="2191" spans="2:2">
      <c r="B2191" t="s">
        <v>91</v>
      </c>
    </row>
    <row r="2192" spans="2:2">
      <c r="B2192" t="s">
        <v>69</v>
      </c>
    </row>
    <row r="2193" spans="2:2">
      <c r="B2193" t="s">
        <v>94</v>
      </c>
    </row>
    <row r="2194" spans="2:2">
      <c r="B2194" t="s">
        <v>123</v>
      </c>
    </row>
    <row r="2195" spans="2:2">
      <c r="B2195" t="s">
        <v>99</v>
      </c>
    </row>
    <row r="2196" spans="2:2">
      <c r="B2196" t="s">
        <v>94</v>
      </c>
    </row>
    <row r="2197" spans="2:2">
      <c r="B2197" t="s">
        <v>72</v>
      </c>
    </row>
    <row r="2198" spans="2:2">
      <c r="B2198" t="s">
        <v>69</v>
      </c>
    </row>
    <row r="2199" spans="2:2">
      <c r="B2199" t="s">
        <v>89</v>
      </c>
    </row>
    <row r="2200" spans="2:2">
      <c r="B2200" t="s">
        <v>69</v>
      </c>
    </row>
    <row r="2201" spans="2:2">
      <c r="B2201" t="s">
        <v>91</v>
      </c>
    </row>
    <row r="2202" spans="2:2">
      <c r="B2202" t="s">
        <v>72</v>
      </c>
    </row>
    <row r="2203" spans="2:2">
      <c r="B2203" t="s">
        <v>69</v>
      </c>
    </row>
    <row r="2204" spans="2:2">
      <c r="B2204" t="s">
        <v>72</v>
      </c>
    </row>
    <row r="2205" spans="2:2">
      <c r="B2205" t="s">
        <v>72</v>
      </c>
    </row>
    <row r="2206" spans="2:2">
      <c r="B2206" t="s">
        <v>76</v>
      </c>
    </row>
    <row r="2207" spans="2:2">
      <c r="B2207" t="s">
        <v>79</v>
      </c>
    </row>
    <row r="2208" spans="2:2">
      <c r="B2208" t="s">
        <v>82</v>
      </c>
    </row>
    <row r="2209" spans="2:2">
      <c r="B2209" t="s">
        <v>84</v>
      </c>
    </row>
    <row r="2210" spans="2:2">
      <c r="B2210" t="s">
        <v>86</v>
      </c>
    </row>
    <row r="2211" spans="2:2">
      <c r="B2211" t="s">
        <v>84</v>
      </c>
    </row>
    <row r="2212" spans="2:2">
      <c r="B2212" t="s">
        <v>89</v>
      </c>
    </row>
    <row r="2213" spans="2:2">
      <c r="B2213" t="s">
        <v>91</v>
      </c>
    </row>
    <row r="2214" spans="2:2">
      <c r="B2214" t="s">
        <v>86</v>
      </c>
    </row>
    <row r="2215" spans="2:2">
      <c r="B2215" t="s">
        <v>94</v>
      </c>
    </row>
    <row r="2216" spans="2:2">
      <c r="B2216" t="s">
        <v>94</v>
      </c>
    </row>
    <row r="2217" spans="2:2">
      <c r="B2217" t="s">
        <v>76</v>
      </c>
    </row>
    <row r="2218" spans="2:2">
      <c r="B2218" t="s">
        <v>72</v>
      </c>
    </row>
    <row r="2219" spans="2:2">
      <c r="B2219" t="s">
        <v>99</v>
      </c>
    </row>
    <row r="2220" spans="2:2">
      <c r="B2220" t="s">
        <v>99</v>
      </c>
    </row>
    <row r="2221" spans="2:2">
      <c r="B2221" t="s">
        <v>99</v>
      </c>
    </row>
    <row r="2222" spans="2:2">
      <c r="B2222" t="s">
        <v>76</v>
      </c>
    </row>
    <row r="2223" spans="2:2">
      <c r="B2223" t="s">
        <v>86</v>
      </c>
    </row>
    <row r="2224" spans="2:2">
      <c r="B2224" t="s">
        <v>99</v>
      </c>
    </row>
    <row r="2225" spans="2:2">
      <c r="B2225" t="s">
        <v>82</v>
      </c>
    </row>
    <row r="2226" spans="2:2">
      <c r="B2226" t="s">
        <v>89</v>
      </c>
    </row>
    <row r="2227" spans="2:2">
      <c r="B2227" t="s">
        <v>72</v>
      </c>
    </row>
    <row r="2228" spans="2:2">
      <c r="B2228" t="s">
        <v>89</v>
      </c>
    </row>
    <row r="2229" spans="2:2">
      <c r="B2229" t="s">
        <v>72</v>
      </c>
    </row>
    <row r="2230" spans="2:2">
      <c r="B2230" t="s">
        <v>86</v>
      </c>
    </row>
    <row r="2231" spans="2:2">
      <c r="B2231" t="s">
        <v>76</v>
      </c>
    </row>
    <row r="2232" spans="2:2">
      <c r="B2232" t="s">
        <v>72</v>
      </c>
    </row>
    <row r="2233" spans="2:2">
      <c r="B2233" t="s">
        <v>84</v>
      </c>
    </row>
    <row r="2234" spans="2:2">
      <c r="B2234" t="s">
        <v>72</v>
      </c>
    </row>
    <row r="2235" spans="2:2">
      <c r="B2235" t="s">
        <v>99</v>
      </c>
    </row>
    <row r="2236" spans="2:2">
      <c r="B2236" t="s">
        <v>94</v>
      </c>
    </row>
    <row r="2237" spans="2:2">
      <c r="B2237" t="s">
        <v>99</v>
      </c>
    </row>
    <row r="2238" spans="2:2">
      <c r="B2238" t="s">
        <v>72</v>
      </c>
    </row>
    <row r="2239" spans="2:2">
      <c r="B2239" t="s">
        <v>84</v>
      </c>
    </row>
    <row r="2240" spans="2:2">
      <c r="B2240" t="s">
        <v>121</v>
      </c>
    </row>
    <row r="2241" spans="2:2">
      <c r="B2241" t="s">
        <v>123</v>
      </c>
    </row>
    <row r="2242" spans="2:2">
      <c r="B2242" t="s">
        <v>121</v>
      </c>
    </row>
    <row r="2243" spans="2:2">
      <c r="B2243" t="s">
        <v>91</v>
      </c>
    </row>
    <row r="2244" spans="2:2">
      <c r="B2244" t="s">
        <v>84</v>
      </c>
    </row>
    <row r="2245" spans="2:2">
      <c r="B2245" t="s">
        <v>72</v>
      </c>
    </row>
    <row r="2246" spans="2:2">
      <c r="B2246" t="s">
        <v>99</v>
      </c>
    </row>
    <row r="2247" spans="2:2">
      <c r="B2247" t="s">
        <v>123</v>
      </c>
    </row>
    <row r="2248" spans="2:2">
      <c r="B2248" t="s">
        <v>91</v>
      </c>
    </row>
    <row r="2249" spans="2:2">
      <c r="B2249" t="s">
        <v>72</v>
      </c>
    </row>
    <row r="2250" spans="2:2">
      <c r="B2250" t="s">
        <v>76</v>
      </c>
    </row>
    <row r="2251" spans="2:2">
      <c r="B2251" t="s">
        <v>89</v>
      </c>
    </row>
    <row r="2252" spans="2:2">
      <c r="B2252" t="s">
        <v>72</v>
      </c>
    </row>
    <row r="2253" spans="2:2">
      <c r="B2253" t="s">
        <v>76</v>
      </c>
    </row>
    <row r="2254" spans="2:2">
      <c r="B2254" t="s">
        <v>69</v>
      </c>
    </row>
    <row r="2255" spans="2:2">
      <c r="B2255" t="s">
        <v>84</v>
      </c>
    </row>
    <row r="2256" spans="2:2">
      <c r="B2256" t="s">
        <v>121</v>
      </c>
    </row>
    <row r="2257" spans="2:2">
      <c r="B2257" t="s">
        <v>89</v>
      </c>
    </row>
    <row r="2258" spans="2:2">
      <c r="B2258" t="s">
        <v>94</v>
      </c>
    </row>
    <row r="2259" spans="2:2">
      <c r="B2259" t="s">
        <v>99</v>
      </c>
    </row>
    <row r="2260" spans="2:2">
      <c r="B2260" t="s">
        <v>91</v>
      </c>
    </row>
    <row r="2261" spans="2:2">
      <c r="B2261" t="s">
        <v>89</v>
      </c>
    </row>
    <row r="2262" spans="2:2">
      <c r="B2262" t="s">
        <v>121</v>
      </c>
    </row>
    <row r="2263" spans="2:2">
      <c r="B2263" t="s">
        <v>72</v>
      </c>
    </row>
    <row r="2264" spans="2:2">
      <c r="B2264" t="s">
        <v>123</v>
      </c>
    </row>
    <row r="2265" spans="2:2">
      <c r="B2265" t="s">
        <v>69</v>
      </c>
    </row>
    <row r="2266" spans="2:2">
      <c r="B2266" t="s">
        <v>99</v>
      </c>
    </row>
    <row r="2267" spans="2:2">
      <c r="B2267" t="s">
        <v>123</v>
      </c>
    </row>
    <row r="2268" spans="2:2">
      <c r="B2268" t="s">
        <v>86</v>
      </c>
    </row>
    <row r="2269" spans="2:2">
      <c r="B2269" t="s">
        <v>94</v>
      </c>
    </row>
    <row r="2270" spans="2:2">
      <c r="B2270" t="s">
        <v>89</v>
      </c>
    </row>
    <row r="2271" spans="2:2">
      <c r="B2271" t="s">
        <v>82</v>
      </c>
    </row>
    <row r="2272" spans="2:2">
      <c r="B2272" t="s">
        <v>89</v>
      </c>
    </row>
    <row r="2273" spans="2:2">
      <c r="B2273" t="s">
        <v>84</v>
      </c>
    </row>
    <row r="2274" spans="2:2">
      <c r="B2274" t="s">
        <v>86</v>
      </c>
    </row>
    <row r="2275" spans="2:2">
      <c r="B2275" t="s">
        <v>82</v>
      </c>
    </row>
    <row r="2276" spans="2:2">
      <c r="B2276" t="s">
        <v>121</v>
      </c>
    </row>
    <row r="2277" spans="2:2">
      <c r="B2277" t="s">
        <v>99</v>
      </c>
    </row>
    <row r="2278" spans="2:2">
      <c r="B2278" t="s">
        <v>91</v>
      </c>
    </row>
    <row r="2279" spans="2:2">
      <c r="B2279" t="s">
        <v>84</v>
      </c>
    </row>
    <row r="2280" spans="2:2">
      <c r="B2280" t="s">
        <v>86</v>
      </c>
    </row>
    <row r="2281" spans="2:2">
      <c r="B2281" t="s">
        <v>82</v>
      </c>
    </row>
    <row r="2282" spans="2:2">
      <c r="B2282" t="s">
        <v>94</v>
      </c>
    </row>
    <row r="2283" spans="2:2">
      <c r="B2283" t="s">
        <v>91</v>
      </c>
    </row>
    <row r="2284" spans="2:2">
      <c r="B2284" t="s">
        <v>86</v>
      </c>
    </row>
    <row r="2285" spans="2:2">
      <c r="B2285" t="s">
        <v>121</v>
      </c>
    </row>
    <row r="2286" spans="2:2">
      <c r="B2286" t="s">
        <v>89</v>
      </c>
    </row>
    <row r="2287" spans="2:2">
      <c r="B2287" t="s">
        <v>99</v>
      </c>
    </row>
    <row r="2288" spans="2:2">
      <c r="B2288" t="s">
        <v>82</v>
      </c>
    </row>
    <row r="2289" spans="2:2">
      <c r="B2289" t="s">
        <v>82</v>
      </c>
    </row>
    <row r="2290" spans="2:2">
      <c r="B2290" t="s">
        <v>69</v>
      </c>
    </row>
    <row r="2291" spans="2:2">
      <c r="B2291" t="s">
        <v>91</v>
      </c>
    </row>
    <row r="2292" spans="2:2">
      <c r="B2292" t="s">
        <v>69</v>
      </c>
    </row>
    <row r="2293" spans="2:2">
      <c r="B2293" t="s">
        <v>94</v>
      </c>
    </row>
    <row r="2294" spans="2:2">
      <c r="B2294" t="s">
        <v>123</v>
      </c>
    </row>
    <row r="2295" spans="2:2">
      <c r="B2295" t="s">
        <v>99</v>
      </c>
    </row>
    <row r="2296" spans="2:2">
      <c r="B2296" t="s">
        <v>94</v>
      </c>
    </row>
    <row r="2297" spans="2:2">
      <c r="B2297" t="s">
        <v>72</v>
      </c>
    </row>
    <row r="2298" spans="2:2">
      <c r="B2298" t="s">
        <v>69</v>
      </c>
    </row>
    <row r="2299" spans="2:2">
      <c r="B2299" t="s">
        <v>89</v>
      </c>
    </row>
    <row r="2300" spans="2:2">
      <c r="B2300" t="s">
        <v>69</v>
      </c>
    </row>
    <row r="2301" spans="2:2">
      <c r="B2301" t="s">
        <v>91</v>
      </c>
    </row>
    <row r="2302" spans="2:2">
      <c r="B2302" t="s">
        <v>72</v>
      </c>
    </row>
    <row r="2303" spans="2:2">
      <c r="B2303" t="s">
        <v>69</v>
      </c>
    </row>
    <row r="2304" spans="2:2">
      <c r="B2304" t="s">
        <v>72</v>
      </c>
    </row>
    <row r="2305" spans="2:2">
      <c r="B2305" t="s">
        <v>72</v>
      </c>
    </row>
    <row r="2306" spans="2:2">
      <c r="B2306" t="s">
        <v>76</v>
      </c>
    </row>
    <row r="2307" spans="2:2">
      <c r="B2307" t="s">
        <v>79</v>
      </c>
    </row>
    <row r="2308" spans="2:2">
      <c r="B2308" t="s">
        <v>82</v>
      </c>
    </row>
    <row r="2309" spans="2:2">
      <c r="B2309" t="s">
        <v>84</v>
      </c>
    </row>
    <row r="2310" spans="2:2">
      <c r="B2310" t="s">
        <v>86</v>
      </c>
    </row>
    <row r="2311" spans="2:2">
      <c r="B2311" t="s">
        <v>84</v>
      </c>
    </row>
    <row r="2312" spans="2:2">
      <c r="B2312" t="s">
        <v>89</v>
      </c>
    </row>
    <row r="2313" spans="2:2">
      <c r="B2313" t="s">
        <v>91</v>
      </c>
    </row>
    <row r="2314" spans="2:2">
      <c r="B2314" t="s">
        <v>86</v>
      </c>
    </row>
    <row r="2315" spans="2:2">
      <c r="B2315" t="s">
        <v>94</v>
      </c>
    </row>
    <row r="2316" spans="2:2">
      <c r="B2316" t="s">
        <v>94</v>
      </c>
    </row>
    <row r="2317" spans="2:2">
      <c r="B2317" t="s">
        <v>76</v>
      </c>
    </row>
    <row r="2318" spans="2:2">
      <c r="B2318" t="s">
        <v>72</v>
      </c>
    </row>
    <row r="2319" spans="2:2">
      <c r="B2319" t="s">
        <v>99</v>
      </c>
    </row>
    <row r="2320" spans="2:2">
      <c r="B2320" t="s">
        <v>99</v>
      </c>
    </row>
    <row r="2321" spans="2:2">
      <c r="B2321" t="s">
        <v>99</v>
      </c>
    </row>
    <row r="2322" spans="2:2">
      <c r="B2322" t="s">
        <v>76</v>
      </c>
    </row>
    <row r="2323" spans="2:2">
      <c r="B2323" t="s">
        <v>86</v>
      </c>
    </row>
    <row r="2324" spans="2:2">
      <c r="B2324" t="s">
        <v>99</v>
      </c>
    </row>
    <row r="2325" spans="2:2">
      <c r="B2325" t="s">
        <v>82</v>
      </c>
    </row>
    <row r="2326" spans="2:2">
      <c r="B2326" t="s">
        <v>89</v>
      </c>
    </row>
    <row r="2327" spans="2:2">
      <c r="B2327" t="s">
        <v>72</v>
      </c>
    </row>
    <row r="2328" spans="2:2">
      <c r="B2328" t="s">
        <v>89</v>
      </c>
    </row>
    <row r="2329" spans="2:2">
      <c r="B2329" t="s">
        <v>72</v>
      </c>
    </row>
    <row r="2330" spans="2:2">
      <c r="B2330" t="s">
        <v>86</v>
      </c>
    </row>
    <row r="2331" spans="2:2">
      <c r="B2331" t="s">
        <v>76</v>
      </c>
    </row>
    <row r="2332" spans="2:2">
      <c r="B2332" t="s">
        <v>72</v>
      </c>
    </row>
    <row r="2333" spans="2:2">
      <c r="B2333" t="s">
        <v>84</v>
      </c>
    </row>
    <row r="2334" spans="2:2">
      <c r="B2334" t="s">
        <v>72</v>
      </c>
    </row>
    <row r="2335" spans="2:2">
      <c r="B2335" t="s">
        <v>99</v>
      </c>
    </row>
    <row r="2336" spans="2:2">
      <c r="B2336" t="s">
        <v>94</v>
      </c>
    </row>
    <row r="2337" spans="2:2">
      <c r="B2337" t="s">
        <v>99</v>
      </c>
    </row>
    <row r="2338" spans="2:2">
      <c r="B2338" t="s">
        <v>72</v>
      </c>
    </row>
    <row r="2339" spans="2:2">
      <c r="B2339" t="s">
        <v>84</v>
      </c>
    </row>
    <row r="2340" spans="2:2">
      <c r="B2340" t="s">
        <v>121</v>
      </c>
    </row>
    <row r="2341" spans="2:2">
      <c r="B2341" t="s">
        <v>123</v>
      </c>
    </row>
    <row r="2342" spans="2:2">
      <c r="B2342" t="s">
        <v>121</v>
      </c>
    </row>
    <row r="2343" spans="2:2">
      <c r="B2343" t="s">
        <v>91</v>
      </c>
    </row>
    <row r="2344" spans="2:2">
      <c r="B2344" t="s">
        <v>84</v>
      </c>
    </row>
    <row r="2345" spans="2:2">
      <c r="B2345" t="s">
        <v>72</v>
      </c>
    </row>
    <row r="2346" spans="2:2">
      <c r="B2346" t="s">
        <v>99</v>
      </c>
    </row>
    <row r="2347" spans="2:2">
      <c r="B2347" t="s">
        <v>123</v>
      </c>
    </row>
    <row r="2348" spans="2:2">
      <c r="B2348" t="s">
        <v>91</v>
      </c>
    </row>
    <row r="2349" spans="2:2">
      <c r="B2349" t="s">
        <v>72</v>
      </c>
    </row>
    <row r="2350" spans="2:2">
      <c r="B2350" t="s">
        <v>76</v>
      </c>
    </row>
    <row r="2351" spans="2:2">
      <c r="B2351" t="s">
        <v>89</v>
      </c>
    </row>
    <row r="2352" spans="2:2">
      <c r="B2352" t="s">
        <v>72</v>
      </c>
    </row>
    <row r="2353" spans="2:2">
      <c r="B2353" t="s">
        <v>76</v>
      </c>
    </row>
    <row r="2354" spans="2:2">
      <c r="B2354" t="s">
        <v>69</v>
      </c>
    </row>
    <row r="2355" spans="2:2">
      <c r="B2355" t="s">
        <v>84</v>
      </c>
    </row>
    <row r="2356" spans="2:2">
      <c r="B2356" t="s">
        <v>121</v>
      </c>
    </row>
    <row r="2357" spans="2:2">
      <c r="B2357" t="s">
        <v>89</v>
      </c>
    </row>
    <row r="2358" spans="2:2">
      <c r="B2358" t="s">
        <v>94</v>
      </c>
    </row>
    <row r="2359" spans="2:2">
      <c r="B2359" t="s">
        <v>99</v>
      </c>
    </row>
    <row r="2360" spans="2:2">
      <c r="B2360" t="s">
        <v>91</v>
      </c>
    </row>
    <row r="2361" spans="2:2">
      <c r="B2361" t="s">
        <v>89</v>
      </c>
    </row>
    <row r="2362" spans="2:2">
      <c r="B2362" t="s">
        <v>121</v>
      </c>
    </row>
    <row r="2363" spans="2:2">
      <c r="B2363" t="s">
        <v>72</v>
      </c>
    </row>
    <row r="2364" spans="2:2">
      <c r="B2364" t="s">
        <v>123</v>
      </c>
    </row>
    <row r="2365" spans="2:2">
      <c r="B2365" t="s">
        <v>69</v>
      </c>
    </row>
    <row r="2366" spans="2:2">
      <c r="B2366" t="s">
        <v>99</v>
      </c>
    </row>
    <row r="2367" spans="2:2">
      <c r="B2367" t="s">
        <v>123</v>
      </c>
    </row>
    <row r="2368" spans="2:2">
      <c r="B2368" t="s">
        <v>86</v>
      </c>
    </row>
    <row r="2369" spans="2:2">
      <c r="B2369" t="s">
        <v>94</v>
      </c>
    </row>
    <row r="2370" spans="2:2">
      <c r="B2370" t="s">
        <v>89</v>
      </c>
    </row>
    <row r="2371" spans="2:2">
      <c r="B2371" t="s">
        <v>82</v>
      </c>
    </row>
    <row r="2372" spans="2:2">
      <c r="B2372" t="s">
        <v>89</v>
      </c>
    </row>
    <row r="2373" spans="2:2">
      <c r="B2373" t="s">
        <v>84</v>
      </c>
    </row>
    <row r="2374" spans="2:2">
      <c r="B2374" t="s">
        <v>86</v>
      </c>
    </row>
    <row r="2375" spans="2:2">
      <c r="B2375" t="s">
        <v>82</v>
      </c>
    </row>
    <row r="2376" spans="2:2">
      <c r="B2376" t="s">
        <v>121</v>
      </c>
    </row>
    <row r="2377" spans="2:2">
      <c r="B2377" t="s">
        <v>99</v>
      </c>
    </row>
    <row r="2378" spans="2:2">
      <c r="B2378" t="s">
        <v>91</v>
      </c>
    </row>
    <row r="2379" spans="2:2">
      <c r="B2379" t="s">
        <v>84</v>
      </c>
    </row>
    <row r="2380" spans="2:2">
      <c r="B2380" t="s">
        <v>86</v>
      </c>
    </row>
    <row r="2381" spans="2:2">
      <c r="B2381" t="s">
        <v>82</v>
      </c>
    </row>
    <row r="2382" spans="2:2">
      <c r="B2382" t="s">
        <v>94</v>
      </c>
    </row>
    <row r="2383" spans="2:2">
      <c r="B2383" t="s">
        <v>91</v>
      </c>
    </row>
    <row r="2384" spans="2:2">
      <c r="B2384" t="s">
        <v>86</v>
      </c>
    </row>
    <row r="2385" spans="2:2">
      <c r="B2385" t="s">
        <v>121</v>
      </c>
    </row>
    <row r="2386" spans="2:2">
      <c r="B2386" t="s">
        <v>89</v>
      </c>
    </row>
    <row r="2387" spans="2:2">
      <c r="B2387" t="s">
        <v>99</v>
      </c>
    </row>
    <row r="2388" spans="2:2">
      <c r="B2388" t="s">
        <v>82</v>
      </c>
    </row>
    <row r="2389" spans="2:2">
      <c r="B2389" t="s">
        <v>82</v>
      </c>
    </row>
    <row r="2390" spans="2:2">
      <c r="B2390" t="s">
        <v>69</v>
      </c>
    </row>
    <row r="2391" spans="2:2">
      <c r="B2391" t="s">
        <v>91</v>
      </c>
    </row>
    <row r="2392" spans="2:2">
      <c r="B2392" t="s">
        <v>69</v>
      </c>
    </row>
    <row r="2393" spans="2:2">
      <c r="B2393" t="s">
        <v>94</v>
      </c>
    </row>
    <row r="2394" spans="2:2">
      <c r="B2394" t="s">
        <v>123</v>
      </c>
    </row>
    <row r="2395" spans="2:2">
      <c r="B2395" t="s">
        <v>99</v>
      </c>
    </row>
    <row r="2396" spans="2:2">
      <c r="B2396" t="s">
        <v>94</v>
      </c>
    </row>
    <row r="2397" spans="2:2">
      <c r="B2397" t="s">
        <v>72</v>
      </c>
    </row>
    <row r="2398" spans="2:2">
      <c r="B2398" t="s">
        <v>69</v>
      </c>
    </row>
    <row r="2399" spans="2:2">
      <c r="B2399" t="s">
        <v>89</v>
      </c>
    </row>
    <row r="2400" spans="2:2">
      <c r="B2400" t="s">
        <v>69</v>
      </c>
    </row>
    <row r="2401" spans="2:2">
      <c r="B2401" t="s">
        <v>91</v>
      </c>
    </row>
    <row r="2402" spans="2:2">
      <c r="B2402" t="s">
        <v>72</v>
      </c>
    </row>
    <row r="2403" spans="2:2">
      <c r="B2403" t="s">
        <v>69</v>
      </c>
    </row>
    <row r="2404" spans="2:2">
      <c r="B2404" t="s">
        <v>72</v>
      </c>
    </row>
    <row r="2405" spans="2:2">
      <c r="B2405" t="s">
        <v>72</v>
      </c>
    </row>
    <row r="2406" spans="2:2">
      <c r="B2406" t="s">
        <v>76</v>
      </c>
    </row>
    <row r="2407" spans="2:2">
      <c r="B2407" t="s">
        <v>79</v>
      </c>
    </row>
    <row r="2408" spans="2:2">
      <c r="B2408" t="s">
        <v>82</v>
      </c>
    </row>
    <row r="2409" spans="2:2">
      <c r="B2409" t="s">
        <v>84</v>
      </c>
    </row>
    <row r="2410" spans="2:2">
      <c r="B2410" t="s">
        <v>86</v>
      </c>
    </row>
    <row r="2411" spans="2:2">
      <c r="B2411" t="s">
        <v>84</v>
      </c>
    </row>
    <row r="2412" spans="2:2">
      <c r="B2412" t="s">
        <v>89</v>
      </c>
    </row>
    <row r="2413" spans="2:2">
      <c r="B2413" t="s">
        <v>91</v>
      </c>
    </row>
    <row r="2414" spans="2:2">
      <c r="B2414" t="s">
        <v>86</v>
      </c>
    </row>
    <row r="2415" spans="2:2">
      <c r="B2415" t="s">
        <v>94</v>
      </c>
    </row>
    <row r="2416" spans="2:2">
      <c r="B2416" t="s">
        <v>94</v>
      </c>
    </row>
    <row r="2417" spans="2:2">
      <c r="B2417" t="s">
        <v>76</v>
      </c>
    </row>
    <row r="2418" spans="2:2">
      <c r="B2418" t="s">
        <v>72</v>
      </c>
    </row>
    <row r="2419" spans="2:2">
      <c r="B2419" t="s">
        <v>99</v>
      </c>
    </row>
    <row r="2420" spans="2:2">
      <c r="B2420" t="s">
        <v>99</v>
      </c>
    </row>
    <row r="2421" spans="2:2">
      <c r="B2421" t="s">
        <v>99</v>
      </c>
    </row>
    <row r="2422" spans="2:2">
      <c r="B2422" t="s">
        <v>76</v>
      </c>
    </row>
    <row r="2423" spans="2:2">
      <c r="B2423" t="s">
        <v>86</v>
      </c>
    </row>
    <row r="2424" spans="2:2">
      <c r="B2424" t="s">
        <v>99</v>
      </c>
    </row>
    <row r="2425" spans="2:2">
      <c r="B2425" t="s">
        <v>82</v>
      </c>
    </row>
    <row r="2426" spans="2:2">
      <c r="B2426" t="s">
        <v>89</v>
      </c>
    </row>
    <row r="2427" spans="2:2">
      <c r="B2427" t="s">
        <v>72</v>
      </c>
    </row>
    <row r="2428" spans="2:2">
      <c r="B2428" t="s">
        <v>89</v>
      </c>
    </row>
    <row r="2429" spans="2:2">
      <c r="B2429" t="s">
        <v>72</v>
      </c>
    </row>
    <row r="2430" spans="2:2">
      <c r="B2430" t="s">
        <v>86</v>
      </c>
    </row>
    <row r="2431" spans="2:2">
      <c r="B2431" t="s">
        <v>76</v>
      </c>
    </row>
    <row r="2432" spans="2:2">
      <c r="B2432" t="s">
        <v>72</v>
      </c>
    </row>
    <row r="2433" spans="2:2">
      <c r="B2433" t="s">
        <v>84</v>
      </c>
    </row>
    <row r="2434" spans="2:2">
      <c r="B2434" t="s">
        <v>72</v>
      </c>
    </row>
    <row r="2435" spans="2:2">
      <c r="B2435" t="s">
        <v>99</v>
      </c>
    </row>
    <row r="2436" spans="2:2">
      <c r="B2436" t="s">
        <v>94</v>
      </c>
    </row>
    <row r="2437" spans="2:2">
      <c r="B2437" t="s">
        <v>99</v>
      </c>
    </row>
    <row r="2438" spans="2:2">
      <c r="B2438" t="s">
        <v>72</v>
      </c>
    </row>
    <row r="2439" spans="2:2">
      <c r="B2439" t="s">
        <v>84</v>
      </c>
    </row>
    <row r="2440" spans="2:2">
      <c r="B2440" t="s">
        <v>121</v>
      </c>
    </row>
    <row r="2441" spans="2:2">
      <c r="B2441" t="s">
        <v>123</v>
      </c>
    </row>
    <row r="2442" spans="2:2">
      <c r="B2442" t="s">
        <v>121</v>
      </c>
    </row>
    <row r="2443" spans="2:2">
      <c r="B2443" t="s">
        <v>91</v>
      </c>
    </row>
    <row r="2444" spans="2:2">
      <c r="B2444" t="s">
        <v>84</v>
      </c>
    </row>
    <row r="2445" spans="2:2">
      <c r="B2445" t="s">
        <v>72</v>
      </c>
    </row>
    <row r="2446" spans="2:2">
      <c r="B2446" t="s">
        <v>99</v>
      </c>
    </row>
    <row r="2447" spans="2:2">
      <c r="B2447" t="s">
        <v>123</v>
      </c>
    </row>
    <row r="2448" spans="2:2">
      <c r="B2448" t="s">
        <v>91</v>
      </c>
    </row>
    <row r="2449" spans="2:2">
      <c r="B2449" t="s">
        <v>72</v>
      </c>
    </row>
    <row r="2450" spans="2:2">
      <c r="B2450" t="s">
        <v>76</v>
      </c>
    </row>
    <row r="2451" spans="2:2">
      <c r="B2451" t="s">
        <v>89</v>
      </c>
    </row>
    <row r="2452" spans="2:2">
      <c r="B2452" t="s">
        <v>72</v>
      </c>
    </row>
    <row r="2453" spans="2:2">
      <c r="B2453" t="s">
        <v>76</v>
      </c>
    </row>
    <row r="2454" spans="2:2">
      <c r="B2454" t="s">
        <v>69</v>
      </c>
    </row>
    <row r="2455" spans="2:2">
      <c r="B2455" t="s">
        <v>84</v>
      </c>
    </row>
    <row r="2456" spans="2:2">
      <c r="B2456" t="s">
        <v>121</v>
      </c>
    </row>
    <row r="2457" spans="2:2">
      <c r="B2457" t="s">
        <v>89</v>
      </c>
    </row>
    <row r="2458" spans="2:2">
      <c r="B2458" t="s">
        <v>94</v>
      </c>
    </row>
    <row r="2459" spans="2:2">
      <c r="B2459" t="s">
        <v>99</v>
      </c>
    </row>
    <row r="2460" spans="2:2">
      <c r="B2460" t="s">
        <v>91</v>
      </c>
    </row>
    <row r="2461" spans="2:2">
      <c r="B2461" t="s">
        <v>89</v>
      </c>
    </row>
    <row r="2462" spans="2:2">
      <c r="B2462" t="s">
        <v>121</v>
      </c>
    </row>
    <row r="2463" spans="2:2">
      <c r="B2463" t="s">
        <v>72</v>
      </c>
    </row>
    <row r="2464" spans="2:2">
      <c r="B2464" t="s">
        <v>123</v>
      </c>
    </row>
    <row r="2465" spans="2:2">
      <c r="B2465" t="s">
        <v>69</v>
      </c>
    </row>
    <row r="2466" spans="2:2">
      <c r="B2466" t="s">
        <v>99</v>
      </c>
    </row>
    <row r="2467" spans="2:2">
      <c r="B2467" t="s">
        <v>123</v>
      </c>
    </row>
    <row r="2468" spans="2:2">
      <c r="B2468" t="s">
        <v>86</v>
      </c>
    </row>
    <row r="2469" spans="2:2">
      <c r="B2469" t="s">
        <v>94</v>
      </c>
    </row>
    <row r="2470" spans="2:2">
      <c r="B2470" t="s">
        <v>89</v>
      </c>
    </row>
    <row r="2471" spans="2:2">
      <c r="B2471" t="s">
        <v>82</v>
      </c>
    </row>
    <row r="2472" spans="2:2">
      <c r="B2472" t="s">
        <v>89</v>
      </c>
    </row>
    <row r="2473" spans="2:2">
      <c r="B2473" t="s">
        <v>84</v>
      </c>
    </row>
    <row r="2474" spans="2:2">
      <c r="B2474" t="s">
        <v>86</v>
      </c>
    </row>
    <row r="2475" spans="2:2">
      <c r="B2475" t="s">
        <v>82</v>
      </c>
    </row>
    <row r="2476" spans="2:2">
      <c r="B2476" t="s">
        <v>121</v>
      </c>
    </row>
    <row r="2477" spans="2:2">
      <c r="B2477" t="s">
        <v>99</v>
      </c>
    </row>
    <row r="2478" spans="2:2">
      <c r="B2478" t="s">
        <v>91</v>
      </c>
    </row>
    <row r="2479" spans="2:2">
      <c r="B2479" t="s">
        <v>84</v>
      </c>
    </row>
    <row r="2480" spans="2:2">
      <c r="B2480" t="s">
        <v>86</v>
      </c>
    </row>
    <row r="2481" spans="2:2">
      <c r="B2481" t="s">
        <v>82</v>
      </c>
    </row>
    <row r="2482" spans="2:2">
      <c r="B2482" t="s">
        <v>94</v>
      </c>
    </row>
    <row r="2483" spans="2:2">
      <c r="B2483" t="s">
        <v>91</v>
      </c>
    </row>
    <row r="2484" spans="2:2">
      <c r="B2484" t="s">
        <v>86</v>
      </c>
    </row>
    <row r="2485" spans="2:2">
      <c r="B2485" t="s">
        <v>121</v>
      </c>
    </row>
    <row r="2486" spans="2:2">
      <c r="B2486" t="s">
        <v>89</v>
      </c>
    </row>
    <row r="2487" spans="2:2">
      <c r="B2487" t="s">
        <v>99</v>
      </c>
    </row>
    <row r="2488" spans="2:2">
      <c r="B2488" t="s">
        <v>82</v>
      </c>
    </row>
    <row r="2489" spans="2:2">
      <c r="B2489" t="s">
        <v>82</v>
      </c>
    </row>
    <row r="2490" spans="2:2">
      <c r="B2490" t="s">
        <v>69</v>
      </c>
    </row>
    <row r="2491" spans="2:2">
      <c r="B2491" t="s">
        <v>91</v>
      </c>
    </row>
    <row r="2492" spans="2:2">
      <c r="B2492" t="s">
        <v>69</v>
      </c>
    </row>
    <row r="2493" spans="2:2">
      <c r="B2493" t="s">
        <v>94</v>
      </c>
    </row>
    <row r="2494" spans="2:2">
      <c r="B2494" t="s">
        <v>123</v>
      </c>
    </row>
    <row r="2495" spans="2:2">
      <c r="B2495" t="s">
        <v>99</v>
      </c>
    </row>
    <row r="2496" spans="2:2">
      <c r="B2496" t="s">
        <v>94</v>
      </c>
    </row>
    <row r="2497" spans="2:2">
      <c r="B2497" t="s">
        <v>72</v>
      </c>
    </row>
    <row r="2498" spans="2:2">
      <c r="B2498" t="s">
        <v>69</v>
      </c>
    </row>
    <row r="2499" spans="2:2">
      <c r="B2499" t="s">
        <v>89</v>
      </c>
    </row>
    <row r="2500" spans="2:2">
      <c r="B2500" t="s">
        <v>69</v>
      </c>
    </row>
    <row r="2501" spans="2:2">
      <c r="B2501" t="s">
        <v>91</v>
      </c>
    </row>
    <row r="2502" spans="2:2">
      <c r="B2502" t="s">
        <v>72</v>
      </c>
    </row>
    <row r="2503" spans="2:2">
      <c r="B2503" t="s">
        <v>69</v>
      </c>
    </row>
    <row r="2504" spans="2:2">
      <c r="B2504" t="s">
        <v>72</v>
      </c>
    </row>
    <row r="2505" spans="2:2">
      <c r="B2505" t="s">
        <v>72</v>
      </c>
    </row>
    <row r="2506" spans="2:2">
      <c r="B2506" t="s">
        <v>76</v>
      </c>
    </row>
    <row r="2507" spans="2:2">
      <c r="B2507" t="s">
        <v>79</v>
      </c>
    </row>
    <row r="2508" spans="2:2">
      <c r="B2508" t="s">
        <v>82</v>
      </c>
    </row>
    <row r="2509" spans="2:2">
      <c r="B2509" t="s">
        <v>84</v>
      </c>
    </row>
    <row r="2510" spans="2:2">
      <c r="B2510" t="s">
        <v>86</v>
      </c>
    </row>
    <row r="2511" spans="2:2">
      <c r="B2511" t="s">
        <v>84</v>
      </c>
    </row>
    <row r="2512" spans="2:2">
      <c r="B2512" t="s">
        <v>89</v>
      </c>
    </row>
    <row r="2513" spans="2:2">
      <c r="B2513" t="s">
        <v>91</v>
      </c>
    </row>
    <row r="2514" spans="2:2">
      <c r="B2514" t="s">
        <v>86</v>
      </c>
    </row>
    <row r="2515" spans="2:2">
      <c r="B2515" t="s">
        <v>94</v>
      </c>
    </row>
    <row r="2516" spans="2:2">
      <c r="B2516" t="s">
        <v>94</v>
      </c>
    </row>
    <row r="2517" spans="2:2">
      <c r="B2517" t="s">
        <v>76</v>
      </c>
    </row>
    <row r="2518" spans="2:2">
      <c r="B2518" t="s">
        <v>72</v>
      </c>
    </row>
    <row r="2519" spans="2:2">
      <c r="B2519" t="s">
        <v>99</v>
      </c>
    </row>
    <row r="2520" spans="2:2">
      <c r="B2520" t="s">
        <v>99</v>
      </c>
    </row>
    <row r="2521" spans="2:2">
      <c r="B2521" t="s">
        <v>99</v>
      </c>
    </row>
    <row r="2522" spans="2:2">
      <c r="B2522" t="s">
        <v>76</v>
      </c>
    </row>
    <row r="2523" spans="2:2">
      <c r="B2523" t="s">
        <v>86</v>
      </c>
    </row>
    <row r="2524" spans="2:2">
      <c r="B2524" t="s">
        <v>99</v>
      </c>
    </row>
    <row r="2525" spans="2:2">
      <c r="B2525" t="s">
        <v>82</v>
      </c>
    </row>
    <row r="2526" spans="2:2">
      <c r="B2526" t="s">
        <v>89</v>
      </c>
    </row>
    <row r="2527" spans="2:2">
      <c r="B2527" t="s">
        <v>72</v>
      </c>
    </row>
    <row r="2528" spans="2:2">
      <c r="B2528" t="s">
        <v>89</v>
      </c>
    </row>
    <row r="2529" spans="2:2">
      <c r="B2529" t="s">
        <v>72</v>
      </c>
    </row>
    <row r="2530" spans="2:2">
      <c r="B2530" t="s">
        <v>86</v>
      </c>
    </row>
    <row r="2531" spans="2:2">
      <c r="B2531" t="s">
        <v>76</v>
      </c>
    </row>
    <row r="2532" spans="2:2">
      <c r="B2532" t="s">
        <v>72</v>
      </c>
    </row>
    <row r="2533" spans="2:2">
      <c r="B2533" t="s">
        <v>84</v>
      </c>
    </row>
    <row r="2534" spans="2:2">
      <c r="B2534" t="s">
        <v>72</v>
      </c>
    </row>
    <row r="2535" spans="2:2">
      <c r="B2535" t="s">
        <v>99</v>
      </c>
    </row>
    <row r="2536" spans="2:2">
      <c r="B2536" t="s">
        <v>94</v>
      </c>
    </row>
    <row r="2537" spans="2:2">
      <c r="B2537" t="s">
        <v>99</v>
      </c>
    </row>
    <row r="2538" spans="2:2">
      <c r="B2538" t="s">
        <v>72</v>
      </c>
    </row>
    <row r="2539" spans="2:2">
      <c r="B2539" t="s">
        <v>84</v>
      </c>
    </row>
    <row r="2540" spans="2:2">
      <c r="B2540" t="s">
        <v>121</v>
      </c>
    </row>
    <row r="2541" spans="2:2">
      <c r="B2541" t="s">
        <v>123</v>
      </c>
    </row>
    <row r="2542" spans="2:2">
      <c r="B2542" t="s">
        <v>121</v>
      </c>
    </row>
    <row r="2543" spans="2:2">
      <c r="B2543" t="s">
        <v>91</v>
      </c>
    </row>
    <row r="2544" spans="2:2">
      <c r="B2544" t="s">
        <v>84</v>
      </c>
    </row>
    <row r="2545" spans="2:2">
      <c r="B2545" t="s">
        <v>72</v>
      </c>
    </row>
    <row r="2546" spans="2:2">
      <c r="B2546" t="s">
        <v>99</v>
      </c>
    </row>
    <row r="2547" spans="2:2">
      <c r="B2547" t="s">
        <v>123</v>
      </c>
    </row>
    <row r="2548" spans="2:2">
      <c r="B2548" t="s">
        <v>91</v>
      </c>
    </row>
    <row r="2549" spans="2:2">
      <c r="B2549" t="s">
        <v>72</v>
      </c>
    </row>
    <row r="2550" spans="2:2">
      <c r="B2550" t="s">
        <v>76</v>
      </c>
    </row>
    <row r="2551" spans="2:2">
      <c r="B2551" t="s">
        <v>89</v>
      </c>
    </row>
    <row r="2552" spans="2:2">
      <c r="B2552" t="s">
        <v>72</v>
      </c>
    </row>
    <row r="2553" spans="2:2">
      <c r="B2553" t="s">
        <v>76</v>
      </c>
    </row>
    <row r="2554" spans="2:2">
      <c r="B2554" t="s">
        <v>69</v>
      </c>
    </row>
    <row r="2555" spans="2:2">
      <c r="B2555" t="s">
        <v>84</v>
      </c>
    </row>
    <row r="2556" spans="2:2">
      <c r="B2556" t="s">
        <v>121</v>
      </c>
    </row>
    <row r="2557" spans="2:2">
      <c r="B2557" t="s">
        <v>89</v>
      </c>
    </row>
    <row r="2558" spans="2:2">
      <c r="B2558" t="s">
        <v>94</v>
      </c>
    </row>
    <row r="2559" spans="2:2">
      <c r="B2559" t="s">
        <v>99</v>
      </c>
    </row>
    <row r="2560" spans="2:2">
      <c r="B2560" t="s">
        <v>91</v>
      </c>
    </row>
    <row r="2561" spans="2:2">
      <c r="B2561" t="s">
        <v>89</v>
      </c>
    </row>
    <row r="2562" spans="2:2">
      <c r="B2562" t="s">
        <v>121</v>
      </c>
    </row>
    <row r="2563" spans="2:2">
      <c r="B2563" t="s">
        <v>72</v>
      </c>
    </row>
    <row r="2564" spans="2:2">
      <c r="B2564" t="s">
        <v>123</v>
      </c>
    </row>
    <row r="2565" spans="2:2">
      <c r="B2565" t="s">
        <v>69</v>
      </c>
    </row>
    <row r="2566" spans="2:2">
      <c r="B2566" t="s">
        <v>99</v>
      </c>
    </row>
    <row r="2567" spans="2:2">
      <c r="B2567" t="s">
        <v>123</v>
      </c>
    </row>
    <row r="2568" spans="2:2">
      <c r="B2568" t="s">
        <v>86</v>
      </c>
    </row>
    <row r="2569" spans="2:2">
      <c r="B2569" t="s">
        <v>94</v>
      </c>
    </row>
    <row r="2570" spans="2:2">
      <c r="B2570" t="s">
        <v>89</v>
      </c>
    </row>
    <row r="2571" spans="2:2">
      <c r="B2571" t="s">
        <v>82</v>
      </c>
    </row>
    <row r="2572" spans="2:2">
      <c r="B2572" t="s">
        <v>89</v>
      </c>
    </row>
    <row r="2573" spans="2:2">
      <c r="B2573" t="s">
        <v>84</v>
      </c>
    </row>
    <row r="2574" spans="2:2">
      <c r="B2574" t="s">
        <v>86</v>
      </c>
    </row>
    <row r="2575" spans="2:2">
      <c r="B2575" t="s">
        <v>82</v>
      </c>
    </row>
    <row r="2576" spans="2:2">
      <c r="B2576" t="s">
        <v>121</v>
      </c>
    </row>
    <row r="2577" spans="2:2">
      <c r="B2577" t="s">
        <v>99</v>
      </c>
    </row>
    <row r="2578" spans="2:2">
      <c r="B2578" t="s">
        <v>91</v>
      </c>
    </row>
    <row r="2579" spans="2:2">
      <c r="B2579" t="s">
        <v>84</v>
      </c>
    </row>
    <row r="2580" spans="2:2">
      <c r="B2580" t="s">
        <v>86</v>
      </c>
    </row>
    <row r="2581" spans="2:2">
      <c r="B2581" t="s">
        <v>82</v>
      </c>
    </row>
    <row r="2582" spans="2:2">
      <c r="B2582" t="s">
        <v>94</v>
      </c>
    </row>
    <row r="2583" spans="2:2">
      <c r="B2583" t="s">
        <v>91</v>
      </c>
    </row>
    <row r="2584" spans="2:2">
      <c r="B2584" t="s">
        <v>86</v>
      </c>
    </row>
    <row r="2585" spans="2:2">
      <c r="B2585" t="s">
        <v>121</v>
      </c>
    </row>
    <row r="2586" spans="2:2">
      <c r="B2586" t="s">
        <v>89</v>
      </c>
    </row>
    <row r="2587" spans="2:2">
      <c r="B2587" t="s">
        <v>99</v>
      </c>
    </row>
    <row r="2588" spans="2:2">
      <c r="B2588" t="s">
        <v>82</v>
      </c>
    </row>
    <row r="2589" spans="2:2">
      <c r="B2589" t="s">
        <v>82</v>
      </c>
    </row>
    <row r="2590" spans="2:2">
      <c r="B2590" t="s">
        <v>69</v>
      </c>
    </row>
    <row r="2591" spans="2:2">
      <c r="B2591" t="s">
        <v>91</v>
      </c>
    </row>
    <row r="2592" spans="2:2">
      <c r="B2592" t="s">
        <v>69</v>
      </c>
    </row>
    <row r="2593" spans="2:2">
      <c r="B2593" t="s">
        <v>94</v>
      </c>
    </row>
    <row r="2594" spans="2:2">
      <c r="B2594" t="s">
        <v>123</v>
      </c>
    </row>
    <row r="2595" spans="2:2">
      <c r="B2595" t="s">
        <v>99</v>
      </c>
    </row>
    <row r="2596" spans="2:2">
      <c r="B2596" t="s">
        <v>94</v>
      </c>
    </row>
    <row r="2597" spans="2:2">
      <c r="B2597" t="s">
        <v>72</v>
      </c>
    </row>
    <row r="2598" spans="2:2">
      <c r="B2598" t="s">
        <v>69</v>
      </c>
    </row>
    <row r="2599" spans="2:2">
      <c r="B2599" t="s">
        <v>89</v>
      </c>
    </row>
    <row r="2600" spans="2:2">
      <c r="B2600" t="s">
        <v>69</v>
      </c>
    </row>
    <row r="2601" spans="2:2">
      <c r="B2601" t="s">
        <v>91</v>
      </c>
    </row>
    <row r="2602" spans="2:2">
      <c r="B2602" t="s">
        <v>72</v>
      </c>
    </row>
    <row r="2603" spans="2:2">
      <c r="B2603" t="s">
        <v>69</v>
      </c>
    </row>
    <row r="2604" spans="2:2">
      <c r="B2604" t="s">
        <v>72</v>
      </c>
    </row>
    <row r="2605" spans="2:2">
      <c r="B2605" t="s">
        <v>72</v>
      </c>
    </row>
    <row r="2606" spans="2:2">
      <c r="B2606" t="s">
        <v>76</v>
      </c>
    </row>
    <row r="2607" spans="2:2">
      <c r="B2607" t="s">
        <v>79</v>
      </c>
    </row>
    <row r="2608" spans="2:2">
      <c r="B2608" t="s">
        <v>82</v>
      </c>
    </row>
    <row r="2609" spans="2:2">
      <c r="B2609" t="s">
        <v>84</v>
      </c>
    </row>
    <row r="2610" spans="2:2">
      <c r="B2610" t="s">
        <v>86</v>
      </c>
    </row>
    <row r="2611" spans="2:2">
      <c r="B2611" t="s">
        <v>84</v>
      </c>
    </row>
    <row r="2612" spans="2:2">
      <c r="B2612" t="s">
        <v>89</v>
      </c>
    </row>
    <row r="2613" spans="2:2">
      <c r="B2613" t="s">
        <v>91</v>
      </c>
    </row>
    <row r="2614" spans="2:2">
      <c r="B2614" t="s">
        <v>86</v>
      </c>
    </row>
    <row r="2615" spans="2:2">
      <c r="B2615" t="s">
        <v>94</v>
      </c>
    </row>
    <row r="2616" spans="2:2">
      <c r="B2616" t="s">
        <v>94</v>
      </c>
    </row>
    <row r="2617" spans="2:2">
      <c r="B2617" t="s">
        <v>76</v>
      </c>
    </row>
    <row r="2618" spans="2:2">
      <c r="B2618" t="s">
        <v>72</v>
      </c>
    </row>
    <row r="2619" spans="2:2">
      <c r="B2619" t="s">
        <v>99</v>
      </c>
    </row>
    <row r="2620" spans="2:2">
      <c r="B2620" t="s">
        <v>99</v>
      </c>
    </row>
    <row r="2621" spans="2:2">
      <c r="B2621" t="s">
        <v>99</v>
      </c>
    </row>
    <row r="2622" spans="2:2">
      <c r="B2622" t="s">
        <v>76</v>
      </c>
    </row>
    <row r="2623" spans="2:2">
      <c r="B2623" t="s">
        <v>86</v>
      </c>
    </row>
    <row r="2624" spans="2:2">
      <c r="B2624" t="s">
        <v>99</v>
      </c>
    </row>
    <row r="2625" spans="2:2">
      <c r="B2625" t="s">
        <v>82</v>
      </c>
    </row>
    <row r="2626" spans="2:2">
      <c r="B2626" t="s">
        <v>89</v>
      </c>
    </row>
    <row r="2627" spans="2:2">
      <c r="B2627" t="s">
        <v>72</v>
      </c>
    </row>
    <row r="2628" spans="2:2">
      <c r="B2628" t="s">
        <v>89</v>
      </c>
    </row>
    <row r="2629" spans="2:2">
      <c r="B2629" t="s">
        <v>72</v>
      </c>
    </row>
    <row r="2630" spans="2:2">
      <c r="B2630" t="s">
        <v>86</v>
      </c>
    </row>
    <row r="2631" spans="2:2">
      <c r="B2631" t="s">
        <v>76</v>
      </c>
    </row>
    <row r="2632" spans="2:2">
      <c r="B2632" t="s">
        <v>72</v>
      </c>
    </row>
    <row r="2633" spans="2:2">
      <c r="B2633" t="s">
        <v>84</v>
      </c>
    </row>
    <row r="2634" spans="2:2">
      <c r="B2634" t="s">
        <v>72</v>
      </c>
    </row>
    <row r="2635" spans="2:2">
      <c r="B2635" t="s">
        <v>99</v>
      </c>
    </row>
    <row r="2636" spans="2:2">
      <c r="B2636" t="s">
        <v>94</v>
      </c>
    </row>
    <row r="2637" spans="2:2">
      <c r="B2637" t="s">
        <v>99</v>
      </c>
    </row>
    <row r="2638" spans="2:2">
      <c r="B2638" t="s">
        <v>72</v>
      </c>
    </row>
    <row r="2639" spans="2:2">
      <c r="B2639" t="s">
        <v>84</v>
      </c>
    </row>
    <row r="2640" spans="2:2">
      <c r="B2640" t="s">
        <v>121</v>
      </c>
    </row>
    <row r="2641" spans="2:2">
      <c r="B2641" t="s">
        <v>123</v>
      </c>
    </row>
    <row r="2642" spans="2:2">
      <c r="B2642" t="s">
        <v>121</v>
      </c>
    </row>
    <row r="2643" spans="2:2">
      <c r="B2643" t="s">
        <v>91</v>
      </c>
    </row>
    <row r="2644" spans="2:2">
      <c r="B2644" t="s">
        <v>84</v>
      </c>
    </row>
    <row r="2645" spans="2:2">
      <c r="B2645" t="s">
        <v>72</v>
      </c>
    </row>
    <row r="2646" spans="2:2">
      <c r="B2646" t="s">
        <v>99</v>
      </c>
    </row>
    <row r="2647" spans="2:2">
      <c r="B2647" t="s">
        <v>123</v>
      </c>
    </row>
    <row r="2648" spans="2:2">
      <c r="B2648" t="s">
        <v>91</v>
      </c>
    </row>
    <row r="2649" spans="2:2">
      <c r="B2649" t="s">
        <v>72</v>
      </c>
    </row>
    <row r="2650" spans="2:2">
      <c r="B2650" t="s">
        <v>76</v>
      </c>
    </row>
    <row r="2651" spans="2:2">
      <c r="B2651" t="s">
        <v>89</v>
      </c>
    </row>
    <row r="2652" spans="2:2">
      <c r="B2652" t="s">
        <v>72</v>
      </c>
    </row>
    <row r="2653" spans="2:2">
      <c r="B2653" t="s">
        <v>76</v>
      </c>
    </row>
    <row r="2654" spans="2:2">
      <c r="B2654" t="s">
        <v>69</v>
      </c>
    </row>
    <row r="2655" spans="2:2">
      <c r="B2655" t="s">
        <v>84</v>
      </c>
    </row>
    <row r="2656" spans="2:2">
      <c r="B2656" t="s">
        <v>121</v>
      </c>
    </row>
    <row r="2657" spans="2:2">
      <c r="B2657" t="s">
        <v>89</v>
      </c>
    </row>
    <row r="2658" spans="2:2">
      <c r="B2658" t="s">
        <v>94</v>
      </c>
    </row>
    <row r="2659" spans="2:2">
      <c r="B2659" t="s">
        <v>99</v>
      </c>
    </row>
    <row r="2660" spans="2:2">
      <c r="B2660" t="s">
        <v>91</v>
      </c>
    </row>
    <row r="2661" spans="2:2">
      <c r="B2661" t="s">
        <v>89</v>
      </c>
    </row>
    <row r="2662" spans="2:2">
      <c r="B2662" t="s">
        <v>121</v>
      </c>
    </row>
    <row r="2663" spans="2:2">
      <c r="B2663" t="s">
        <v>72</v>
      </c>
    </row>
    <row r="2664" spans="2:2">
      <c r="B2664" t="s">
        <v>123</v>
      </c>
    </row>
    <row r="2665" spans="2:2">
      <c r="B2665" t="s">
        <v>69</v>
      </c>
    </row>
    <row r="2666" spans="2:2">
      <c r="B2666" t="s">
        <v>99</v>
      </c>
    </row>
    <row r="2667" spans="2:2">
      <c r="B2667" t="s">
        <v>123</v>
      </c>
    </row>
    <row r="2668" spans="2:2">
      <c r="B2668" t="s">
        <v>86</v>
      </c>
    </row>
    <row r="2669" spans="2:2">
      <c r="B2669" t="s">
        <v>94</v>
      </c>
    </row>
    <row r="2670" spans="2:2">
      <c r="B2670" t="s">
        <v>89</v>
      </c>
    </row>
    <row r="2671" spans="2:2">
      <c r="B2671" t="s">
        <v>82</v>
      </c>
    </row>
    <row r="2672" spans="2:2">
      <c r="B2672" t="s">
        <v>89</v>
      </c>
    </row>
    <row r="2673" spans="2:2">
      <c r="B2673" t="s">
        <v>84</v>
      </c>
    </row>
    <row r="2674" spans="2:2">
      <c r="B2674" t="s">
        <v>86</v>
      </c>
    </row>
    <row r="2675" spans="2:2">
      <c r="B2675" t="s">
        <v>82</v>
      </c>
    </row>
    <row r="2676" spans="2:2">
      <c r="B2676" t="s">
        <v>121</v>
      </c>
    </row>
    <row r="2677" spans="2:2">
      <c r="B2677" t="s">
        <v>99</v>
      </c>
    </row>
    <row r="2678" spans="2:2">
      <c r="B2678" t="s">
        <v>91</v>
      </c>
    </row>
    <row r="2679" spans="2:2">
      <c r="B2679" t="s">
        <v>84</v>
      </c>
    </row>
    <row r="2680" spans="2:2">
      <c r="B2680" t="s">
        <v>86</v>
      </c>
    </row>
    <row r="2681" spans="2:2">
      <c r="B2681" t="s">
        <v>82</v>
      </c>
    </row>
    <row r="2682" spans="2:2">
      <c r="B2682" t="s">
        <v>94</v>
      </c>
    </row>
    <row r="2683" spans="2:2">
      <c r="B2683" t="s">
        <v>91</v>
      </c>
    </row>
    <row r="2684" spans="2:2">
      <c r="B2684" t="s">
        <v>86</v>
      </c>
    </row>
    <row r="2685" spans="2:2">
      <c r="B2685" t="s">
        <v>121</v>
      </c>
    </row>
    <row r="2686" spans="2:2">
      <c r="B2686" t="s">
        <v>89</v>
      </c>
    </row>
    <row r="2687" spans="2:2">
      <c r="B2687" t="s">
        <v>99</v>
      </c>
    </row>
    <row r="2688" spans="2:2">
      <c r="B2688" t="s">
        <v>82</v>
      </c>
    </row>
    <row r="2689" spans="2:2">
      <c r="B2689" t="s">
        <v>82</v>
      </c>
    </row>
    <row r="2690" spans="2:2">
      <c r="B2690" t="s">
        <v>69</v>
      </c>
    </row>
    <row r="2691" spans="2:2">
      <c r="B2691" t="s">
        <v>91</v>
      </c>
    </row>
    <row r="2692" spans="2:2">
      <c r="B2692" t="s">
        <v>69</v>
      </c>
    </row>
    <row r="2693" spans="2:2">
      <c r="B2693" t="s">
        <v>94</v>
      </c>
    </row>
    <row r="2694" spans="2:2">
      <c r="B2694" t="s">
        <v>123</v>
      </c>
    </row>
    <row r="2695" spans="2:2">
      <c r="B2695" t="s">
        <v>99</v>
      </c>
    </row>
    <row r="2696" spans="2:2">
      <c r="B2696" t="s">
        <v>94</v>
      </c>
    </row>
    <row r="2697" spans="2:2">
      <c r="B2697" t="s">
        <v>72</v>
      </c>
    </row>
    <row r="2698" spans="2:2">
      <c r="B2698" t="s">
        <v>69</v>
      </c>
    </row>
    <row r="2699" spans="2:2">
      <c r="B2699" t="s">
        <v>89</v>
      </c>
    </row>
    <row r="2700" spans="2:2">
      <c r="B2700" t="s">
        <v>69</v>
      </c>
    </row>
    <row r="2701" spans="2:2">
      <c r="B2701" t="s">
        <v>91</v>
      </c>
    </row>
    <row r="2702" spans="2:2">
      <c r="B2702" t="s">
        <v>72</v>
      </c>
    </row>
    <row r="2703" spans="2:2">
      <c r="B2703" t="s">
        <v>69</v>
      </c>
    </row>
    <row r="2704" spans="2:2">
      <c r="B2704" t="s">
        <v>72</v>
      </c>
    </row>
    <row r="2705" spans="2:2">
      <c r="B2705" t="s">
        <v>72</v>
      </c>
    </row>
    <row r="2706" spans="2:2">
      <c r="B2706" t="s">
        <v>76</v>
      </c>
    </row>
    <row r="2707" spans="2:2">
      <c r="B2707" t="s">
        <v>79</v>
      </c>
    </row>
    <row r="2708" spans="2:2">
      <c r="B2708" t="s">
        <v>82</v>
      </c>
    </row>
    <row r="2709" spans="2:2">
      <c r="B2709" t="s">
        <v>84</v>
      </c>
    </row>
    <row r="2710" spans="2:2">
      <c r="B2710" t="s">
        <v>86</v>
      </c>
    </row>
    <row r="2711" spans="2:2">
      <c r="B2711" t="s">
        <v>84</v>
      </c>
    </row>
    <row r="2712" spans="2:2">
      <c r="B2712" t="s">
        <v>89</v>
      </c>
    </row>
    <row r="2713" spans="2:2">
      <c r="B2713" t="s">
        <v>91</v>
      </c>
    </row>
    <row r="2714" spans="2:2">
      <c r="B2714" t="s">
        <v>86</v>
      </c>
    </row>
    <row r="2715" spans="2:2">
      <c r="B2715" t="s">
        <v>94</v>
      </c>
    </row>
    <row r="2716" spans="2:2">
      <c r="B2716" t="s">
        <v>94</v>
      </c>
    </row>
    <row r="2717" spans="2:2">
      <c r="B2717" t="s">
        <v>76</v>
      </c>
    </row>
    <row r="2718" spans="2:2">
      <c r="B2718" t="s">
        <v>72</v>
      </c>
    </row>
    <row r="2719" spans="2:2">
      <c r="B2719" t="s">
        <v>99</v>
      </c>
    </row>
    <row r="2720" spans="2:2">
      <c r="B2720" t="s">
        <v>99</v>
      </c>
    </row>
    <row r="2721" spans="2:2">
      <c r="B2721" t="s">
        <v>99</v>
      </c>
    </row>
    <row r="2722" spans="2:2">
      <c r="B2722" t="s">
        <v>76</v>
      </c>
    </row>
    <row r="2723" spans="2:2">
      <c r="B2723" t="s">
        <v>86</v>
      </c>
    </row>
    <row r="2724" spans="2:2">
      <c r="B2724" t="s">
        <v>99</v>
      </c>
    </row>
    <row r="2725" spans="2:2">
      <c r="B2725" t="s">
        <v>82</v>
      </c>
    </row>
    <row r="2726" spans="2:2">
      <c r="B2726" t="s">
        <v>89</v>
      </c>
    </row>
    <row r="2727" spans="2:2">
      <c r="B2727" t="s">
        <v>72</v>
      </c>
    </row>
    <row r="2728" spans="2:2">
      <c r="B2728" t="s">
        <v>89</v>
      </c>
    </row>
    <row r="2729" spans="2:2">
      <c r="B2729" t="s">
        <v>72</v>
      </c>
    </row>
    <row r="2730" spans="2:2">
      <c r="B2730" t="s">
        <v>86</v>
      </c>
    </row>
    <row r="2731" spans="2:2">
      <c r="B2731" t="s">
        <v>76</v>
      </c>
    </row>
    <row r="2732" spans="2:2">
      <c r="B2732" t="s">
        <v>72</v>
      </c>
    </row>
    <row r="2733" spans="2:2">
      <c r="B2733" t="s">
        <v>84</v>
      </c>
    </row>
    <row r="2734" spans="2:2">
      <c r="B2734" t="s">
        <v>72</v>
      </c>
    </row>
    <row r="2735" spans="2:2">
      <c r="B2735" t="s">
        <v>99</v>
      </c>
    </row>
    <row r="2736" spans="2:2">
      <c r="B2736" t="s">
        <v>94</v>
      </c>
    </row>
    <row r="2737" spans="2:2">
      <c r="B2737" t="s">
        <v>99</v>
      </c>
    </row>
    <row r="2738" spans="2:2">
      <c r="B2738" t="s">
        <v>72</v>
      </c>
    </row>
    <row r="2739" spans="2:2">
      <c r="B2739" t="s">
        <v>84</v>
      </c>
    </row>
    <row r="2740" spans="2:2">
      <c r="B2740" t="s">
        <v>121</v>
      </c>
    </row>
    <row r="2741" spans="2:2">
      <c r="B2741" t="s">
        <v>123</v>
      </c>
    </row>
    <row r="2742" spans="2:2">
      <c r="B2742" t="s">
        <v>121</v>
      </c>
    </row>
    <row r="2743" spans="2:2">
      <c r="B2743" t="s">
        <v>91</v>
      </c>
    </row>
    <row r="2744" spans="2:2">
      <c r="B2744" t="s">
        <v>84</v>
      </c>
    </row>
    <row r="2745" spans="2:2">
      <c r="B2745" t="s">
        <v>72</v>
      </c>
    </row>
    <row r="2746" spans="2:2">
      <c r="B2746" t="s">
        <v>99</v>
      </c>
    </row>
    <row r="2747" spans="2:2">
      <c r="B2747" t="s">
        <v>123</v>
      </c>
    </row>
    <row r="2748" spans="2:2">
      <c r="B2748" t="s">
        <v>91</v>
      </c>
    </row>
    <row r="2749" spans="2:2">
      <c r="B2749" t="s">
        <v>72</v>
      </c>
    </row>
    <row r="2750" spans="2:2">
      <c r="B2750" t="s">
        <v>76</v>
      </c>
    </row>
    <row r="2751" spans="2:2">
      <c r="B2751" t="s">
        <v>89</v>
      </c>
    </row>
    <row r="2752" spans="2:2">
      <c r="B2752" t="s">
        <v>72</v>
      </c>
    </row>
    <row r="2753" spans="2:2">
      <c r="B2753" t="s">
        <v>76</v>
      </c>
    </row>
    <row r="2754" spans="2:2">
      <c r="B2754" t="s">
        <v>69</v>
      </c>
    </row>
    <row r="2755" spans="2:2">
      <c r="B2755" t="s">
        <v>84</v>
      </c>
    </row>
    <row r="2756" spans="2:2">
      <c r="B2756" t="s">
        <v>121</v>
      </c>
    </row>
    <row r="2757" spans="2:2">
      <c r="B2757" t="s">
        <v>89</v>
      </c>
    </row>
    <row r="2758" spans="2:2">
      <c r="B2758" t="s">
        <v>94</v>
      </c>
    </row>
    <row r="2759" spans="2:2">
      <c r="B2759" t="s">
        <v>99</v>
      </c>
    </row>
    <row r="2760" spans="2:2">
      <c r="B2760" t="s">
        <v>91</v>
      </c>
    </row>
    <row r="2761" spans="2:2">
      <c r="B2761" t="s">
        <v>89</v>
      </c>
    </row>
    <row r="2762" spans="2:2">
      <c r="B2762" t="s">
        <v>121</v>
      </c>
    </row>
    <row r="2763" spans="2:2">
      <c r="B2763" t="s">
        <v>72</v>
      </c>
    </row>
    <row r="2764" spans="2:2">
      <c r="B2764" t="s">
        <v>123</v>
      </c>
    </row>
    <row r="2765" spans="2:2">
      <c r="B2765" t="s">
        <v>69</v>
      </c>
    </row>
    <row r="2766" spans="2:2">
      <c r="B2766" t="s">
        <v>99</v>
      </c>
    </row>
    <row r="2767" spans="2:2">
      <c r="B2767" t="s">
        <v>123</v>
      </c>
    </row>
    <row r="2768" spans="2:2">
      <c r="B2768" t="s">
        <v>86</v>
      </c>
    </row>
    <row r="2769" spans="2:2">
      <c r="B2769" t="s">
        <v>94</v>
      </c>
    </row>
    <row r="2770" spans="2:2">
      <c r="B2770" t="s">
        <v>89</v>
      </c>
    </row>
    <row r="2771" spans="2:2">
      <c r="B2771" t="s">
        <v>82</v>
      </c>
    </row>
    <row r="2772" spans="2:2">
      <c r="B2772" t="s">
        <v>89</v>
      </c>
    </row>
    <row r="2773" spans="2:2">
      <c r="B2773" t="s">
        <v>84</v>
      </c>
    </row>
    <row r="2774" spans="2:2">
      <c r="B2774" t="s">
        <v>86</v>
      </c>
    </row>
    <row r="2775" spans="2:2">
      <c r="B2775" t="s">
        <v>82</v>
      </c>
    </row>
    <row r="2776" spans="2:2">
      <c r="B2776" t="s">
        <v>121</v>
      </c>
    </row>
    <row r="2777" spans="2:2">
      <c r="B2777" t="s">
        <v>99</v>
      </c>
    </row>
    <row r="2778" spans="2:2">
      <c r="B2778" t="s">
        <v>91</v>
      </c>
    </row>
    <row r="2779" spans="2:2">
      <c r="B2779" t="s">
        <v>84</v>
      </c>
    </row>
    <row r="2780" spans="2:2">
      <c r="B2780" t="s">
        <v>86</v>
      </c>
    </row>
    <row r="2781" spans="2:2">
      <c r="B2781" t="s">
        <v>82</v>
      </c>
    </row>
    <row r="2782" spans="2:2">
      <c r="B2782" t="s">
        <v>94</v>
      </c>
    </row>
    <row r="2783" spans="2:2">
      <c r="B2783" t="s">
        <v>91</v>
      </c>
    </row>
    <row r="2784" spans="2:2">
      <c r="B2784" t="s">
        <v>86</v>
      </c>
    </row>
    <row r="2785" spans="2:2">
      <c r="B2785" t="s">
        <v>121</v>
      </c>
    </row>
    <row r="2786" spans="2:2">
      <c r="B2786" t="s">
        <v>89</v>
      </c>
    </row>
    <row r="2787" spans="2:2">
      <c r="B2787" t="s">
        <v>99</v>
      </c>
    </row>
    <row r="2788" spans="2:2">
      <c r="B2788" t="s">
        <v>82</v>
      </c>
    </row>
    <row r="2789" spans="2:2">
      <c r="B2789" t="s">
        <v>82</v>
      </c>
    </row>
    <row r="2790" spans="2:2">
      <c r="B2790" t="s">
        <v>69</v>
      </c>
    </row>
    <row r="2791" spans="2:2">
      <c r="B2791" t="s">
        <v>91</v>
      </c>
    </row>
    <row r="2792" spans="2:2">
      <c r="B2792" t="s">
        <v>69</v>
      </c>
    </row>
    <row r="2793" spans="2:2">
      <c r="B2793" t="s">
        <v>94</v>
      </c>
    </row>
    <row r="2794" spans="2:2">
      <c r="B2794" t="s">
        <v>123</v>
      </c>
    </row>
    <row r="2795" spans="2:2">
      <c r="B2795" t="s">
        <v>99</v>
      </c>
    </row>
    <row r="2796" spans="2:2">
      <c r="B2796" t="s">
        <v>94</v>
      </c>
    </row>
    <row r="2797" spans="2:2">
      <c r="B2797" t="s">
        <v>72</v>
      </c>
    </row>
    <row r="2798" spans="2:2">
      <c r="B2798" t="s">
        <v>69</v>
      </c>
    </row>
    <row r="2799" spans="2:2">
      <c r="B2799" t="s">
        <v>89</v>
      </c>
    </row>
    <row r="2800" spans="2:2">
      <c r="B2800" t="s">
        <v>69</v>
      </c>
    </row>
    <row r="2801" spans="2:2">
      <c r="B2801" t="s">
        <v>91</v>
      </c>
    </row>
    <row r="2802" spans="2:2">
      <c r="B2802" t="s">
        <v>72</v>
      </c>
    </row>
    <row r="2803" spans="2:2">
      <c r="B2803" t="s">
        <v>69</v>
      </c>
    </row>
    <row r="2804" spans="2:2">
      <c r="B2804" t="s">
        <v>72</v>
      </c>
    </row>
    <row r="2805" spans="2:2">
      <c r="B2805" t="s">
        <v>72</v>
      </c>
    </row>
    <row r="2806" spans="2:2">
      <c r="B2806" t="s">
        <v>76</v>
      </c>
    </row>
    <row r="2807" spans="2:2">
      <c r="B2807" t="s">
        <v>79</v>
      </c>
    </row>
    <row r="2808" spans="2:2">
      <c r="B2808" t="s">
        <v>82</v>
      </c>
    </row>
    <row r="2809" spans="2:2">
      <c r="B2809" t="s">
        <v>84</v>
      </c>
    </row>
    <row r="2810" spans="2:2">
      <c r="B2810" t="s">
        <v>86</v>
      </c>
    </row>
    <row r="2811" spans="2:2">
      <c r="B2811" t="s">
        <v>84</v>
      </c>
    </row>
    <row r="2812" spans="2:2">
      <c r="B2812" t="s">
        <v>89</v>
      </c>
    </row>
    <row r="2813" spans="2:2">
      <c r="B2813" t="s">
        <v>91</v>
      </c>
    </row>
    <row r="2814" spans="2:2">
      <c r="B2814" t="s">
        <v>86</v>
      </c>
    </row>
    <row r="2815" spans="2:2">
      <c r="B2815" t="s">
        <v>94</v>
      </c>
    </row>
    <row r="2816" spans="2:2">
      <c r="B2816" t="s">
        <v>94</v>
      </c>
    </row>
    <row r="2817" spans="2:2">
      <c r="B2817" t="s">
        <v>76</v>
      </c>
    </row>
    <row r="2818" spans="2:2">
      <c r="B2818" t="s">
        <v>72</v>
      </c>
    </row>
    <row r="2819" spans="2:2">
      <c r="B2819" t="s">
        <v>99</v>
      </c>
    </row>
    <row r="2820" spans="2:2">
      <c r="B2820" t="s">
        <v>99</v>
      </c>
    </row>
    <row r="2821" spans="2:2">
      <c r="B2821" t="s">
        <v>99</v>
      </c>
    </row>
    <row r="2822" spans="2:2">
      <c r="B2822" t="s">
        <v>76</v>
      </c>
    </row>
    <row r="2823" spans="2:2">
      <c r="B2823" t="s">
        <v>86</v>
      </c>
    </row>
    <row r="2824" spans="2:2">
      <c r="B2824" t="s">
        <v>99</v>
      </c>
    </row>
    <row r="2825" spans="2:2">
      <c r="B2825" t="s">
        <v>82</v>
      </c>
    </row>
    <row r="2826" spans="2:2">
      <c r="B2826" t="s">
        <v>89</v>
      </c>
    </row>
    <row r="2827" spans="2:2">
      <c r="B2827" t="s">
        <v>72</v>
      </c>
    </row>
    <row r="2828" spans="2:2">
      <c r="B2828" t="s">
        <v>89</v>
      </c>
    </row>
    <row r="2829" spans="2:2">
      <c r="B2829" t="s">
        <v>72</v>
      </c>
    </row>
    <row r="2830" spans="2:2">
      <c r="B2830" t="s">
        <v>86</v>
      </c>
    </row>
    <row r="2831" spans="2:2">
      <c r="B2831" t="s">
        <v>76</v>
      </c>
    </row>
    <row r="2832" spans="2:2">
      <c r="B2832" t="s">
        <v>72</v>
      </c>
    </row>
    <row r="2833" spans="2:2">
      <c r="B2833" t="s">
        <v>84</v>
      </c>
    </row>
    <row r="2834" spans="2:2">
      <c r="B2834" t="s">
        <v>72</v>
      </c>
    </row>
    <row r="2835" spans="2:2">
      <c r="B2835" t="s">
        <v>99</v>
      </c>
    </row>
    <row r="2836" spans="2:2">
      <c r="B2836" t="s">
        <v>94</v>
      </c>
    </row>
    <row r="2837" spans="2:2">
      <c r="B2837" t="s">
        <v>99</v>
      </c>
    </row>
    <row r="2838" spans="2:2">
      <c r="B2838" t="s">
        <v>72</v>
      </c>
    </row>
    <row r="2839" spans="2:2">
      <c r="B2839" t="s">
        <v>84</v>
      </c>
    </row>
    <row r="2840" spans="2:2">
      <c r="B2840" t="s">
        <v>121</v>
      </c>
    </row>
    <row r="2841" spans="2:2">
      <c r="B2841" t="s">
        <v>123</v>
      </c>
    </row>
    <row r="2842" spans="2:2">
      <c r="B2842" t="s">
        <v>121</v>
      </c>
    </row>
    <row r="2843" spans="2:2">
      <c r="B2843" t="s">
        <v>91</v>
      </c>
    </row>
    <row r="2844" spans="2:2">
      <c r="B2844" t="s">
        <v>84</v>
      </c>
    </row>
    <row r="2845" spans="2:2">
      <c r="B2845" t="s">
        <v>72</v>
      </c>
    </row>
    <row r="2846" spans="2:2">
      <c r="B2846" t="s">
        <v>99</v>
      </c>
    </row>
    <row r="2847" spans="2:2">
      <c r="B2847" t="s">
        <v>123</v>
      </c>
    </row>
    <row r="2848" spans="2:2">
      <c r="B2848" t="s">
        <v>91</v>
      </c>
    </row>
    <row r="2849" spans="2:2">
      <c r="B2849" t="s">
        <v>72</v>
      </c>
    </row>
    <row r="2850" spans="2:2">
      <c r="B2850" t="s">
        <v>76</v>
      </c>
    </row>
    <row r="2851" spans="2:2">
      <c r="B2851" t="s">
        <v>89</v>
      </c>
    </row>
    <row r="2852" spans="2:2">
      <c r="B2852" t="s">
        <v>72</v>
      </c>
    </row>
    <row r="2853" spans="2:2">
      <c r="B2853" t="s">
        <v>76</v>
      </c>
    </row>
    <row r="2854" spans="2:2">
      <c r="B2854" t="s">
        <v>69</v>
      </c>
    </row>
    <row r="2855" spans="2:2">
      <c r="B2855" t="s">
        <v>84</v>
      </c>
    </row>
    <row r="2856" spans="2:2">
      <c r="B2856" t="s">
        <v>121</v>
      </c>
    </row>
    <row r="2857" spans="2:2">
      <c r="B2857" t="s">
        <v>89</v>
      </c>
    </row>
    <row r="2858" spans="2:2">
      <c r="B2858" t="s">
        <v>94</v>
      </c>
    </row>
    <row r="2859" spans="2:2">
      <c r="B2859" t="s">
        <v>99</v>
      </c>
    </row>
    <row r="2860" spans="2:2">
      <c r="B2860" t="s">
        <v>91</v>
      </c>
    </row>
    <row r="2861" spans="2:2">
      <c r="B2861" t="s">
        <v>89</v>
      </c>
    </row>
    <row r="2862" spans="2:2">
      <c r="B2862" t="s">
        <v>121</v>
      </c>
    </row>
    <row r="2863" spans="2:2">
      <c r="B2863" t="s">
        <v>72</v>
      </c>
    </row>
    <row r="2864" spans="2:2">
      <c r="B2864" t="s">
        <v>123</v>
      </c>
    </row>
    <row r="2865" spans="2:2">
      <c r="B2865" t="s">
        <v>69</v>
      </c>
    </row>
    <row r="2866" spans="2:2">
      <c r="B2866" t="s">
        <v>99</v>
      </c>
    </row>
    <row r="2867" spans="2:2">
      <c r="B2867" t="s">
        <v>123</v>
      </c>
    </row>
    <row r="2868" spans="2:2">
      <c r="B2868" t="s">
        <v>86</v>
      </c>
    </row>
    <row r="2869" spans="2:2">
      <c r="B2869" t="s">
        <v>94</v>
      </c>
    </row>
    <row r="2870" spans="2:2">
      <c r="B2870" t="s">
        <v>89</v>
      </c>
    </row>
    <row r="2871" spans="2:2">
      <c r="B2871" t="s">
        <v>82</v>
      </c>
    </row>
    <row r="2872" spans="2:2">
      <c r="B2872" t="s">
        <v>89</v>
      </c>
    </row>
    <row r="2873" spans="2:2">
      <c r="B2873" t="s">
        <v>84</v>
      </c>
    </row>
    <row r="2874" spans="2:2">
      <c r="B2874" t="s">
        <v>86</v>
      </c>
    </row>
    <row r="2875" spans="2:2">
      <c r="B2875" t="s">
        <v>82</v>
      </c>
    </row>
    <row r="2876" spans="2:2">
      <c r="B2876" t="s">
        <v>121</v>
      </c>
    </row>
    <row r="2877" spans="2:2">
      <c r="B2877" t="s">
        <v>99</v>
      </c>
    </row>
    <row r="2878" spans="2:2">
      <c r="B2878" t="s">
        <v>91</v>
      </c>
    </row>
    <row r="2879" spans="2:2">
      <c r="B2879" t="s">
        <v>84</v>
      </c>
    </row>
    <row r="2880" spans="2:2">
      <c r="B2880" t="s">
        <v>86</v>
      </c>
    </row>
    <row r="2881" spans="2:2">
      <c r="B2881" t="s">
        <v>82</v>
      </c>
    </row>
    <row r="2882" spans="2:2">
      <c r="B2882" t="s">
        <v>94</v>
      </c>
    </row>
    <row r="2883" spans="2:2">
      <c r="B2883" t="s">
        <v>91</v>
      </c>
    </row>
    <row r="2884" spans="2:2">
      <c r="B2884" t="s">
        <v>86</v>
      </c>
    </row>
    <row r="2885" spans="2:2">
      <c r="B2885" t="s">
        <v>121</v>
      </c>
    </row>
    <row r="2886" spans="2:2">
      <c r="B2886" t="s">
        <v>89</v>
      </c>
    </row>
    <row r="2887" spans="2:2">
      <c r="B2887" t="s">
        <v>99</v>
      </c>
    </row>
    <row r="2888" spans="2:2">
      <c r="B2888" t="s">
        <v>82</v>
      </c>
    </row>
    <row r="2889" spans="2:2">
      <c r="B2889" t="s">
        <v>82</v>
      </c>
    </row>
    <row r="2890" spans="2:2">
      <c r="B2890" t="s">
        <v>69</v>
      </c>
    </row>
    <row r="2891" spans="2:2">
      <c r="B2891" t="s">
        <v>91</v>
      </c>
    </row>
    <row r="2892" spans="2:2">
      <c r="B2892" t="s">
        <v>69</v>
      </c>
    </row>
    <row r="2893" spans="2:2">
      <c r="B2893" t="s">
        <v>94</v>
      </c>
    </row>
    <row r="2894" spans="2:2">
      <c r="B2894" t="s">
        <v>123</v>
      </c>
    </row>
    <row r="2895" spans="2:2">
      <c r="B2895" t="s">
        <v>99</v>
      </c>
    </row>
    <row r="2896" spans="2:2">
      <c r="B2896" t="s">
        <v>94</v>
      </c>
    </row>
    <row r="2897" spans="2:2">
      <c r="B2897" t="s">
        <v>72</v>
      </c>
    </row>
    <row r="2898" spans="2:2">
      <c r="B2898" t="s">
        <v>69</v>
      </c>
    </row>
    <row r="2899" spans="2:2">
      <c r="B2899" t="s">
        <v>89</v>
      </c>
    </row>
    <row r="2900" spans="2:2">
      <c r="B2900" t="s">
        <v>69</v>
      </c>
    </row>
    <row r="2901" spans="2:2">
      <c r="B2901" t="s">
        <v>91</v>
      </c>
    </row>
    <row r="2902" spans="2:2">
      <c r="B2902" t="s">
        <v>72</v>
      </c>
    </row>
    <row r="2903" spans="2:2">
      <c r="B2903" t="s">
        <v>69</v>
      </c>
    </row>
    <row r="2904" spans="2:2">
      <c r="B2904" t="s">
        <v>72</v>
      </c>
    </row>
    <row r="2905" spans="2:2">
      <c r="B2905" t="s">
        <v>72</v>
      </c>
    </row>
    <row r="2906" spans="2:2">
      <c r="B2906" t="s">
        <v>76</v>
      </c>
    </row>
    <row r="2907" spans="2:2">
      <c r="B2907" t="s">
        <v>79</v>
      </c>
    </row>
    <row r="2908" spans="2:2">
      <c r="B2908" t="s">
        <v>82</v>
      </c>
    </row>
    <row r="2909" spans="2:2">
      <c r="B2909" t="s">
        <v>84</v>
      </c>
    </row>
    <row r="2910" spans="2:2">
      <c r="B2910" t="s">
        <v>86</v>
      </c>
    </row>
    <row r="2911" spans="2:2">
      <c r="B2911" t="s">
        <v>84</v>
      </c>
    </row>
    <row r="2912" spans="2:2">
      <c r="B2912" t="s">
        <v>89</v>
      </c>
    </row>
    <row r="2913" spans="2:2">
      <c r="B2913" t="s">
        <v>91</v>
      </c>
    </row>
    <row r="2914" spans="2:2">
      <c r="B2914" t="s">
        <v>86</v>
      </c>
    </row>
    <row r="2915" spans="2:2">
      <c r="B2915" t="s">
        <v>94</v>
      </c>
    </row>
    <row r="2916" spans="2:2">
      <c r="B2916" t="s">
        <v>94</v>
      </c>
    </row>
    <row r="2917" spans="2:2">
      <c r="B2917" t="s">
        <v>76</v>
      </c>
    </row>
    <row r="2918" spans="2:2">
      <c r="B2918" t="s">
        <v>72</v>
      </c>
    </row>
    <row r="2919" spans="2:2">
      <c r="B2919" t="s">
        <v>99</v>
      </c>
    </row>
    <row r="2920" spans="2:2">
      <c r="B2920" t="s">
        <v>99</v>
      </c>
    </row>
    <row r="2921" spans="2:2">
      <c r="B2921" t="s">
        <v>99</v>
      </c>
    </row>
    <row r="2922" spans="2:2">
      <c r="B2922" t="s">
        <v>76</v>
      </c>
    </row>
    <row r="2923" spans="2:2">
      <c r="B2923" t="s">
        <v>86</v>
      </c>
    </row>
    <row r="2924" spans="2:2">
      <c r="B2924" t="s">
        <v>99</v>
      </c>
    </row>
    <row r="2925" spans="2:2">
      <c r="B2925" t="s">
        <v>82</v>
      </c>
    </row>
    <row r="2926" spans="2:2">
      <c r="B2926" t="s">
        <v>89</v>
      </c>
    </row>
    <row r="2927" spans="2:2">
      <c r="B2927" t="s">
        <v>72</v>
      </c>
    </row>
    <row r="2928" spans="2:2">
      <c r="B2928" t="s">
        <v>89</v>
      </c>
    </row>
    <row r="2929" spans="2:2">
      <c r="B2929" t="s">
        <v>72</v>
      </c>
    </row>
    <row r="2930" spans="2:2">
      <c r="B2930" t="s">
        <v>86</v>
      </c>
    </row>
    <row r="2931" spans="2:2">
      <c r="B2931" t="s">
        <v>76</v>
      </c>
    </row>
    <row r="2932" spans="2:2">
      <c r="B2932" t="s">
        <v>72</v>
      </c>
    </row>
    <row r="2933" spans="2:2">
      <c r="B2933" t="s">
        <v>84</v>
      </c>
    </row>
    <row r="2934" spans="2:2">
      <c r="B2934" t="s">
        <v>72</v>
      </c>
    </row>
    <row r="2935" spans="2:2">
      <c r="B2935" t="s">
        <v>99</v>
      </c>
    </row>
    <row r="2936" spans="2:2">
      <c r="B2936" t="s">
        <v>94</v>
      </c>
    </row>
    <row r="2937" spans="2:2">
      <c r="B2937" t="s">
        <v>99</v>
      </c>
    </row>
    <row r="2938" spans="2:2">
      <c r="B2938" t="s">
        <v>72</v>
      </c>
    </row>
    <row r="2939" spans="2:2">
      <c r="B2939" t="s">
        <v>84</v>
      </c>
    </row>
    <row r="2940" spans="2:2">
      <c r="B2940" t="s">
        <v>121</v>
      </c>
    </row>
    <row r="2941" spans="2:2">
      <c r="B2941" t="s">
        <v>123</v>
      </c>
    </row>
    <row r="2942" spans="2:2">
      <c r="B2942" t="s">
        <v>121</v>
      </c>
    </row>
    <row r="2943" spans="2:2">
      <c r="B2943" t="s">
        <v>91</v>
      </c>
    </row>
    <row r="2944" spans="2:2">
      <c r="B2944" t="s">
        <v>84</v>
      </c>
    </row>
    <row r="2945" spans="2:2">
      <c r="B2945" t="s">
        <v>72</v>
      </c>
    </row>
    <row r="2946" spans="2:2">
      <c r="B2946" t="s">
        <v>99</v>
      </c>
    </row>
    <row r="2947" spans="2:2">
      <c r="B2947" t="s">
        <v>123</v>
      </c>
    </row>
    <row r="2948" spans="2:2">
      <c r="B2948" t="s">
        <v>91</v>
      </c>
    </row>
    <row r="2949" spans="2:2">
      <c r="B2949" t="s">
        <v>72</v>
      </c>
    </row>
    <row r="2950" spans="2:2">
      <c r="B2950" t="s">
        <v>76</v>
      </c>
    </row>
    <row r="2951" spans="2:2">
      <c r="B2951" t="s">
        <v>89</v>
      </c>
    </row>
    <row r="2952" spans="2:2">
      <c r="B2952" t="s">
        <v>72</v>
      </c>
    </row>
    <row r="2953" spans="2:2">
      <c r="B2953" t="s">
        <v>76</v>
      </c>
    </row>
    <row r="2954" spans="2:2">
      <c r="B2954" t="s">
        <v>69</v>
      </c>
    </row>
    <row r="2955" spans="2:2">
      <c r="B2955" t="s">
        <v>84</v>
      </c>
    </row>
    <row r="2956" spans="2:2">
      <c r="B2956" t="s">
        <v>121</v>
      </c>
    </row>
    <row r="2957" spans="2:2">
      <c r="B2957" t="s">
        <v>89</v>
      </c>
    </row>
    <row r="2958" spans="2:2">
      <c r="B2958" t="s">
        <v>94</v>
      </c>
    </row>
    <row r="2959" spans="2:2">
      <c r="B2959" t="s">
        <v>99</v>
      </c>
    </row>
    <row r="2960" spans="2:2">
      <c r="B2960" t="s">
        <v>91</v>
      </c>
    </row>
    <row r="2961" spans="2:2">
      <c r="B2961" t="s">
        <v>89</v>
      </c>
    </row>
    <row r="2962" spans="2:2">
      <c r="B2962" t="s">
        <v>121</v>
      </c>
    </row>
    <row r="2963" spans="2:2">
      <c r="B2963" t="s">
        <v>72</v>
      </c>
    </row>
    <row r="2964" spans="2:2">
      <c r="B2964" t="s">
        <v>123</v>
      </c>
    </row>
    <row r="2965" spans="2:2">
      <c r="B2965" t="s">
        <v>69</v>
      </c>
    </row>
    <row r="2966" spans="2:2">
      <c r="B2966" t="s">
        <v>99</v>
      </c>
    </row>
    <row r="2967" spans="2:2">
      <c r="B2967" t="s">
        <v>123</v>
      </c>
    </row>
    <row r="2968" spans="2:2">
      <c r="B2968" t="s">
        <v>86</v>
      </c>
    </row>
    <row r="2969" spans="2:2">
      <c r="B2969" t="s">
        <v>94</v>
      </c>
    </row>
    <row r="2970" spans="2:2">
      <c r="B2970" t="s">
        <v>89</v>
      </c>
    </row>
    <row r="2971" spans="2:2">
      <c r="B2971" t="s">
        <v>82</v>
      </c>
    </row>
    <row r="2972" spans="2:2">
      <c r="B2972" t="s">
        <v>89</v>
      </c>
    </row>
    <row r="2973" spans="2:2">
      <c r="B2973" t="s">
        <v>84</v>
      </c>
    </row>
    <row r="2974" spans="2:2">
      <c r="B2974" t="s">
        <v>86</v>
      </c>
    </row>
    <row r="2975" spans="2:2">
      <c r="B2975" t="s">
        <v>82</v>
      </c>
    </row>
    <row r="2976" spans="2:2">
      <c r="B2976" t="s">
        <v>121</v>
      </c>
    </row>
    <row r="2977" spans="2:2">
      <c r="B2977" t="s">
        <v>99</v>
      </c>
    </row>
    <row r="2978" spans="2:2">
      <c r="B2978" t="s">
        <v>91</v>
      </c>
    </row>
    <row r="2979" spans="2:2">
      <c r="B2979" t="s">
        <v>84</v>
      </c>
    </row>
    <row r="2980" spans="2:2">
      <c r="B2980" t="s">
        <v>86</v>
      </c>
    </row>
    <row r="2981" spans="2:2">
      <c r="B2981" t="s">
        <v>82</v>
      </c>
    </row>
    <row r="2982" spans="2:2">
      <c r="B2982" t="s">
        <v>94</v>
      </c>
    </row>
    <row r="2983" spans="2:2">
      <c r="B2983" t="s">
        <v>91</v>
      </c>
    </row>
    <row r="2984" spans="2:2">
      <c r="B2984" t="s">
        <v>86</v>
      </c>
    </row>
    <row r="2985" spans="2:2">
      <c r="B2985" t="s">
        <v>121</v>
      </c>
    </row>
    <row r="2986" spans="2:2">
      <c r="B2986" t="s">
        <v>89</v>
      </c>
    </row>
    <row r="2987" spans="2:2">
      <c r="B2987" t="s">
        <v>99</v>
      </c>
    </row>
    <row r="2988" spans="2:2">
      <c r="B2988" t="s">
        <v>82</v>
      </c>
    </row>
    <row r="2989" spans="2:2">
      <c r="B2989" t="s">
        <v>82</v>
      </c>
    </row>
    <row r="2990" spans="2:2">
      <c r="B2990" t="s">
        <v>69</v>
      </c>
    </row>
    <row r="2991" spans="2:2">
      <c r="B2991" t="s">
        <v>91</v>
      </c>
    </row>
    <row r="2992" spans="2:2">
      <c r="B2992" t="s">
        <v>69</v>
      </c>
    </row>
    <row r="2993" spans="2:2">
      <c r="B2993" t="s">
        <v>94</v>
      </c>
    </row>
    <row r="2994" spans="2:2">
      <c r="B2994" t="s">
        <v>123</v>
      </c>
    </row>
    <row r="2995" spans="2:2">
      <c r="B2995" t="s">
        <v>99</v>
      </c>
    </row>
    <row r="2996" spans="2:2">
      <c r="B2996" t="s">
        <v>94</v>
      </c>
    </row>
    <row r="2997" spans="2:2">
      <c r="B2997" t="s">
        <v>72</v>
      </c>
    </row>
    <row r="2998" spans="2:2">
      <c r="B2998" t="s">
        <v>69</v>
      </c>
    </row>
    <row r="2999" spans="2:2">
      <c r="B2999" t="s">
        <v>89</v>
      </c>
    </row>
    <row r="3000" spans="2:2">
      <c r="B3000" t="s">
        <v>69</v>
      </c>
    </row>
    <row r="3001" spans="2:2">
      <c r="B3001" t="s">
        <v>91</v>
      </c>
    </row>
    <row r="3002" spans="2:2">
      <c r="B3002" t="s">
        <v>72</v>
      </c>
    </row>
    <row r="3003" spans="2:2">
      <c r="B3003" t="s">
        <v>69</v>
      </c>
    </row>
    <row r="3004" spans="2:2">
      <c r="B3004" t="s">
        <v>72</v>
      </c>
    </row>
    <row r="3005" spans="2:2">
      <c r="B3005" t="s">
        <v>72</v>
      </c>
    </row>
    <row r="3006" spans="2:2">
      <c r="B3006" t="s">
        <v>76</v>
      </c>
    </row>
    <row r="3007" spans="2:2">
      <c r="B3007" t="s">
        <v>79</v>
      </c>
    </row>
    <row r="3008" spans="2:2">
      <c r="B3008" t="s">
        <v>82</v>
      </c>
    </row>
    <row r="3009" spans="2:2">
      <c r="B3009" t="s">
        <v>84</v>
      </c>
    </row>
    <row r="3010" spans="2:2">
      <c r="B3010" t="s">
        <v>86</v>
      </c>
    </row>
    <row r="3011" spans="2:2">
      <c r="B3011" t="s">
        <v>84</v>
      </c>
    </row>
    <row r="3012" spans="2:2">
      <c r="B3012" t="s">
        <v>89</v>
      </c>
    </row>
    <row r="3013" spans="2:2">
      <c r="B3013" t="s">
        <v>91</v>
      </c>
    </row>
    <row r="3014" spans="2:2">
      <c r="B3014" t="s">
        <v>86</v>
      </c>
    </row>
    <row r="3015" spans="2:2">
      <c r="B3015" t="s">
        <v>94</v>
      </c>
    </row>
    <row r="3016" spans="2:2">
      <c r="B3016" t="s">
        <v>94</v>
      </c>
    </row>
    <row r="3017" spans="2:2">
      <c r="B3017" t="s">
        <v>76</v>
      </c>
    </row>
    <row r="3018" spans="2:2">
      <c r="B3018" t="s">
        <v>72</v>
      </c>
    </row>
    <row r="3019" spans="2:2">
      <c r="B3019" t="s">
        <v>99</v>
      </c>
    </row>
    <row r="3020" spans="2:2">
      <c r="B3020" t="s">
        <v>99</v>
      </c>
    </row>
    <row r="3021" spans="2:2">
      <c r="B3021" t="s">
        <v>99</v>
      </c>
    </row>
    <row r="3022" spans="2:2">
      <c r="B3022" t="s">
        <v>76</v>
      </c>
    </row>
    <row r="3023" spans="2:2">
      <c r="B3023" t="s">
        <v>86</v>
      </c>
    </row>
    <row r="3024" spans="2:2">
      <c r="B3024" t="s">
        <v>99</v>
      </c>
    </row>
    <row r="3025" spans="2:2">
      <c r="B3025" t="s">
        <v>82</v>
      </c>
    </row>
    <row r="3026" spans="2:2">
      <c r="B3026" t="s">
        <v>89</v>
      </c>
    </row>
    <row r="3027" spans="2:2">
      <c r="B3027" t="s">
        <v>72</v>
      </c>
    </row>
    <row r="3028" spans="2:2">
      <c r="B3028" t="s">
        <v>89</v>
      </c>
    </row>
    <row r="3029" spans="2:2">
      <c r="B3029" t="s">
        <v>72</v>
      </c>
    </row>
    <row r="3030" spans="2:2">
      <c r="B3030" t="s">
        <v>86</v>
      </c>
    </row>
    <row r="3031" spans="2:2">
      <c r="B3031" t="s">
        <v>76</v>
      </c>
    </row>
    <row r="3032" spans="2:2">
      <c r="B3032" t="s">
        <v>72</v>
      </c>
    </row>
    <row r="3033" spans="2:2">
      <c r="B3033" t="s">
        <v>84</v>
      </c>
    </row>
    <row r="3034" spans="2:2">
      <c r="B3034" t="s">
        <v>72</v>
      </c>
    </row>
    <row r="3035" spans="2:2">
      <c r="B3035" t="s">
        <v>99</v>
      </c>
    </row>
    <row r="3036" spans="2:2">
      <c r="B3036" t="s">
        <v>94</v>
      </c>
    </row>
    <row r="3037" spans="2:2">
      <c r="B3037" t="s">
        <v>99</v>
      </c>
    </row>
    <row r="3038" spans="2:2">
      <c r="B3038" t="s">
        <v>72</v>
      </c>
    </row>
    <row r="3039" spans="2:2">
      <c r="B3039" t="s">
        <v>84</v>
      </c>
    </row>
    <row r="3040" spans="2:2">
      <c r="B3040" t="s">
        <v>121</v>
      </c>
    </row>
    <row r="3041" spans="2:2">
      <c r="B3041" t="s">
        <v>123</v>
      </c>
    </row>
    <row r="3042" spans="2:2">
      <c r="B3042" t="s">
        <v>121</v>
      </c>
    </row>
    <row r="3043" spans="2:2">
      <c r="B3043" t="s">
        <v>91</v>
      </c>
    </row>
    <row r="3044" spans="2:2">
      <c r="B3044" t="s">
        <v>84</v>
      </c>
    </row>
    <row r="3045" spans="2:2">
      <c r="B3045" t="s">
        <v>72</v>
      </c>
    </row>
    <row r="3046" spans="2:2">
      <c r="B3046" t="s">
        <v>99</v>
      </c>
    </row>
    <row r="3047" spans="2:2">
      <c r="B3047" t="s">
        <v>123</v>
      </c>
    </row>
    <row r="3048" spans="2:2">
      <c r="B3048" t="s">
        <v>91</v>
      </c>
    </row>
    <row r="3049" spans="2:2">
      <c r="B3049" t="s">
        <v>72</v>
      </c>
    </row>
    <row r="3050" spans="2:2">
      <c r="B3050" t="s">
        <v>76</v>
      </c>
    </row>
    <row r="3051" spans="2:2">
      <c r="B3051" t="s">
        <v>89</v>
      </c>
    </row>
    <row r="3052" spans="2:2">
      <c r="B3052" t="s">
        <v>72</v>
      </c>
    </row>
    <row r="3053" spans="2:2">
      <c r="B3053" t="s">
        <v>76</v>
      </c>
    </row>
    <row r="3054" spans="2:2">
      <c r="B3054" t="s">
        <v>69</v>
      </c>
    </row>
    <row r="3055" spans="2:2">
      <c r="B3055" t="s">
        <v>84</v>
      </c>
    </row>
    <row r="3056" spans="2:2">
      <c r="B3056" t="s">
        <v>121</v>
      </c>
    </row>
    <row r="3057" spans="2:2">
      <c r="B3057" t="s">
        <v>89</v>
      </c>
    </row>
    <row r="3058" spans="2:2">
      <c r="B3058" t="s">
        <v>94</v>
      </c>
    </row>
    <row r="3059" spans="2:2">
      <c r="B3059" t="s">
        <v>99</v>
      </c>
    </row>
    <row r="3060" spans="2:2">
      <c r="B3060" t="s">
        <v>91</v>
      </c>
    </row>
    <row r="3061" spans="2:2">
      <c r="B3061" t="s">
        <v>89</v>
      </c>
    </row>
    <row r="3062" spans="2:2">
      <c r="B3062" t="s">
        <v>121</v>
      </c>
    </row>
    <row r="3063" spans="2:2">
      <c r="B3063" t="s">
        <v>72</v>
      </c>
    </row>
    <row r="3064" spans="2:2">
      <c r="B3064" t="s">
        <v>123</v>
      </c>
    </row>
    <row r="3065" spans="2:2">
      <c r="B3065" t="s">
        <v>69</v>
      </c>
    </row>
    <row r="3066" spans="2:2">
      <c r="B3066" t="s">
        <v>99</v>
      </c>
    </row>
    <row r="3067" spans="2:2">
      <c r="B3067" t="s">
        <v>123</v>
      </c>
    </row>
    <row r="3068" spans="2:2">
      <c r="B3068" t="s">
        <v>86</v>
      </c>
    </row>
    <row r="3069" spans="2:2">
      <c r="B3069" t="s">
        <v>94</v>
      </c>
    </row>
    <row r="3070" spans="2:2">
      <c r="B3070" t="s">
        <v>89</v>
      </c>
    </row>
    <row r="3071" spans="2:2">
      <c r="B3071" t="s">
        <v>82</v>
      </c>
    </row>
    <row r="3072" spans="2:2">
      <c r="B3072" t="s">
        <v>89</v>
      </c>
    </row>
    <row r="3073" spans="2:2">
      <c r="B3073" t="s">
        <v>84</v>
      </c>
    </row>
    <row r="3074" spans="2:2">
      <c r="B3074" t="s">
        <v>86</v>
      </c>
    </row>
    <row r="3075" spans="2:2">
      <c r="B3075" t="s">
        <v>82</v>
      </c>
    </row>
    <row r="3076" spans="2:2">
      <c r="B3076" t="s">
        <v>121</v>
      </c>
    </row>
    <row r="3077" spans="2:2">
      <c r="B3077" t="s">
        <v>99</v>
      </c>
    </row>
    <row r="3078" spans="2:2">
      <c r="B3078" t="s">
        <v>91</v>
      </c>
    </row>
    <row r="3079" spans="2:2">
      <c r="B3079" t="s">
        <v>84</v>
      </c>
    </row>
    <row r="3080" spans="2:2">
      <c r="B3080" t="s">
        <v>86</v>
      </c>
    </row>
    <row r="3081" spans="2:2">
      <c r="B3081" t="s">
        <v>82</v>
      </c>
    </row>
    <row r="3082" spans="2:2">
      <c r="B3082" t="s">
        <v>94</v>
      </c>
    </row>
    <row r="3083" spans="2:2">
      <c r="B3083" t="s">
        <v>91</v>
      </c>
    </row>
    <row r="3084" spans="2:2">
      <c r="B3084" t="s">
        <v>86</v>
      </c>
    </row>
    <row r="3085" spans="2:2">
      <c r="B3085" t="s">
        <v>121</v>
      </c>
    </row>
    <row r="3086" spans="2:2">
      <c r="B3086" t="s">
        <v>89</v>
      </c>
    </row>
    <row r="3087" spans="2:2">
      <c r="B3087" t="s">
        <v>99</v>
      </c>
    </row>
    <row r="3088" spans="2:2">
      <c r="B3088" t="s">
        <v>82</v>
      </c>
    </row>
    <row r="3089" spans="2:2">
      <c r="B3089" t="s">
        <v>82</v>
      </c>
    </row>
    <row r="3090" spans="2:2">
      <c r="B3090" t="s">
        <v>69</v>
      </c>
    </row>
    <row r="3091" spans="2:2">
      <c r="B3091" t="s">
        <v>91</v>
      </c>
    </row>
    <row r="3092" spans="2:2">
      <c r="B3092" t="s">
        <v>69</v>
      </c>
    </row>
    <row r="3093" spans="2:2">
      <c r="B3093" t="s">
        <v>94</v>
      </c>
    </row>
    <row r="3094" spans="2:2">
      <c r="B3094" t="s">
        <v>123</v>
      </c>
    </row>
    <row r="3095" spans="2:2">
      <c r="B3095" t="s">
        <v>99</v>
      </c>
    </row>
    <row r="3096" spans="2:2">
      <c r="B3096" t="s">
        <v>94</v>
      </c>
    </row>
    <row r="3097" spans="2:2">
      <c r="B3097" t="s">
        <v>72</v>
      </c>
    </row>
    <row r="3098" spans="2:2">
      <c r="B3098" t="s">
        <v>69</v>
      </c>
    </row>
    <row r="3099" spans="2:2">
      <c r="B3099" t="s">
        <v>89</v>
      </c>
    </row>
    <row r="3100" spans="2:2">
      <c r="B3100" t="s">
        <v>69</v>
      </c>
    </row>
    <row r="3101" spans="2:2">
      <c r="B3101" t="s">
        <v>91</v>
      </c>
    </row>
    <row r="3102" spans="2:2">
      <c r="B3102" t="s">
        <v>72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077B-0F0C-FC45-B261-88D7821A8DEA}">
  <dimension ref="A1:AC204"/>
  <sheetViews>
    <sheetView tabSelected="1" topLeftCell="A20" workbookViewId="0">
      <selection activeCell="E6" sqref="E6"/>
    </sheetView>
  </sheetViews>
  <sheetFormatPr defaultColWidth="10.85546875" defaultRowHeight="12.75" outlineLevelRow="1"/>
  <cols>
    <col min="1" max="1" width="10.85546875" style="29"/>
    <col min="2" max="2" width="27.5703125" style="29" customWidth="1"/>
    <col min="3" max="3" width="34.28515625" style="29" customWidth="1"/>
    <col min="4" max="4" width="22.42578125" style="29" customWidth="1"/>
    <col min="5" max="5" width="23.28515625" style="30" customWidth="1"/>
    <col min="6" max="6" width="13.85546875" style="29" customWidth="1"/>
    <col min="7" max="9" width="10.85546875" style="29"/>
    <col min="10" max="10" width="16.7109375" style="29" customWidth="1"/>
    <col min="11" max="11" width="30.85546875" style="29" customWidth="1"/>
    <col min="12" max="12" width="15.42578125" style="29" customWidth="1"/>
    <col min="13" max="13" width="10.85546875" style="30"/>
    <col min="14" max="14" width="16.7109375" style="29" bestFit="1" customWidth="1"/>
    <col min="15" max="15" width="20.140625" style="29" customWidth="1"/>
    <col min="16" max="16" width="10.85546875" style="29"/>
    <col min="17" max="17" width="13.5703125" style="29" customWidth="1"/>
    <col min="18" max="20" width="10.85546875" style="29"/>
    <col min="21" max="16384" width="10.85546875" style="15"/>
  </cols>
  <sheetData>
    <row r="1" spans="2:17" outlineLevel="1">
      <c r="E1" s="29"/>
    </row>
    <row r="2" spans="2:17" outlineLevel="1">
      <c r="E2" s="29"/>
    </row>
    <row r="3" spans="2:17" outlineLevel="1">
      <c r="E3" s="29"/>
    </row>
    <row r="4" spans="2:17" outlineLevel="1">
      <c r="E4" s="29"/>
    </row>
    <row r="5" spans="2:17" outlineLevel="1">
      <c r="E5" s="29"/>
    </row>
    <row r="6" spans="2:17" ht="21.75" customHeight="1" outlineLevel="1">
      <c r="B6" s="48" t="s">
        <v>210</v>
      </c>
      <c r="C6" s="48" t="s">
        <v>211</v>
      </c>
      <c r="D6" s="48" t="s">
        <v>212</v>
      </c>
      <c r="E6" s="31"/>
      <c r="F6" s="31"/>
      <c r="G6" s="31"/>
      <c r="H6" s="63" t="s">
        <v>213</v>
      </c>
      <c r="I6" s="63"/>
      <c r="J6" s="63"/>
      <c r="K6" s="63"/>
      <c r="L6" s="63"/>
      <c r="M6" s="66" t="s">
        <v>214</v>
      </c>
      <c r="N6" s="66"/>
      <c r="O6" s="66"/>
      <c r="P6" s="66"/>
      <c r="Q6" s="66"/>
    </row>
    <row r="7" spans="2:17" ht="24" customHeight="1" outlineLevel="1">
      <c r="B7" s="46" t="s">
        <v>75</v>
      </c>
      <c r="C7" s="46" t="s">
        <v>91</v>
      </c>
      <c r="D7" s="47">
        <v>44901</v>
      </c>
      <c r="E7" s="31"/>
      <c r="F7" s="31"/>
      <c r="G7" s="31"/>
      <c r="H7" s="31"/>
      <c r="J7" s="65" t="s">
        <v>81</v>
      </c>
      <c r="K7" s="65" t="s">
        <v>81</v>
      </c>
      <c r="L7" s="45"/>
      <c r="M7" s="45"/>
      <c r="N7" s="44"/>
      <c r="O7" s="44"/>
    </row>
    <row r="8" spans="2:17" ht="15" outlineLevel="1">
      <c r="B8" s="33" t="s">
        <v>62</v>
      </c>
      <c r="C8" s="34" t="s">
        <v>63</v>
      </c>
      <c r="D8" s="34" t="s">
        <v>64</v>
      </c>
      <c r="E8" s="34" t="s">
        <v>215</v>
      </c>
      <c r="F8" s="34"/>
      <c r="G8" s="34" t="s">
        <v>66</v>
      </c>
      <c r="H8" s="35" t="s">
        <v>185</v>
      </c>
      <c r="J8" s="36" t="s">
        <v>63</v>
      </c>
      <c r="K8" s="37" t="s">
        <v>64</v>
      </c>
      <c r="L8" s="38" t="s">
        <v>189</v>
      </c>
      <c r="M8" s="39"/>
      <c r="N8" s="34"/>
      <c r="O8" s="34"/>
      <c r="P8" s="35"/>
    </row>
    <row r="9" spans="2:17" ht="15" outlineLevel="1">
      <c r="B9" s="29" t="str" cm="1">
        <f t="array" ref="B9:I16">_xlfn._xlws.FILTER(Table2[],(Table2[Category]=Dashboard!B7) * (Table2[Sub-Category]=C7) * (Table2[Date]=D7))</f>
        <v>ITEM3032</v>
      </c>
      <c r="C9" s="29" t="str">
        <v>Apple</v>
      </c>
      <c r="D9" s="29" t="str">
        <v>Red</v>
      </c>
      <c r="E9" s="40">
        <v>44901</v>
      </c>
      <c r="F9" s="31">
        <v>22283</v>
      </c>
      <c r="G9" s="31">
        <v>45</v>
      </c>
      <c r="H9" s="31">
        <v>495.17777777777781</v>
      </c>
      <c r="I9" s="29" t="str">
        <v>Week-1</v>
      </c>
      <c r="J9" s="29" t="str" cm="1">
        <f t="array" ref="J9:L11">_xlfn._xlws.FILTER(Table5[],Table5[Category]=J7)</f>
        <v>Orange</v>
      </c>
      <c r="K9" s="41" t="str">
        <v>Tangerine</v>
      </c>
      <c r="L9" s="29">
        <v>86403.143236433403</v>
      </c>
    </row>
    <row r="10" spans="2:17" ht="15" outlineLevel="1">
      <c r="B10" s="29" t="str">
        <v>ITEM9717</v>
      </c>
      <c r="C10" s="29" t="str">
        <v>Apple</v>
      </c>
      <c r="D10" s="29" t="str">
        <v>Red</v>
      </c>
      <c r="E10" s="40">
        <v>44901</v>
      </c>
      <c r="F10" s="31">
        <v>4753</v>
      </c>
      <c r="G10" s="31">
        <v>7</v>
      </c>
      <c r="H10" s="31">
        <v>679</v>
      </c>
      <c r="I10" s="31" t="str">
        <v>Week-1</v>
      </c>
      <c r="J10" s="29" t="str">
        <v>Orange</v>
      </c>
      <c r="K10" s="29" t="str">
        <v>Mandarin</v>
      </c>
      <c r="L10" s="29">
        <v>56819.175738683982</v>
      </c>
    </row>
    <row r="11" spans="2:17" ht="15" outlineLevel="1">
      <c r="B11" s="29" t="str">
        <v>ITEM1791</v>
      </c>
      <c r="C11" s="29" t="str">
        <v>Apple</v>
      </c>
      <c r="D11" s="29" t="str">
        <v>Red</v>
      </c>
      <c r="E11" s="40">
        <v>44901</v>
      </c>
      <c r="F11" s="31">
        <v>16714</v>
      </c>
      <c r="G11" s="31">
        <v>40</v>
      </c>
      <c r="H11" s="31">
        <v>417.85</v>
      </c>
      <c r="I11" s="29" t="str">
        <v>Week-1</v>
      </c>
      <c r="J11" s="29" t="str">
        <v>Orange</v>
      </c>
      <c r="K11" s="41" t="str">
        <v>Indie</v>
      </c>
      <c r="L11" s="29">
        <v>36442.388868825794</v>
      </c>
    </row>
    <row r="12" spans="2:17" ht="15" outlineLevel="1">
      <c r="B12" s="29" t="str">
        <v>ITEM9671</v>
      </c>
      <c r="C12" s="29" t="str">
        <v>Apple</v>
      </c>
      <c r="D12" s="29" t="str">
        <v>Red</v>
      </c>
      <c r="E12" s="40">
        <v>44901</v>
      </c>
      <c r="F12" s="31">
        <v>447</v>
      </c>
      <c r="G12" s="31">
        <v>3</v>
      </c>
      <c r="H12" s="31">
        <v>149</v>
      </c>
      <c r="I12" s="29" t="str">
        <v>Week-1</v>
      </c>
      <c r="K12" s="41"/>
    </row>
    <row r="13" spans="2:17" ht="15" outlineLevel="1">
      <c r="B13" s="29" t="str">
        <v>ITEM8897</v>
      </c>
      <c r="C13" s="29" t="str">
        <v>Apple</v>
      </c>
      <c r="D13" s="29" t="str">
        <v>Red</v>
      </c>
      <c r="E13" s="40">
        <v>44901</v>
      </c>
      <c r="F13" s="31">
        <v>7819</v>
      </c>
      <c r="G13" s="31">
        <v>9</v>
      </c>
      <c r="H13" s="31">
        <v>868.77777777777783</v>
      </c>
      <c r="I13" s="29" t="str">
        <v>Week-1</v>
      </c>
      <c r="K13" s="41"/>
    </row>
    <row r="14" spans="2:17" ht="15" outlineLevel="1">
      <c r="B14" s="29" t="str">
        <v>ITEM8933</v>
      </c>
      <c r="C14" s="29" t="str">
        <v>Apple</v>
      </c>
      <c r="D14" s="29" t="str">
        <v>Red</v>
      </c>
      <c r="E14" s="40">
        <v>44901</v>
      </c>
      <c r="F14" s="31">
        <v>912</v>
      </c>
      <c r="G14" s="31">
        <v>1</v>
      </c>
      <c r="H14" s="31">
        <v>912</v>
      </c>
      <c r="I14" s="29" t="str">
        <v>Week-1</v>
      </c>
    </row>
    <row r="15" spans="2:17" ht="15" outlineLevel="1">
      <c r="B15" s="29" t="str">
        <v>ITEM2248</v>
      </c>
      <c r="C15" s="29" t="str">
        <v>Apple</v>
      </c>
      <c r="D15" s="29" t="str">
        <v>Red</v>
      </c>
      <c r="E15" s="40">
        <v>44901</v>
      </c>
      <c r="F15" s="31">
        <v>16714</v>
      </c>
      <c r="G15" s="31">
        <v>40</v>
      </c>
      <c r="H15" s="31">
        <v>417.85</v>
      </c>
      <c r="I15" s="29" t="str">
        <v>Week-1</v>
      </c>
      <c r="K15" s="41"/>
    </row>
    <row r="16" spans="2:17" ht="15" outlineLevel="1">
      <c r="B16" s="29" t="str">
        <v>ITEM6480</v>
      </c>
      <c r="C16" s="29" t="str">
        <v>Apple</v>
      </c>
      <c r="D16" s="29" t="str">
        <v>Red</v>
      </c>
      <c r="E16" s="40">
        <v>44901</v>
      </c>
      <c r="F16" s="31">
        <v>488</v>
      </c>
      <c r="G16" s="31">
        <v>2</v>
      </c>
      <c r="H16" s="31">
        <v>244</v>
      </c>
      <c r="I16" s="29" t="str">
        <v>Week-1</v>
      </c>
      <c r="K16" s="41"/>
    </row>
    <row r="17" spans="2:17" ht="15" outlineLevel="1">
      <c r="E17" s="40"/>
      <c r="F17" s="31"/>
      <c r="G17" s="31"/>
      <c r="H17" s="31"/>
      <c r="K17" s="41"/>
    </row>
    <row r="18" spans="2:17" ht="15" outlineLevel="1">
      <c r="E18" s="40"/>
      <c r="F18" s="31"/>
      <c r="G18" s="31"/>
      <c r="H18" s="31"/>
    </row>
    <row r="19" spans="2:17" ht="15" outlineLevel="1">
      <c r="E19" s="40"/>
      <c r="F19" s="31"/>
      <c r="G19" s="31"/>
      <c r="H19" s="31"/>
      <c r="K19" s="41"/>
    </row>
    <row r="20" spans="2:17" ht="15" outlineLevel="1">
      <c r="E20" s="40"/>
      <c r="F20" s="31"/>
      <c r="G20" s="31"/>
      <c r="H20" s="31"/>
      <c r="K20" s="41"/>
    </row>
    <row r="21" spans="2:17" ht="15" outlineLevel="1">
      <c r="E21" s="40"/>
      <c r="F21" s="31"/>
      <c r="G21" s="31"/>
      <c r="H21" s="31"/>
      <c r="K21" s="41"/>
    </row>
    <row r="22" spans="2:17" ht="15" outlineLevel="1">
      <c r="E22" s="40"/>
      <c r="F22" s="31"/>
      <c r="G22" s="31"/>
      <c r="H22" s="31"/>
    </row>
    <row r="23" spans="2:17" ht="15" outlineLevel="1">
      <c r="E23" s="40"/>
      <c r="F23" s="31"/>
      <c r="G23" s="31"/>
      <c r="H23" s="31"/>
      <c r="K23" s="41"/>
    </row>
    <row r="24" spans="2:17" ht="15" outlineLevel="1">
      <c r="E24" s="40"/>
      <c r="F24" s="31"/>
      <c r="G24" s="31"/>
      <c r="H24" s="31"/>
      <c r="K24" s="41"/>
    </row>
    <row r="25" spans="2:17" ht="15" outlineLevel="1">
      <c r="E25" s="40"/>
      <c r="F25" s="31"/>
      <c r="G25" s="31"/>
      <c r="H25" s="31"/>
      <c r="K25" s="41"/>
    </row>
    <row r="26" spans="2:17" ht="15" outlineLevel="1">
      <c r="E26" s="40"/>
      <c r="F26" s="31"/>
      <c r="G26" s="31"/>
      <c r="H26" s="31"/>
      <c r="K26" s="41"/>
    </row>
    <row r="27" spans="2:17" ht="15" customHeight="1" outlineLevel="1">
      <c r="D27" s="64" t="s">
        <v>216</v>
      </c>
      <c r="E27" s="64"/>
      <c r="F27" s="64"/>
      <c r="G27" s="64"/>
      <c r="H27" s="64"/>
      <c r="K27" s="41"/>
    </row>
    <row r="28" spans="2:17" ht="25.5" customHeight="1" outlineLevel="1">
      <c r="B28" s="48" t="s">
        <v>217</v>
      </c>
      <c r="D28" s="64"/>
      <c r="E28" s="64"/>
      <c r="F28" s="64"/>
      <c r="G28" s="64"/>
      <c r="H28" s="64"/>
      <c r="K28" s="41"/>
      <c r="N28" s="66" t="s">
        <v>218</v>
      </c>
      <c r="O28" s="66"/>
      <c r="P28" s="66"/>
      <c r="Q28" s="66"/>
    </row>
    <row r="29" spans="2:17" ht="20.25" customHeight="1" outlineLevel="1">
      <c r="B29" s="49" t="s">
        <v>188</v>
      </c>
      <c r="C29" s="45"/>
      <c r="D29" s="64"/>
      <c r="E29" s="64"/>
      <c r="F29" s="64"/>
      <c r="G29" s="64"/>
      <c r="H29" s="64"/>
      <c r="I29" s="31"/>
    </row>
    <row r="30" spans="2:17" ht="18" outlineLevel="1">
      <c r="B30" s="47"/>
      <c r="C30" s="47"/>
      <c r="D30" s="47"/>
      <c r="E30" s="47"/>
      <c r="F30" s="47"/>
      <c r="G30" s="31"/>
      <c r="H30" s="31"/>
      <c r="I30" s="31"/>
    </row>
    <row r="31" spans="2:17" ht="18" outlineLevel="1">
      <c r="B31" s="47" t="s">
        <v>63</v>
      </c>
      <c r="C31" s="47" t="s">
        <v>219</v>
      </c>
      <c r="D31" s="47"/>
      <c r="E31" s="47" t="s">
        <v>63</v>
      </c>
      <c r="F31" s="47" t="s">
        <v>219</v>
      </c>
      <c r="G31" s="32"/>
      <c r="H31" s="32"/>
      <c r="I31" s="32"/>
      <c r="J31" s="32"/>
    </row>
    <row r="32" spans="2:17" outlineLevel="1">
      <c r="B32" s="42" t="s">
        <v>75</v>
      </c>
      <c r="C32" s="29" cm="1">
        <f t="array" ref="C32">SUM(_xlfn._xlws.FILTER(Table2[ASP],(Table2[Week]=Dashboard!$B$29) * (Table2[Category]="Apple")))</f>
        <v>81444.830693340846</v>
      </c>
      <c r="D32" s="32"/>
      <c r="E32" s="43" t="s">
        <v>69</v>
      </c>
      <c r="F32" s="29" cm="1">
        <f t="array" ref="F32">SUM(_xlfn._xlws.FILTER(Table2[ASP],(Table2[Week]=Dashboard!$B$29) * (Table2[Sub-Category]="Nimbu")))</f>
        <v>18167.05983944302</v>
      </c>
      <c r="G32" s="32"/>
      <c r="H32" s="32"/>
      <c r="I32" s="32"/>
      <c r="J32" s="32"/>
    </row>
    <row r="33" spans="2:10" outlineLevel="1">
      <c r="B33" s="42" t="s">
        <v>78</v>
      </c>
      <c r="C33" s="29" cm="1">
        <f t="array" ref="C33">SUM(_xlfn._xlws.FILTER(Table2[ASP],(Table2[Week]=Dashboard!$B$29) * (Table2[Category]="Guava")))</f>
        <v>0</v>
      </c>
      <c r="D33" s="32"/>
      <c r="E33" s="43" t="s">
        <v>72</v>
      </c>
      <c r="F33" s="29" cm="1">
        <f t="array" ref="F33">SUM(_xlfn._xlws.FILTER(Table2[ASP],(Table2[Week]=Dashboard!$B$29) * (Table2[Sub-Category]="Green")))</f>
        <v>43553.420983434822</v>
      </c>
      <c r="G33" s="32"/>
      <c r="H33" s="32"/>
      <c r="I33" s="32"/>
      <c r="J33" s="32"/>
    </row>
    <row r="34" spans="2:10" outlineLevel="1">
      <c r="B34" s="42" t="s">
        <v>68</v>
      </c>
      <c r="C34" s="29" cm="1">
        <f t="array" ref="C34">SUM(_xlfn._xlws.FILTER(Table2[ASP],(Table2[Week]=Dashboard!$B$29) * (Table2[Category]="Lemon")))</f>
        <v>53975.484548548229</v>
      </c>
      <c r="D34" s="32"/>
      <c r="E34" s="43" t="s">
        <v>76</v>
      </c>
      <c r="F34" s="29" cm="1">
        <f t="array" ref="F34">SUM(_xlfn._xlws.FILTER(Table2[ASP],(Table2[Week]=Dashboard!$B$29) * (Table2[Sub-Category]="Robin")))</f>
        <v>27022.208767904322</v>
      </c>
      <c r="G34" s="32"/>
      <c r="H34" s="32"/>
      <c r="I34" s="32"/>
      <c r="J34" s="32"/>
    </row>
    <row r="35" spans="2:10" outlineLevel="1">
      <c r="B35" s="42" t="s">
        <v>71</v>
      </c>
      <c r="C35" s="29" cm="1">
        <f t="array" ref="C35">SUM(_xlfn._xlws.FILTER(Table2[ASP],(Table2[Week]=Dashboard!$B$29) * (Table2[Category]="Mango")))</f>
        <v>73795.535417011881</v>
      </c>
      <c r="D35" s="32"/>
      <c r="E35" s="43" t="s">
        <v>79</v>
      </c>
      <c r="F35" s="29" cm="1">
        <f t="array" ref="F35">SUM(_xlfn._xlws.FILTER(Table2[ASP],(Table2[Week]=Dashboard!$B$29) * (Table2[Sub-Category]="Sour")))</f>
        <v>0</v>
      </c>
      <c r="G35" s="32"/>
      <c r="H35" s="32"/>
      <c r="I35" s="32"/>
      <c r="J35" s="32"/>
    </row>
    <row r="36" spans="2:10" outlineLevel="1">
      <c r="B36" s="42" t="s">
        <v>81</v>
      </c>
      <c r="C36" s="29" cm="1">
        <f t="array" ref="C36">SUM(_xlfn._xlws.FILTER(Table2[ASP],(Table2[Week]=Dashboard!$B$29) * (Table2[Category]="Orange")))</f>
        <v>40982.946393245074</v>
      </c>
      <c r="D36" s="32"/>
      <c r="E36" s="43" t="s">
        <v>82</v>
      </c>
      <c r="F36" s="29" cm="1">
        <f t="array" ref="F36">SUM(_xlfn._xlws.FILTER(Table2[ASP],(Table2[Week]=Dashboard!$B$29) * (Table2[Sub-Category]="Tangerine")))</f>
        <v>20358.155387638231</v>
      </c>
      <c r="G36" s="32"/>
      <c r="H36" s="32"/>
      <c r="I36" s="32"/>
      <c r="J36" s="32"/>
    </row>
    <row r="37" spans="2:10" ht="15" outlineLevel="1">
      <c r="E37" s="43" t="s">
        <v>84</v>
      </c>
      <c r="F37" s="29" cm="1">
        <f t="array" ref="F37">SUM(_xlfn._xlws.FILTER(Table2[ASP],(Table2[Week]=Dashboard!$B$29) * (Table2[Sub-Category]="Alphonso")))</f>
        <v>13878.006238422142</v>
      </c>
      <c r="G37" s="31"/>
      <c r="H37" s="31"/>
      <c r="I37" s="31"/>
    </row>
    <row r="38" spans="2:10" ht="15" outlineLevel="1">
      <c r="E38" s="43" t="s">
        <v>86</v>
      </c>
      <c r="F38" s="29" cm="1">
        <f t="array" ref="F38">SUM(_xlfn._xlws.FILTER(Table2[ASP],(Table2[Week]=Dashboard!$B$29) * (Table2[Sub-Category]="Golden")))</f>
        <v>25770.407055625532</v>
      </c>
      <c r="G38" s="31"/>
      <c r="H38" s="31"/>
      <c r="I38" s="31"/>
    </row>
    <row r="39" spans="2:10" ht="15" outlineLevel="1">
      <c r="E39" s="43" t="s">
        <v>89</v>
      </c>
      <c r="F39" s="29" cm="1">
        <f t="array" ref="F39">SUM(_xlfn._xlws.FILTER(Table2[ASP],(Table2[Week]=Dashboard!$B$29) * (Table2[Sub-Category]="Oblong")))</f>
        <v>17052.510867189936</v>
      </c>
      <c r="G39" s="31"/>
      <c r="H39" s="31"/>
      <c r="I39" s="31"/>
    </row>
    <row r="40" spans="2:10" ht="15" outlineLevel="1">
      <c r="E40" s="43" t="s">
        <v>91</v>
      </c>
      <c r="F40" s="29" cm="1">
        <f t="array" ref="F40">SUM(_xlfn._xlws.FILTER(Table2[ASP],(Table2[Week]=Dashboard!$B$29) * (Table2[Sub-Category]="Red")))</f>
        <v>28652.21486981093</v>
      </c>
      <c r="G40" s="31"/>
      <c r="H40" s="31"/>
      <c r="I40" s="31"/>
    </row>
    <row r="41" spans="2:10" ht="15" outlineLevel="1">
      <c r="E41" s="43" t="s">
        <v>94</v>
      </c>
      <c r="F41" s="29" cm="1">
        <f t="array" ref="F41">SUM(_xlfn._xlws.FILTER(Table2[ASP],(Table2[Week]=Dashboard!$B$29) * (Table2[Sub-Category]="Amrapalli")))</f>
        <v>16364.1081951549</v>
      </c>
      <c r="G41" s="31"/>
      <c r="H41" s="31"/>
      <c r="I41" s="31"/>
    </row>
    <row r="42" spans="2:10" ht="15" outlineLevel="1">
      <c r="E42" s="43" t="s">
        <v>99</v>
      </c>
      <c r="F42" s="29" cm="1">
        <f t="array" ref="F42">SUM(_xlfn._xlws.FILTER(Table2[ASP],(Table2[Week]=Dashboard!$B$29) * (Table2[Sub-Category]="Lisbon")))</f>
        <v>18755.91384191528</v>
      </c>
      <c r="G42" s="31"/>
      <c r="H42" s="31"/>
      <c r="I42" s="31"/>
    </row>
    <row r="43" spans="2:10" ht="15" outlineLevel="1">
      <c r="E43" s="43" t="s">
        <v>121</v>
      </c>
      <c r="F43" s="29" cm="1">
        <f t="array" ref="F43">SUM(_xlfn._xlws.FILTER(Table2[ASP],(Table2[Week]=Dashboard!$B$29) * (Table2[Sub-Category]="Mandarin")))</f>
        <v>12228.782101232098</v>
      </c>
      <c r="G43" s="31"/>
      <c r="H43" s="31"/>
      <c r="I43" s="31"/>
    </row>
    <row r="44" spans="2:10" ht="15" outlineLevel="1">
      <c r="E44" s="43" t="s">
        <v>123</v>
      </c>
      <c r="F44" s="29" cm="1">
        <f t="array" ref="F44">SUM(_xlfn._xlws.FILTER(Table2[ASP],(Table2[Week]=Dashboard!$B$29) * (Table2[Sub-Category]="Indie")))</f>
        <v>8396.0089043747575</v>
      </c>
      <c r="G44" s="31"/>
      <c r="H44" s="31"/>
      <c r="I44" s="31"/>
    </row>
    <row r="45" spans="2:10" ht="15" outlineLevel="1">
      <c r="E45" s="31"/>
      <c r="F45" s="31"/>
      <c r="G45" s="31"/>
      <c r="H45" s="31"/>
      <c r="I45" s="31"/>
    </row>
    <row r="46" spans="2:10" ht="15" outlineLevel="1">
      <c r="E46" s="31"/>
      <c r="F46" s="31"/>
      <c r="G46" s="31"/>
      <c r="H46" s="31"/>
      <c r="I46" s="31"/>
    </row>
    <row r="47" spans="2:10" ht="15" outlineLevel="1">
      <c r="E47" s="31"/>
      <c r="F47" s="31"/>
      <c r="G47" s="31"/>
      <c r="H47" s="31"/>
      <c r="I47" s="31"/>
    </row>
    <row r="48" spans="2:10" ht="15" outlineLevel="1">
      <c r="E48" s="31"/>
      <c r="F48" s="31"/>
      <c r="G48" s="31"/>
      <c r="H48" s="31"/>
      <c r="I48" s="31"/>
    </row>
    <row r="49" spans="1:29" ht="15" outlineLevel="1">
      <c r="E49" s="31"/>
      <c r="F49" s="31"/>
      <c r="G49" s="31"/>
      <c r="H49" s="31"/>
      <c r="I49" s="31"/>
      <c r="N49" s="29" t="s">
        <v>220</v>
      </c>
    </row>
    <row r="50" spans="1:29" ht="15" outlineLevel="1">
      <c r="E50" s="31"/>
      <c r="F50" s="31"/>
      <c r="G50" s="31"/>
      <c r="H50" s="31"/>
      <c r="I50" s="31"/>
    </row>
    <row r="51" spans="1:29" ht="15" outlineLevel="1">
      <c r="E51" s="31"/>
      <c r="F51" s="31"/>
      <c r="G51" s="31"/>
      <c r="H51" s="31"/>
      <c r="I51" s="31"/>
    </row>
    <row r="52" spans="1:29" ht="15" outlineLevel="1">
      <c r="E52" s="31"/>
      <c r="F52" s="31"/>
      <c r="G52" s="31"/>
      <c r="H52" s="31"/>
      <c r="I52" s="31"/>
    </row>
    <row r="53" spans="1:29" s="29" customFormat="1" ht="24" customHeight="1" outlineLevel="1">
      <c r="B53" s="48" t="s">
        <v>221</v>
      </c>
      <c r="E53" s="31"/>
      <c r="F53" s="31"/>
      <c r="G53" s="31"/>
      <c r="H53" s="31"/>
      <c r="I53" s="31"/>
      <c r="K53" s="48" t="s">
        <v>222</v>
      </c>
      <c r="M53" s="30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s="29" customFormat="1" ht="26.25" customHeight="1" outlineLevel="1">
      <c r="B54" s="49" t="s">
        <v>87</v>
      </c>
      <c r="E54" s="31"/>
      <c r="F54" s="31"/>
      <c r="G54" s="31"/>
      <c r="H54" s="31"/>
      <c r="I54" s="31"/>
      <c r="K54" s="49">
        <v>44907</v>
      </c>
      <c r="M54" s="30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s="29" customFormat="1" ht="25.5" customHeight="1" outlineLevel="1">
      <c r="B55" s="54" t="s">
        <v>62</v>
      </c>
      <c r="C55" s="55" t="s">
        <v>63</v>
      </c>
      <c r="D55" s="55" t="s">
        <v>64</v>
      </c>
      <c r="E55" s="61" t="s">
        <v>184</v>
      </c>
      <c r="F55" s="55" t="s">
        <v>65</v>
      </c>
      <c r="G55" s="55" t="s">
        <v>66</v>
      </c>
      <c r="H55" s="55" t="s">
        <v>185</v>
      </c>
      <c r="I55" s="56" t="s">
        <v>186</v>
      </c>
      <c r="K55" s="58" t="s">
        <v>62</v>
      </c>
      <c r="L55" s="58" t="s">
        <v>63</v>
      </c>
      <c r="M55" s="58" t="s">
        <v>64</v>
      </c>
      <c r="N55" s="60" t="s">
        <v>184</v>
      </c>
      <c r="O55" s="58" t="s">
        <v>65</v>
      </c>
      <c r="P55" s="58" t="s">
        <v>66</v>
      </c>
      <c r="Q55" s="58" t="s">
        <v>185</v>
      </c>
      <c r="R55" s="58" t="s">
        <v>186</v>
      </c>
      <c r="U55" s="15"/>
      <c r="V55" s="15"/>
      <c r="W55" s="15"/>
      <c r="X55" s="15"/>
      <c r="Y55" s="15"/>
      <c r="Z55" s="15"/>
      <c r="AA55" s="15"/>
      <c r="AB55" s="15"/>
      <c r="AC55" s="15"/>
    </row>
    <row r="56" spans="1:29" s="29" customFormat="1" ht="23.25" outlineLevel="1">
      <c r="B56" s="53" t="str" cm="1">
        <f t="array" ref="B56:I117">IFERROR(_xlfn._xlws.FILTER(Table2[],Table2[Product ID]=B54),"")</f>
        <v>ITEM7423</v>
      </c>
      <c r="C56" s="51" t="str">
        <v>Mango</v>
      </c>
      <c r="D56" s="51" t="str">
        <v>Alphonso</v>
      </c>
      <c r="E56" s="62">
        <v>44896</v>
      </c>
      <c r="F56" s="52">
        <v>597</v>
      </c>
      <c r="G56" s="52">
        <v>3</v>
      </c>
      <c r="H56" s="52">
        <v>199</v>
      </c>
      <c r="I56" s="52" t="str">
        <v>Week-1</v>
      </c>
      <c r="K56" s="50" t="str" cm="1">
        <f t="array" ref="K56:R155">IFERROR(_xlfn._xlws.FILTER(Table2[],Table2[Date]=K54),"")</f>
        <v>ITEM5047</v>
      </c>
      <c r="L56" s="51" t="str">
        <v>Lemon</v>
      </c>
      <c r="M56" s="59" t="str">
        <v>Nimbu</v>
      </c>
      <c r="N56" s="59">
        <v>44907</v>
      </c>
      <c r="O56" s="51">
        <v>284</v>
      </c>
      <c r="P56" s="51">
        <v>1</v>
      </c>
      <c r="Q56" s="51">
        <v>284</v>
      </c>
      <c r="R56" s="51" t="str">
        <v>Week-2</v>
      </c>
      <c r="U56" s="15"/>
      <c r="V56" s="15"/>
      <c r="W56" s="15"/>
      <c r="X56" s="15"/>
      <c r="Y56" s="15"/>
      <c r="Z56" s="15"/>
      <c r="AA56" s="15"/>
      <c r="AB56" s="15"/>
      <c r="AC56" s="15"/>
    </row>
    <row r="57" spans="1:29" s="29" customFormat="1" ht="21" outlineLevel="1">
      <c r="B57" s="51" t="str">
        <v>ITEM7423</v>
      </c>
      <c r="C57" s="51" t="str">
        <v>Mango</v>
      </c>
      <c r="D57" s="51" t="str">
        <v>Green</v>
      </c>
      <c r="E57" s="62">
        <v>44896</v>
      </c>
      <c r="F57" s="52">
        <v>16450</v>
      </c>
      <c r="G57" s="52">
        <v>33</v>
      </c>
      <c r="H57" s="52">
        <v>498.4848484848485</v>
      </c>
      <c r="I57" s="52" t="str">
        <v>Week-1</v>
      </c>
      <c r="K57" s="51" t="str">
        <v>ITEM3062</v>
      </c>
      <c r="L57" s="51" t="str">
        <v>Mango</v>
      </c>
      <c r="M57" s="59" t="str">
        <v>Green</v>
      </c>
      <c r="N57" s="59">
        <v>44907</v>
      </c>
      <c r="O57" s="51">
        <v>17687</v>
      </c>
      <c r="P57" s="51">
        <v>31</v>
      </c>
      <c r="Q57" s="51">
        <v>570.54838709677415</v>
      </c>
      <c r="R57" s="51" t="str">
        <v>Week-2</v>
      </c>
      <c r="U57" s="15"/>
      <c r="V57" s="15"/>
      <c r="W57" s="15"/>
      <c r="X57" s="15"/>
      <c r="Y57" s="15"/>
      <c r="Z57" s="15"/>
      <c r="AA57" s="15"/>
      <c r="AB57" s="15"/>
      <c r="AC57" s="15"/>
    </row>
    <row r="58" spans="1:29" s="29" customFormat="1" ht="21" outlineLevel="1">
      <c r="B58" s="51" t="str">
        <v>ITEM7423</v>
      </c>
      <c r="C58" s="51" t="str">
        <v>Mango</v>
      </c>
      <c r="D58" s="51" t="str">
        <v>Alphonso</v>
      </c>
      <c r="E58" s="62">
        <v>44897</v>
      </c>
      <c r="F58" s="52">
        <v>1393</v>
      </c>
      <c r="G58" s="52">
        <v>7</v>
      </c>
      <c r="H58" s="52">
        <v>199</v>
      </c>
      <c r="I58" s="52" t="str">
        <v>Week-1</v>
      </c>
      <c r="K58" s="51" t="str">
        <v>ITEM8095</v>
      </c>
      <c r="L58" s="51" t="str">
        <v>Mango</v>
      </c>
      <c r="M58" s="59" t="str">
        <v>Green</v>
      </c>
      <c r="N58" s="59">
        <v>44907</v>
      </c>
      <c r="O58" s="51">
        <v>387</v>
      </c>
      <c r="P58" s="51">
        <v>3</v>
      </c>
      <c r="Q58" s="51">
        <v>129</v>
      </c>
      <c r="R58" s="51" t="str">
        <v>Week-2</v>
      </c>
      <c r="U58" s="15"/>
      <c r="V58" s="15"/>
      <c r="W58" s="15"/>
      <c r="X58" s="15"/>
      <c r="Y58" s="15"/>
      <c r="Z58" s="15"/>
      <c r="AA58" s="15"/>
      <c r="AB58" s="15"/>
      <c r="AC58" s="15"/>
    </row>
    <row r="59" spans="1:29" s="29" customFormat="1" ht="21" outlineLevel="1">
      <c r="B59" s="51" t="str">
        <v>ITEM7423</v>
      </c>
      <c r="C59" s="51" t="str">
        <v>Mango</v>
      </c>
      <c r="D59" s="51" t="str">
        <v>Green</v>
      </c>
      <c r="E59" s="62">
        <v>44897</v>
      </c>
      <c r="F59" s="52">
        <v>15769</v>
      </c>
      <c r="G59" s="52">
        <v>32</v>
      </c>
      <c r="H59" s="52">
        <v>492.78125</v>
      </c>
      <c r="I59" s="52" t="str">
        <v>Week-1</v>
      </c>
      <c r="K59" s="51" t="str">
        <v>ITEM8265</v>
      </c>
      <c r="L59" s="51" t="str">
        <v>Apple</v>
      </c>
      <c r="M59" s="59" t="str">
        <v>Robin</v>
      </c>
      <c r="N59" s="59">
        <v>44907</v>
      </c>
      <c r="O59" s="51">
        <v>25635</v>
      </c>
      <c r="P59" s="51">
        <v>15</v>
      </c>
      <c r="Q59" s="51">
        <v>1709</v>
      </c>
      <c r="R59" s="51" t="str">
        <v>Week-2</v>
      </c>
      <c r="U59" s="15"/>
      <c r="V59" s="15"/>
      <c r="W59" s="15"/>
      <c r="X59" s="15"/>
      <c r="Y59" s="15"/>
      <c r="Z59" s="15"/>
      <c r="AA59" s="15"/>
      <c r="AB59" s="15"/>
      <c r="AC59" s="15"/>
    </row>
    <row r="60" spans="1:29" s="29" customFormat="1" ht="21" outlineLevel="1">
      <c r="B60" s="51" t="str">
        <v>ITEM7423</v>
      </c>
      <c r="C60" s="51" t="str">
        <v>Mango</v>
      </c>
      <c r="D60" s="51" t="str">
        <v>Alphonso</v>
      </c>
      <c r="E60" s="62">
        <v>44898</v>
      </c>
      <c r="F60" s="52">
        <v>2388</v>
      </c>
      <c r="G60" s="52">
        <v>12</v>
      </c>
      <c r="H60" s="52">
        <v>199</v>
      </c>
      <c r="I60" s="52" t="str">
        <v>Week-1</v>
      </c>
      <c r="K60" s="51" t="str">
        <v>ITEM8226</v>
      </c>
      <c r="L60" s="51" t="str">
        <v>Guava</v>
      </c>
      <c r="M60" s="59" t="str">
        <v>Sour</v>
      </c>
      <c r="N60" s="59">
        <v>44907</v>
      </c>
      <c r="O60" s="51">
        <v>0</v>
      </c>
      <c r="P60" s="51">
        <v>0</v>
      </c>
      <c r="Q60" s="51">
        <v>0</v>
      </c>
      <c r="R60" s="51" t="str">
        <v>Week-2</v>
      </c>
      <c r="U60" s="15"/>
      <c r="V60" s="15"/>
      <c r="W60" s="15"/>
      <c r="X60" s="15"/>
      <c r="Y60" s="15"/>
      <c r="Z60" s="15"/>
      <c r="AA60" s="15"/>
      <c r="AB60" s="15"/>
      <c r="AC60" s="15"/>
    </row>
    <row r="61" spans="1:29" s="29" customFormat="1" ht="21" outlineLevel="1">
      <c r="B61" s="51" t="str">
        <v>ITEM7423</v>
      </c>
      <c r="C61" s="51" t="str">
        <v>Mango</v>
      </c>
      <c r="D61" s="51" t="str">
        <v>Green</v>
      </c>
      <c r="E61" s="62">
        <v>44898</v>
      </c>
      <c r="F61" s="52">
        <v>19212</v>
      </c>
      <c r="G61" s="52">
        <v>39</v>
      </c>
      <c r="H61" s="52">
        <v>492.61538461538464</v>
      </c>
      <c r="I61" s="52" t="str">
        <v>Week-1</v>
      </c>
      <c r="K61" s="51" t="str">
        <v>ITEM3567</v>
      </c>
      <c r="L61" s="51" t="str">
        <v>Orange</v>
      </c>
      <c r="M61" s="59" t="str">
        <v>Tangerine</v>
      </c>
      <c r="N61" s="59">
        <v>44907</v>
      </c>
      <c r="O61" s="51">
        <v>0</v>
      </c>
      <c r="P61" s="51">
        <v>0</v>
      </c>
      <c r="Q61" s="51">
        <v>0</v>
      </c>
      <c r="R61" s="51" t="str">
        <v>Week-2</v>
      </c>
      <c r="U61" s="15"/>
      <c r="V61" s="15"/>
      <c r="W61" s="15"/>
      <c r="X61" s="15"/>
      <c r="Y61" s="15"/>
      <c r="Z61" s="15"/>
      <c r="AA61" s="15"/>
      <c r="AB61" s="15"/>
      <c r="AC61" s="15"/>
    </row>
    <row r="62" spans="1:29" s="29" customFormat="1" ht="21" outlineLevel="1">
      <c r="B62" s="51" t="str">
        <v>ITEM7423</v>
      </c>
      <c r="C62" s="51" t="str">
        <v>Mango</v>
      </c>
      <c r="D62" s="51" t="str">
        <v>Alphonso</v>
      </c>
      <c r="E62" s="62">
        <v>44899</v>
      </c>
      <c r="F62" s="52">
        <v>1990</v>
      </c>
      <c r="G62" s="52">
        <v>10</v>
      </c>
      <c r="H62" s="52">
        <v>199</v>
      </c>
      <c r="I62" s="52" t="str">
        <v>Week-1</v>
      </c>
      <c r="K62" s="51" t="str">
        <v>ITEM5418</v>
      </c>
      <c r="L62" s="51" t="str">
        <v>Mango</v>
      </c>
      <c r="M62" s="59" t="str">
        <v>Alphonso</v>
      </c>
      <c r="N62" s="59">
        <v>44907</v>
      </c>
      <c r="O62" s="51">
        <v>19737</v>
      </c>
      <c r="P62" s="51">
        <v>153</v>
      </c>
      <c r="Q62" s="51">
        <v>129</v>
      </c>
      <c r="R62" s="51" t="str">
        <v>Week-2</v>
      </c>
      <c r="U62" s="15"/>
      <c r="V62" s="15"/>
      <c r="W62" s="15"/>
      <c r="X62" s="15"/>
      <c r="Y62" s="15"/>
      <c r="Z62" s="15"/>
      <c r="AA62" s="15"/>
      <c r="AB62" s="15"/>
      <c r="AC62" s="15"/>
    </row>
    <row r="63" spans="1:29" s="29" customFormat="1" ht="21" outlineLevel="1">
      <c r="A63" s="44"/>
      <c r="B63" s="51" t="str">
        <v>ITEM7423</v>
      </c>
      <c r="C63" s="51" t="str">
        <v>Mango</v>
      </c>
      <c r="D63" s="51" t="str">
        <v>Green</v>
      </c>
      <c r="E63" s="62">
        <v>44899</v>
      </c>
      <c r="F63" s="52">
        <v>24138</v>
      </c>
      <c r="G63" s="52">
        <v>49</v>
      </c>
      <c r="H63" s="52">
        <v>492.61224489795916</v>
      </c>
      <c r="I63" s="52" t="str">
        <v>Week-1</v>
      </c>
      <c r="K63" s="51" t="str">
        <v>ITEM1785</v>
      </c>
      <c r="L63" s="51" t="str">
        <v>Apple</v>
      </c>
      <c r="M63" s="59" t="str">
        <v>Golden</v>
      </c>
      <c r="N63" s="59">
        <v>44907</v>
      </c>
      <c r="O63" s="51">
        <v>3122</v>
      </c>
      <c r="P63" s="51">
        <v>11</v>
      </c>
      <c r="Q63" s="51">
        <v>283.81818181818181</v>
      </c>
      <c r="R63" s="51" t="str">
        <v>Week-2</v>
      </c>
      <c r="U63" s="15"/>
      <c r="V63" s="15"/>
      <c r="W63" s="15"/>
      <c r="X63" s="15"/>
      <c r="Y63" s="15"/>
      <c r="Z63" s="15"/>
      <c r="AA63" s="15"/>
      <c r="AB63" s="15"/>
      <c r="AC63" s="15"/>
    </row>
    <row r="64" spans="1:29" s="29" customFormat="1" ht="21" outlineLevel="1">
      <c r="B64" s="51" t="str">
        <v>ITEM7423</v>
      </c>
      <c r="C64" s="51" t="str">
        <v>Mango</v>
      </c>
      <c r="D64" s="51" t="str">
        <v>Alphonso</v>
      </c>
      <c r="E64" s="62">
        <v>44900</v>
      </c>
      <c r="F64" s="52">
        <v>1592</v>
      </c>
      <c r="G64" s="52">
        <v>8</v>
      </c>
      <c r="H64" s="52">
        <v>199</v>
      </c>
      <c r="I64" s="52" t="str">
        <v>Week-1</v>
      </c>
      <c r="K64" s="51" t="str">
        <v>ITEM7423</v>
      </c>
      <c r="L64" s="51" t="str">
        <v>Mango</v>
      </c>
      <c r="M64" s="59" t="str">
        <v>Alphonso</v>
      </c>
      <c r="N64" s="59">
        <v>44907</v>
      </c>
      <c r="O64" s="51">
        <v>3383</v>
      </c>
      <c r="P64" s="51">
        <v>17</v>
      </c>
      <c r="Q64" s="51">
        <v>199</v>
      </c>
      <c r="R64" s="51" t="str">
        <v>Week-2</v>
      </c>
      <c r="U64" s="15"/>
      <c r="V64" s="15"/>
      <c r="W64" s="15"/>
      <c r="X64" s="15"/>
      <c r="Y64" s="15"/>
      <c r="Z64" s="15"/>
      <c r="AA64" s="15"/>
      <c r="AB64" s="15"/>
      <c r="AC64" s="15"/>
    </row>
    <row r="65" spans="2:29" s="29" customFormat="1" ht="21" outlineLevel="1">
      <c r="B65" s="51" t="str">
        <v>ITEM7423</v>
      </c>
      <c r="C65" s="51" t="str">
        <v>Mango</v>
      </c>
      <c r="D65" s="51" t="str">
        <v>Green</v>
      </c>
      <c r="E65" s="62">
        <v>44900</v>
      </c>
      <c r="F65" s="52">
        <v>21245</v>
      </c>
      <c r="G65" s="52">
        <v>43</v>
      </c>
      <c r="H65" s="52">
        <v>494.06976744186045</v>
      </c>
      <c r="I65" s="52" t="str">
        <v>Week-1</v>
      </c>
      <c r="K65" s="51" t="str">
        <v>ITEM8923</v>
      </c>
      <c r="L65" s="51" t="str">
        <v>Lemon</v>
      </c>
      <c r="M65" s="59" t="str">
        <v>Oblong</v>
      </c>
      <c r="N65" s="59">
        <v>44907</v>
      </c>
      <c r="O65" s="51">
        <v>0</v>
      </c>
      <c r="P65" s="51">
        <v>0</v>
      </c>
      <c r="Q65" s="51">
        <v>0</v>
      </c>
      <c r="R65" s="51" t="str">
        <v>Week-2</v>
      </c>
      <c r="U65" s="15"/>
      <c r="V65" s="15"/>
      <c r="W65" s="15"/>
      <c r="X65" s="15"/>
      <c r="Y65" s="15"/>
      <c r="Z65" s="15"/>
      <c r="AA65" s="15"/>
      <c r="AB65" s="15"/>
      <c r="AC65" s="15"/>
    </row>
    <row r="66" spans="2:29" s="29" customFormat="1" ht="21" outlineLevel="1">
      <c r="B66" s="51" t="str">
        <v>ITEM7423</v>
      </c>
      <c r="C66" s="51" t="str">
        <v>Mango</v>
      </c>
      <c r="D66" s="51" t="str">
        <v>Alphonso</v>
      </c>
      <c r="E66" s="62">
        <v>44901</v>
      </c>
      <c r="F66" s="52">
        <v>1194</v>
      </c>
      <c r="G66" s="52">
        <v>6</v>
      </c>
      <c r="H66" s="52">
        <v>199</v>
      </c>
      <c r="I66" s="52" t="str">
        <v>Week-1</v>
      </c>
      <c r="K66" s="51" t="str">
        <v>ITEM3032</v>
      </c>
      <c r="L66" s="51" t="str">
        <v>Apple</v>
      </c>
      <c r="M66" s="59" t="str">
        <v>Red</v>
      </c>
      <c r="N66" s="59">
        <v>44907</v>
      </c>
      <c r="O66" s="51">
        <v>13793</v>
      </c>
      <c r="P66" s="51">
        <v>28</v>
      </c>
      <c r="Q66" s="51">
        <v>492.60714285714283</v>
      </c>
      <c r="R66" s="51" t="str">
        <v>Week-2</v>
      </c>
      <c r="U66" s="15"/>
      <c r="V66" s="15"/>
      <c r="W66" s="15"/>
      <c r="X66" s="15"/>
      <c r="Y66" s="15"/>
      <c r="Z66" s="15"/>
      <c r="AA66" s="15"/>
      <c r="AB66" s="15"/>
      <c r="AC66" s="15"/>
    </row>
    <row r="67" spans="2:29" s="29" customFormat="1" ht="21" outlineLevel="1">
      <c r="B67" s="51" t="str">
        <v>ITEM7423</v>
      </c>
      <c r="C67" s="51" t="str">
        <v>Mango</v>
      </c>
      <c r="D67" s="51" t="str">
        <v>Green</v>
      </c>
      <c r="E67" s="62">
        <v>44901</v>
      </c>
      <c r="F67" s="52">
        <v>22283</v>
      </c>
      <c r="G67" s="52">
        <v>45</v>
      </c>
      <c r="H67" s="52">
        <v>495.17777777777781</v>
      </c>
      <c r="I67" s="52" t="str">
        <v>Week-1</v>
      </c>
      <c r="K67" s="51" t="str">
        <v>ITEM3313</v>
      </c>
      <c r="L67" s="51" t="str">
        <v>Apple</v>
      </c>
      <c r="M67" s="59" t="str">
        <v>Golden</v>
      </c>
      <c r="N67" s="59">
        <v>44907</v>
      </c>
      <c r="O67" s="51">
        <v>9282</v>
      </c>
      <c r="P67" s="51">
        <v>11</v>
      </c>
      <c r="Q67" s="51">
        <v>843.81818181818187</v>
      </c>
      <c r="R67" s="51" t="str">
        <v>Week-2</v>
      </c>
      <c r="U67" s="15"/>
      <c r="V67" s="15"/>
      <c r="W67" s="15"/>
      <c r="X67" s="15"/>
      <c r="Y67" s="15"/>
      <c r="Z67" s="15"/>
      <c r="AA67" s="15"/>
      <c r="AB67" s="15"/>
      <c r="AC67" s="15"/>
    </row>
    <row r="68" spans="2:29" s="29" customFormat="1" ht="21" outlineLevel="1">
      <c r="B68" s="51" t="str">
        <v>ITEM7423</v>
      </c>
      <c r="C68" s="51" t="str">
        <v>Mango</v>
      </c>
      <c r="D68" s="51" t="str">
        <v>Alphonso</v>
      </c>
      <c r="E68" s="62">
        <v>44902</v>
      </c>
      <c r="F68" s="52">
        <v>2786</v>
      </c>
      <c r="G68" s="52">
        <v>14</v>
      </c>
      <c r="H68" s="52">
        <v>199</v>
      </c>
      <c r="I68" s="52" t="str">
        <v>Week-1</v>
      </c>
      <c r="K68" s="51" t="str">
        <v>ITEM8108</v>
      </c>
      <c r="L68" s="51" t="str">
        <v>Mango</v>
      </c>
      <c r="M68" s="59" t="str">
        <v>Amrapalli</v>
      </c>
      <c r="N68" s="59">
        <v>44907</v>
      </c>
      <c r="O68" s="51">
        <v>11883</v>
      </c>
      <c r="P68" s="51">
        <v>17</v>
      </c>
      <c r="Q68" s="51">
        <v>699</v>
      </c>
      <c r="R68" s="51" t="str">
        <v>Week-2</v>
      </c>
      <c r="U68" s="15"/>
      <c r="V68" s="15"/>
      <c r="W68" s="15"/>
      <c r="X68" s="15"/>
      <c r="Y68" s="15"/>
      <c r="Z68" s="15"/>
      <c r="AA68" s="15"/>
      <c r="AB68" s="15"/>
      <c r="AC68" s="15"/>
    </row>
    <row r="69" spans="2:29" s="29" customFormat="1" ht="21" outlineLevel="1">
      <c r="B69" s="51" t="str">
        <v>ITEM7423</v>
      </c>
      <c r="C69" s="51" t="str">
        <v>Mango</v>
      </c>
      <c r="D69" s="51" t="str">
        <v>Green</v>
      </c>
      <c r="E69" s="62">
        <v>44902</v>
      </c>
      <c r="F69" s="52">
        <v>20197</v>
      </c>
      <c r="G69" s="52">
        <v>41</v>
      </c>
      <c r="H69" s="52">
        <v>492.60975609756099</v>
      </c>
      <c r="I69" s="52" t="str">
        <v>Week-1</v>
      </c>
      <c r="K69" s="51" t="str">
        <v>ITEM3659</v>
      </c>
      <c r="L69" s="51" t="str">
        <v>Mango</v>
      </c>
      <c r="M69" s="59" t="str">
        <v>Amrapalli</v>
      </c>
      <c r="N69" s="59">
        <v>44907</v>
      </c>
      <c r="O69" s="51">
        <v>19222</v>
      </c>
      <c r="P69" s="51">
        <v>46</v>
      </c>
      <c r="Q69" s="51">
        <v>417.86956521739131</v>
      </c>
      <c r="R69" s="51" t="str">
        <v>Week-2</v>
      </c>
      <c r="U69" s="15"/>
      <c r="V69" s="15"/>
      <c r="W69" s="15"/>
      <c r="X69" s="15"/>
      <c r="Y69" s="15"/>
      <c r="Z69" s="15"/>
      <c r="AA69" s="15"/>
      <c r="AB69" s="15"/>
      <c r="AC69" s="15"/>
    </row>
    <row r="70" spans="2:29" s="29" customFormat="1" ht="21" outlineLevel="1">
      <c r="B70" s="51" t="str">
        <v>ITEM7423</v>
      </c>
      <c r="C70" s="51" t="str">
        <v>Mango</v>
      </c>
      <c r="D70" s="51" t="str">
        <v>Alphonso</v>
      </c>
      <c r="E70" s="62">
        <v>44903</v>
      </c>
      <c r="F70" s="52">
        <v>2587</v>
      </c>
      <c r="G70" s="52">
        <v>13</v>
      </c>
      <c r="H70" s="52">
        <v>199</v>
      </c>
      <c r="I70" s="52" t="str">
        <v>Week-2</v>
      </c>
      <c r="K70" s="51" t="str">
        <v>ITEM2978</v>
      </c>
      <c r="L70" s="51" t="str">
        <v>Apple</v>
      </c>
      <c r="M70" s="59" t="str">
        <v>Robin</v>
      </c>
      <c r="N70" s="59">
        <v>44907</v>
      </c>
      <c r="O70" s="51">
        <v>179</v>
      </c>
      <c r="P70" s="51">
        <v>1</v>
      </c>
      <c r="Q70" s="51">
        <v>179</v>
      </c>
      <c r="R70" s="51" t="str">
        <v>Week-2</v>
      </c>
      <c r="U70" s="15"/>
      <c r="V70" s="15"/>
      <c r="W70" s="15"/>
      <c r="X70" s="15"/>
      <c r="Y70" s="15"/>
      <c r="Z70" s="15"/>
      <c r="AA70" s="15"/>
      <c r="AB70" s="15"/>
      <c r="AC70" s="15"/>
    </row>
    <row r="71" spans="2:29" s="29" customFormat="1" ht="21" outlineLevel="1">
      <c r="B71" s="51" t="str">
        <v>ITEM7423</v>
      </c>
      <c r="C71" s="51" t="str">
        <v>Mango</v>
      </c>
      <c r="D71" s="51" t="str">
        <v>Green</v>
      </c>
      <c r="E71" s="62">
        <v>44903</v>
      </c>
      <c r="F71" s="52">
        <v>17734</v>
      </c>
      <c r="G71" s="52">
        <v>36</v>
      </c>
      <c r="H71" s="52">
        <v>492.61111111111109</v>
      </c>
      <c r="I71" s="52" t="str">
        <v>Week-2</v>
      </c>
      <c r="K71" s="51" t="str">
        <v>ITEM9485</v>
      </c>
      <c r="L71" s="51" t="str">
        <v>Mango</v>
      </c>
      <c r="M71" s="59" t="str">
        <v>Green</v>
      </c>
      <c r="N71" s="59">
        <v>44907</v>
      </c>
      <c r="O71" s="51">
        <v>675</v>
      </c>
      <c r="P71" s="51">
        <v>5</v>
      </c>
      <c r="Q71" s="51">
        <v>135</v>
      </c>
      <c r="R71" s="51" t="str">
        <v>Week-2</v>
      </c>
      <c r="U71" s="15"/>
      <c r="V71" s="15"/>
      <c r="W71" s="15"/>
      <c r="X71" s="15"/>
      <c r="Y71" s="15"/>
      <c r="Z71" s="15"/>
      <c r="AA71" s="15"/>
      <c r="AB71" s="15"/>
      <c r="AC71" s="15"/>
    </row>
    <row r="72" spans="2:29" s="29" customFormat="1" ht="21" outlineLevel="1">
      <c r="B72" s="51" t="str">
        <v>ITEM7423</v>
      </c>
      <c r="C72" s="51" t="str">
        <v>Mango</v>
      </c>
      <c r="D72" s="51" t="str">
        <v>Alphonso</v>
      </c>
      <c r="E72" s="62">
        <v>44904</v>
      </c>
      <c r="F72" s="52">
        <v>5572</v>
      </c>
      <c r="G72" s="52">
        <v>28</v>
      </c>
      <c r="H72" s="52">
        <v>199</v>
      </c>
      <c r="I72" s="52" t="str">
        <v>Week-2</v>
      </c>
      <c r="K72" s="51" t="str">
        <v>ITEM5498</v>
      </c>
      <c r="L72" s="51" t="str">
        <v>Lemon</v>
      </c>
      <c r="M72" s="59" t="str">
        <v>Lisbon</v>
      </c>
      <c r="N72" s="59">
        <v>44907</v>
      </c>
      <c r="O72" s="51">
        <v>0</v>
      </c>
      <c r="P72" s="51">
        <v>0</v>
      </c>
      <c r="Q72" s="51">
        <v>0</v>
      </c>
      <c r="R72" s="51" t="str">
        <v>Week-2</v>
      </c>
      <c r="U72" s="15"/>
      <c r="V72" s="15"/>
      <c r="W72" s="15"/>
      <c r="X72" s="15"/>
      <c r="Y72" s="15"/>
      <c r="Z72" s="15"/>
      <c r="AA72" s="15"/>
      <c r="AB72" s="15"/>
      <c r="AC72" s="15"/>
    </row>
    <row r="73" spans="2:29" s="29" customFormat="1" ht="21" outlineLevel="1">
      <c r="B73" s="51" t="str">
        <v>ITEM7423</v>
      </c>
      <c r="C73" s="51" t="str">
        <v>Mango</v>
      </c>
      <c r="D73" s="51" t="str">
        <v>Green</v>
      </c>
      <c r="E73" s="62">
        <v>44904</v>
      </c>
      <c r="F73" s="52">
        <v>20197</v>
      </c>
      <c r="G73" s="52">
        <v>41</v>
      </c>
      <c r="H73" s="52">
        <v>492.60975609756099</v>
      </c>
      <c r="I73" s="52" t="str">
        <v>Week-2</v>
      </c>
      <c r="K73" s="51" t="str">
        <v>ITEM1945</v>
      </c>
      <c r="L73" s="51" t="str">
        <v>Lemon</v>
      </c>
      <c r="M73" s="59" t="str">
        <v>Lisbon</v>
      </c>
      <c r="N73" s="59">
        <v>44907</v>
      </c>
      <c r="O73" s="51">
        <v>0</v>
      </c>
      <c r="P73" s="51">
        <v>0</v>
      </c>
      <c r="Q73" s="51">
        <v>0</v>
      </c>
      <c r="R73" s="51" t="str">
        <v>Week-2</v>
      </c>
      <c r="U73" s="15"/>
      <c r="V73" s="15"/>
      <c r="W73" s="15"/>
      <c r="X73" s="15"/>
      <c r="Y73" s="15"/>
      <c r="Z73" s="15"/>
      <c r="AA73" s="15"/>
      <c r="AB73" s="15"/>
      <c r="AC73" s="15"/>
    </row>
    <row r="74" spans="2:29" s="29" customFormat="1" ht="21" outlineLevel="1">
      <c r="B74" s="51" t="str">
        <v>ITEM7423</v>
      </c>
      <c r="C74" s="51" t="str">
        <v>Mango</v>
      </c>
      <c r="D74" s="51" t="str">
        <v>Alphonso</v>
      </c>
      <c r="E74" s="62">
        <v>44905</v>
      </c>
      <c r="F74" s="52">
        <v>5174</v>
      </c>
      <c r="G74" s="52">
        <v>26</v>
      </c>
      <c r="H74" s="52">
        <v>199</v>
      </c>
      <c r="I74" s="52" t="str">
        <v>Week-2</v>
      </c>
      <c r="K74" s="51" t="str">
        <v>ITEM5204</v>
      </c>
      <c r="L74" s="51" t="str">
        <v>Lemon</v>
      </c>
      <c r="M74" s="59" t="str">
        <v>Lisbon</v>
      </c>
      <c r="N74" s="59">
        <v>44907</v>
      </c>
      <c r="O74" s="51">
        <v>837</v>
      </c>
      <c r="P74" s="51">
        <v>3</v>
      </c>
      <c r="Q74" s="51">
        <v>279</v>
      </c>
      <c r="R74" s="51" t="str">
        <v>Week-2</v>
      </c>
      <c r="U74" s="15"/>
      <c r="V74" s="15"/>
      <c r="W74" s="15"/>
      <c r="X74" s="15"/>
      <c r="Y74" s="15"/>
      <c r="Z74" s="15"/>
      <c r="AA74" s="15"/>
      <c r="AB74" s="15"/>
      <c r="AC74" s="15"/>
    </row>
    <row r="75" spans="2:29" s="29" customFormat="1" ht="21" outlineLevel="1">
      <c r="B75" s="51" t="str">
        <v>ITEM7423</v>
      </c>
      <c r="C75" s="51" t="str">
        <v>Mango</v>
      </c>
      <c r="D75" s="51" t="str">
        <v>Green</v>
      </c>
      <c r="E75" s="62">
        <v>44905</v>
      </c>
      <c r="F75" s="52">
        <v>24138</v>
      </c>
      <c r="G75" s="52">
        <v>49</v>
      </c>
      <c r="H75" s="52">
        <v>492.61224489795916</v>
      </c>
      <c r="I75" s="52" t="str">
        <v>Week-2</v>
      </c>
      <c r="K75" s="51" t="str">
        <v>ITEM2513</v>
      </c>
      <c r="L75" s="51" t="str">
        <v>Apple</v>
      </c>
      <c r="M75" s="59" t="str">
        <v>Robin</v>
      </c>
      <c r="N75" s="59">
        <v>44907</v>
      </c>
      <c r="O75" s="51">
        <v>12823</v>
      </c>
      <c r="P75" s="51">
        <v>15</v>
      </c>
      <c r="Q75" s="51">
        <v>854.86666666666667</v>
      </c>
      <c r="R75" s="51" t="str">
        <v>Week-2</v>
      </c>
      <c r="U75" s="15"/>
      <c r="V75" s="15"/>
      <c r="W75" s="15"/>
      <c r="X75" s="15"/>
      <c r="Y75" s="15"/>
      <c r="Z75" s="15"/>
      <c r="AA75" s="15"/>
      <c r="AB75" s="15"/>
      <c r="AC75" s="15"/>
    </row>
    <row r="76" spans="2:29" s="29" customFormat="1" ht="21" outlineLevel="1">
      <c r="B76" s="51" t="str">
        <v>ITEM7423</v>
      </c>
      <c r="C76" s="51" t="str">
        <v>Mango</v>
      </c>
      <c r="D76" s="51" t="str">
        <v>Alphonso</v>
      </c>
      <c r="E76" s="62">
        <v>44906</v>
      </c>
      <c r="F76" s="52">
        <v>2587</v>
      </c>
      <c r="G76" s="52">
        <v>13</v>
      </c>
      <c r="H76" s="52">
        <v>199</v>
      </c>
      <c r="I76" s="52" t="str">
        <v>Week-2</v>
      </c>
      <c r="K76" s="51" t="str">
        <v>ITEM3731</v>
      </c>
      <c r="L76" s="51" t="str">
        <v>Apple</v>
      </c>
      <c r="M76" s="59" t="str">
        <v>Golden</v>
      </c>
      <c r="N76" s="59">
        <v>44907</v>
      </c>
      <c r="O76" s="51">
        <v>14730</v>
      </c>
      <c r="P76" s="51">
        <v>29</v>
      </c>
      <c r="Q76" s="51">
        <v>507.93103448275861</v>
      </c>
      <c r="R76" s="51" t="str">
        <v>Week-2</v>
      </c>
      <c r="U76" s="15"/>
      <c r="V76" s="15"/>
      <c r="W76" s="15"/>
      <c r="X76" s="15"/>
      <c r="Y76" s="15"/>
      <c r="Z76" s="15"/>
      <c r="AA76" s="15"/>
      <c r="AB76" s="15"/>
      <c r="AC76" s="15"/>
    </row>
    <row r="77" spans="2:29" s="29" customFormat="1" ht="21" outlineLevel="1">
      <c r="B77" s="51" t="str">
        <v>ITEM7423</v>
      </c>
      <c r="C77" s="51" t="str">
        <v>Mango</v>
      </c>
      <c r="D77" s="51" t="str">
        <v>Green</v>
      </c>
      <c r="E77" s="62">
        <v>44906</v>
      </c>
      <c r="F77" s="52">
        <v>24631</v>
      </c>
      <c r="G77" s="52">
        <v>50</v>
      </c>
      <c r="H77" s="52">
        <v>492.62</v>
      </c>
      <c r="I77" s="52" t="str">
        <v>Week-2</v>
      </c>
      <c r="K77" s="51" t="str">
        <v>ITEM3632</v>
      </c>
      <c r="L77" s="51" t="str">
        <v>Lemon</v>
      </c>
      <c r="M77" s="59" t="str">
        <v>Lisbon</v>
      </c>
      <c r="N77" s="59">
        <v>44907</v>
      </c>
      <c r="O77" s="51">
        <v>672</v>
      </c>
      <c r="P77" s="51">
        <v>2</v>
      </c>
      <c r="Q77" s="51">
        <v>336</v>
      </c>
      <c r="R77" s="51" t="str">
        <v>Week-2</v>
      </c>
      <c r="U77" s="15"/>
      <c r="V77" s="15"/>
      <c r="W77" s="15"/>
      <c r="X77" s="15"/>
      <c r="Y77" s="15"/>
      <c r="Z77" s="15"/>
      <c r="AA77" s="15"/>
      <c r="AB77" s="15"/>
      <c r="AC77" s="15"/>
    </row>
    <row r="78" spans="2:29" ht="21" outlineLevel="1">
      <c r="B78" s="51" t="str">
        <v>ITEM7423</v>
      </c>
      <c r="C78" s="51" t="str">
        <v>Mango</v>
      </c>
      <c r="D78" s="51" t="str">
        <v>Alphonso</v>
      </c>
      <c r="E78" s="62">
        <v>44907</v>
      </c>
      <c r="F78" s="52">
        <v>3383</v>
      </c>
      <c r="G78" s="52">
        <v>17</v>
      </c>
      <c r="H78" s="52">
        <v>199</v>
      </c>
      <c r="I78" s="52" t="str">
        <v>Week-2</v>
      </c>
      <c r="K78" s="51" t="str">
        <v>ITEM7636</v>
      </c>
      <c r="L78" s="51" t="str">
        <v>Orange</v>
      </c>
      <c r="M78" s="59" t="str">
        <v>Tangerine</v>
      </c>
      <c r="N78" s="59">
        <v>44907</v>
      </c>
      <c r="O78" s="51">
        <v>0</v>
      </c>
      <c r="P78" s="51">
        <v>0</v>
      </c>
      <c r="Q78" s="51">
        <v>0</v>
      </c>
      <c r="R78" s="51" t="str">
        <v>Week-2</v>
      </c>
    </row>
    <row r="79" spans="2:29" ht="21" outlineLevel="1">
      <c r="B79" s="51" t="str">
        <v>ITEM7423</v>
      </c>
      <c r="C79" s="51" t="str">
        <v>Mango</v>
      </c>
      <c r="D79" s="51" t="str">
        <v>Green</v>
      </c>
      <c r="E79" s="62">
        <v>44907</v>
      </c>
      <c r="F79" s="52">
        <v>13793</v>
      </c>
      <c r="G79" s="52">
        <v>28</v>
      </c>
      <c r="H79" s="52">
        <v>492.60714285714283</v>
      </c>
      <c r="I79" s="52" t="str">
        <v>Week-2</v>
      </c>
      <c r="K79" s="51" t="str">
        <v>ITEM8061</v>
      </c>
      <c r="L79" s="51" t="str">
        <v>Lemon</v>
      </c>
      <c r="M79" s="59" t="str">
        <v>Oblong</v>
      </c>
      <c r="N79" s="59">
        <v>44907</v>
      </c>
      <c r="O79" s="51">
        <v>488</v>
      </c>
      <c r="P79" s="51">
        <v>2</v>
      </c>
      <c r="Q79" s="51">
        <v>244</v>
      </c>
      <c r="R79" s="51" t="str">
        <v>Week-2</v>
      </c>
    </row>
    <row r="80" spans="2:29" ht="21" outlineLevel="1">
      <c r="B80" s="51" t="str">
        <v>ITEM7423</v>
      </c>
      <c r="C80" s="51" t="str">
        <v>Mango</v>
      </c>
      <c r="D80" s="51" t="str">
        <v>Alphonso</v>
      </c>
      <c r="E80" s="62">
        <v>44908</v>
      </c>
      <c r="F80" s="52">
        <v>3582</v>
      </c>
      <c r="G80" s="52">
        <v>18</v>
      </c>
      <c r="H80" s="52">
        <v>199</v>
      </c>
      <c r="I80" s="52" t="str">
        <v>Week-2</v>
      </c>
      <c r="K80" s="51" t="str">
        <v>ITEM9891</v>
      </c>
      <c r="L80" s="51" t="str">
        <v>Mango</v>
      </c>
      <c r="M80" s="59" t="str">
        <v>Green</v>
      </c>
      <c r="N80" s="59">
        <v>44907</v>
      </c>
      <c r="O80" s="51">
        <v>3395</v>
      </c>
      <c r="P80" s="51">
        <v>5</v>
      </c>
      <c r="Q80" s="51">
        <v>679</v>
      </c>
      <c r="R80" s="51" t="str">
        <v>Week-2</v>
      </c>
    </row>
    <row r="81" spans="2:18" ht="21" outlineLevel="1">
      <c r="B81" s="51" t="str">
        <v>ITEM7423</v>
      </c>
      <c r="C81" s="51" t="str">
        <v>Mango</v>
      </c>
      <c r="D81" s="51" t="str">
        <v>Green</v>
      </c>
      <c r="E81" s="62">
        <v>44908</v>
      </c>
      <c r="F81" s="52">
        <v>17242</v>
      </c>
      <c r="G81" s="52">
        <v>35</v>
      </c>
      <c r="H81" s="52">
        <v>492.62857142857143</v>
      </c>
      <c r="I81" s="52" t="str">
        <v>Week-2</v>
      </c>
      <c r="K81" s="51" t="str">
        <v>ITEM4894</v>
      </c>
      <c r="L81" s="51" t="str">
        <v>Lemon</v>
      </c>
      <c r="M81" s="59" t="str">
        <v>Oblong</v>
      </c>
      <c r="N81" s="59">
        <v>44907</v>
      </c>
      <c r="O81" s="51">
        <v>1014</v>
      </c>
      <c r="P81" s="51">
        <v>6</v>
      </c>
      <c r="Q81" s="51">
        <v>169</v>
      </c>
      <c r="R81" s="51" t="str">
        <v>Week-2</v>
      </c>
    </row>
    <row r="82" spans="2:18" ht="21" outlineLevel="1">
      <c r="B82" s="51" t="str">
        <v>ITEM7423</v>
      </c>
      <c r="C82" s="51" t="str">
        <v>Mango</v>
      </c>
      <c r="D82" s="51" t="str">
        <v>Alphonso</v>
      </c>
      <c r="E82" s="62">
        <v>44909</v>
      </c>
      <c r="F82" s="52">
        <v>3980</v>
      </c>
      <c r="G82" s="52">
        <v>20</v>
      </c>
      <c r="H82" s="52">
        <v>199</v>
      </c>
      <c r="I82" s="52" t="str">
        <v>Week-2</v>
      </c>
      <c r="K82" s="51" t="str">
        <v>ITEM1375</v>
      </c>
      <c r="L82" s="51" t="str">
        <v>Mango</v>
      </c>
      <c r="M82" s="59" t="str">
        <v>Green</v>
      </c>
      <c r="N82" s="59">
        <v>44907</v>
      </c>
      <c r="O82" s="51">
        <v>13793</v>
      </c>
      <c r="P82" s="51">
        <v>28</v>
      </c>
      <c r="Q82" s="51">
        <v>492.60714285714283</v>
      </c>
      <c r="R82" s="51" t="str">
        <v>Week-2</v>
      </c>
    </row>
    <row r="83" spans="2:18" ht="21" outlineLevel="1">
      <c r="B83" s="51" t="str">
        <v>ITEM7423</v>
      </c>
      <c r="C83" s="51" t="str">
        <v>Mango</v>
      </c>
      <c r="D83" s="51" t="str">
        <v>Green</v>
      </c>
      <c r="E83" s="62">
        <v>44909</v>
      </c>
      <c r="F83" s="52">
        <v>14778</v>
      </c>
      <c r="G83" s="52">
        <v>30</v>
      </c>
      <c r="H83" s="52">
        <v>492.6</v>
      </c>
      <c r="I83" s="52" t="str">
        <v>Week-2</v>
      </c>
      <c r="K83" s="51" t="str">
        <v>ITEM9640</v>
      </c>
      <c r="L83" s="51" t="str">
        <v>Apple</v>
      </c>
      <c r="M83" s="59" t="str">
        <v>Golden</v>
      </c>
      <c r="N83" s="59">
        <v>44907</v>
      </c>
      <c r="O83" s="51">
        <v>9282</v>
      </c>
      <c r="P83" s="51">
        <v>11</v>
      </c>
      <c r="Q83" s="51">
        <v>843.81818181818187</v>
      </c>
      <c r="R83" s="51" t="str">
        <v>Week-2</v>
      </c>
    </row>
    <row r="84" spans="2:18" ht="21" outlineLevel="1">
      <c r="B84" s="51" t="str">
        <v>ITEM7423</v>
      </c>
      <c r="C84" s="51" t="str">
        <v>Mango</v>
      </c>
      <c r="D84" s="51" t="str">
        <v>Alphonso</v>
      </c>
      <c r="E84" s="62">
        <v>44910</v>
      </c>
      <c r="F84" s="52">
        <v>3781</v>
      </c>
      <c r="G84" s="52">
        <v>19</v>
      </c>
      <c r="H84" s="52">
        <v>199</v>
      </c>
      <c r="I84" s="52" t="str">
        <v>Week-3</v>
      </c>
      <c r="K84" s="51" t="str">
        <v>ITEM7902</v>
      </c>
      <c r="L84" s="51" t="str">
        <v>Apple</v>
      </c>
      <c r="M84" s="59" t="str">
        <v>Robin</v>
      </c>
      <c r="N84" s="59">
        <v>44907</v>
      </c>
      <c r="O84" s="51">
        <v>11883</v>
      </c>
      <c r="P84" s="51">
        <v>17</v>
      </c>
      <c r="Q84" s="51">
        <v>699</v>
      </c>
      <c r="R84" s="51" t="str">
        <v>Week-2</v>
      </c>
    </row>
    <row r="85" spans="2:18" ht="21" outlineLevel="1">
      <c r="B85" s="51" t="str">
        <v>ITEM7423</v>
      </c>
      <c r="C85" s="51" t="str">
        <v>Mango</v>
      </c>
      <c r="D85" s="51" t="str">
        <v>Green</v>
      </c>
      <c r="E85" s="62">
        <v>44910</v>
      </c>
      <c r="F85" s="52">
        <v>17734</v>
      </c>
      <c r="G85" s="52">
        <v>36</v>
      </c>
      <c r="H85" s="52">
        <v>492.61111111111109</v>
      </c>
      <c r="I85" s="52" t="str">
        <v>Week-3</v>
      </c>
      <c r="K85" s="51" t="str">
        <v>ITEM4459</v>
      </c>
      <c r="L85" s="51" t="str">
        <v>Mango</v>
      </c>
      <c r="M85" s="59" t="str">
        <v>Green</v>
      </c>
      <c r="N85" s="59">
        <v>44907</v>
      </c>
      <c r="O85" s="51">
        <v>19222</v>
      </c>
      <c r="P85" s="51">
        <v>46</v>
      </c>
      <c r="Q85" s="51">
        <v>417.86956521739131</v>
      </c>
      <c r="R85" s="51" t="str">
        <v>Week-2</v>
      </c>
    </row>
    <row r="86" spans="2:18" ht="21" outlineLevel="1">
      <c r="B86" s="51" t="str">
        <v>ITEM7423</v>
      </c>
      <c r="C86" s="51" t="str">
        <v>Mango</v>
      </c>
      <c r="D86" s="51" t="str">
        <v>Alphonso</v>
      </c>
      <c r="E86" s="62">
        <v>44911</v>
      </c>
      <c r="F86" s="52">
        <v>2291</v>
      </c>
      <c r="G86" s="52">
        <v>11</v>
      </c>
      <c r="H86" s="52">
        <v>208.27272727272728</v>
      </c>
      <c r="I86" s="52" t="str">
        <v>Week-3</v>
      </c>
      <c r="K86" s="51" t="str">
        <v>ITEM9894</v>
      </c>
      <c r="L86" s="51" t="str">
        <v>Mango</v>
      </c>
      <c r="M86" s="59" t="str">
        <v>Alphonso</v>
      </c>
      <c r="N86" s="59">
        <v>44907</v>
      </c>
      <c r="O86" s="51">
        <v>179</v>
      </c>
      <c r="P86" s="51">
        <v>1</v>
      </c>
      <c r="Q86" s="51">
        <v>179</v>
      </c>
      <c r="R86" s="51" t="str">
        <v>Week-2</v>
      </c>
    </row>
    <row r="87" spans="2:18" ht="21" outlineLevel="1">
      <c r="B87" s="51" t="str">
        <v>ITEM7423</v>
      </c>
      <c r="C87" s="51" t="str">
        <v>Mango</v>
      </c>
      <c r="D87" s="51" t="str">
        <v>Green</v>
      </c>
      <c r="E87" s="62">
        <v>44911</v>
      </c>
      <c r="F87" s="52">
        <v>15271</v>
      </c>
      <c r="G87" s="52">
        <v>31</v>
      </c>
      <c r="H87" s="52">
        <v>492.61290322580646</v>
      </c>
      <c r="I87" s="52" t="str">
        <v>Week-3</v>
      </c>
      <c r="K87" s="51" t="str">
        <v>ITEM6251</v>
      </c>
      <c r="L87" s="51" t="str">
        <v>Mango</v>
      </c>
      <c r="M87" s="59" t="str">
        <v>Green</v>
      </c>
      <c r="N87" s="59">
        <v>44907</v>
      </c>
      <c r="O87" s="51">
        <v>675</v>
      </c>
      <c r="P87" s="51">
        <v>5</v>
      </c>
      <c r="Q87" s="51">
        <v>135</v>
      </c>
      <c r="R87" s="51" t="str">
        <v>Week-2</v>
      </c>
    </row>
    <row r="88" spans="2:18" ht="21" outlineLevel="1">
      <c r="B88" s="51" t="str">
        <v>ITEM7423</v>
      </c>
      <c r="C88" s="51" t="str">
        <v>Mango</v>
      </c>
      <c r="D88" s="51" t="str">
        <v>Alphonso</v>
      </c>
      <c r="E88" s="62">
        <v>44912</v>
      </c>
      <c r="F88" s="52">
        <v>3781</v>
      </c>
      <c r="G88" s="52">
        <v>19</v>
      </c>
      <c r="H88" s="52">
        <v>199</v>
      </c>
      <c r="I88" s="52" t="str">
        <v>Week-3</v>
      </c>
      <c r="K88" s="51" t="str">
        <v>ITEM6307</v>
      </c>
      <c r="L88" s="51" t="str">
        <v>Lemon</v>
      </c>
      <c r="M88" s="59" t="str">
        <v>Lisbon</v>
      </c>
      <c r="N88" s="59">
        <v>44907</v>
      </c>
      <c r="O88" s="51">
        <v>0</v>
      </c>
      <c r="P88" s="51">
        <v>0</v>
      </c>
      <c r="Q88" s="51">
        <v>0</v>
      </c>
      <c r="R88" s="51" t="str">
        <v>Week-2</v>
      </c>
    </row>
    <row r="89" spans="2:18" ht="21" outlineLevel="1">
      <c r="B89" s="51" t="str">
        <v>ITEM7423</v>
      </c>
      <c r="C89" s="51" t="str">
        <v>Mango</v>
      </c>
      <c r="D89" s="51" t="str">
        <v>Green</v>
      </c>
      <c r="E89" s="62">
        <v>44912</v>
      </c>
      <c r="F89" s="52">
        <v>24631</v>
      </c>
      <c r="G89" s="52">
        <v>50</v>
      </c>
      <c r="H89" s="52">
        <v>492.62</v>
      </c>
      <c r="I89" s="52" t="str">
        <v>Week-3</v>
      </c>
      <c r="K89" s="51" t="str">
        <v>ITEM4609</v>
      </c>
      <c r="L89" s="51" t="str">
        <v>Mango</v>
      </c>
      <c r="M89" s="59" t="str">
        <v>Amrapalli</v>
      </c>
      <c r="N89" s="59">
        <v>44907</v>
      </c>
      <c r="O89" s="51">
        <v>0</v>
      </c>
      <c r="P89" s="51">
        <v>0</v>
      </c>
      <c r="Q89" s="51">
        <v>0</v>
      </c>
      <c r="R89" s="51" t="str">
        <v>Week-2</v>
      </c>
    </row>
    <row r="90" spans="2:18" ht="21" outlineLevel="1">
      <c r="B90" s="51" t="str">
        <v>ITEM7423</v>
      </c>
      <c r="C90" s="51" t="str">
        <v>Mango</v>
      </c>
      <c r="D90" s="51" t="str">
        <v>Alphonso</v>
      </c>
      <c r="E90" s="62">
        <v>44913</v>
      </c>
      <c r="F90" s="52">
        <v>2189</v>
      </c>
      <c r="G90" s="52">
        <v>11</v>
      </c>
      <c r="H90" s="52">
        <v>199</v>
      </c>
      <c r="I90" s="52" t="str">
        <v>Week-3</v>
      </c>
      <c r="K90" s="51" t="str">
        <v>ITEM5747</v>
      </c>
      <c r="L90" s="51" t="str">
        <v>Lemon</v>
      </c>
      <c r="M90" s="59" t="str">
        <v>Lisbon</v>
      </c>
      <c r="N90" s="59">
        <v>44907</v>
      </c>
      <c r="O90" s="51">
        <v>837</v>
      </c>
      <c r="P90" s="51">
        <v>3</v>
      </c>
      <c r="Q90" s="51">
        <v>279</v>
      </c>
      <c r="R90" s="51" t="str">
        <v>Week-2</v>
      </c>
    </row>
    <row r="91" spans="2:18" ht="21" outlineLevel="1">
      <c r="B91" s="51" t="str">
        <v>ITEM7423</v>
      </c>
      <c r="C91" s="51" t="str">
        <v>Mango</v>
      </c>
      <c r="D91" s="51" t="str">
        <v>Green</v>
      </c>
      <c r="E91" s="62">
        <v>44913</v>
      </c>
      <c r="F91" s="52">
        <v>22660</v>
      </c>
      <c r="G91" s="52">
        <v>46</v>
      </c>
      <c r="H91" s="52">
        <v>492.60869565217394</v>
      </c>
      <c r="I91" s="52" t="str">
        <v>Week-3</v>
      </c>
      <c r="K91" s="51" t="str">
        <v>ITEM8090</v>
      </c>
      <c r="L91" s="51" t="str">
        <v>Mango</v>
      </c>
      <c r="M91" s="59" t="str">
        <v>Green</v>
      </c>
      <c r="N91" s="59">
        <v>44907</v>
      </c>
      <c r="O91" s="51">
        <v>12823</v>
      </c>
      <c r="P91" s="51">
        <v>15</v>
      </c>
      <c r="Q91" s="51">
        <v>854.86666666666667</v>
      </c>
      <c r="R91" s="51" t="str">
        <v>Week-2</v>
      </c>
    </row>
    <row r="92" spans="2:18" ht="21" outlineLevel="1">
      <c r="B92" s="51" t="str">
        <v>ITEM7423</v>
      </c>
      <c r="C92" s="51" t="str">
        <v>Mango</v>
      </c>
      <c r="D92" s="51" t="str">
        <v>Alphonso</v>
      </c>
      <c r="E92" s="62">
        <v>44914</v>
      </c>
      <c r="F92" s="52">
        <v>2189</v>
      </c>
      <c r="G92" s="52">
        <v>11</v>
      </c>
      <c r="H92" s="52">
        <v>199</v>
      </c>
      <c r="I92" s="52" t="str">
        <v>Week-3</v>
      </c>
      <c r="K92" s="51" t="str">
        <v>ITEM6199</v>
      </c>
      <c r="L92" s="51" t="str">
        <v>Mango</v>
      </c>
      <c r="M92" s="59" t="str">
        <v>Alphonso</v>
      </c>
      <c r="N92" s="59">
        <v>44907</v>
      </c>
      <c r="O92" s="51">
        <v>14730</v>
      </c>
      <c r="P92" s="51">
        <v>29</v>
      </c>
      <c r="Q92" s="51">
        <v>507.93103448275861</v>
      </c>
      <c r="R92" s="51" t="str">
        <v>Week-2</v>
      </c>
    </row>
    <row r="93" spans="2:18" ht="21" outlineLevel="1">
      <c r="B93" s="51" t="str">
        <v>ITEM7423</v>
      </c>
      <c r="C93" s="51" t="str">
        <v>Mango</v>
      </c>
      <c r="D93" s="51" t="str">
        <v>Green</v>
      </c>
      <c r="E93" s="62">
        <v>44914</v>
      </c>
      <c r="F93" s="52">
        <v>23645</v>
      </c>
      <c r="G93" s="52">
        <v>48</v>
      </c>
      <c r="H93" s="52">
        <v>492.60416666666669</v>
      </c>
      <c r="I93" s="52" t="str">
        <v>Week-3</v>
      </c>
      <c r="K93" s="51" t="str">
        <v>ITEM6544</v>
      </c>
      <c r="L93" s="51" t="str">
        <v>Orange</v>
      </c>
      <c r="M93" s="59" t="str">
        <v>Mandarin</v>
      </c>
      <c r="N93" s="59">
        <v>44907</v>
      </c>
      <c r="O93" s="51">
        <v>672</v>
      </c>
      <c r="P93" s="51">
        <v>2</v>
      </c>
      <c r="Q93" s="51">
        <v>336</v>
      </c>
      <c r="R93" s="51" t="str">
        <v>Week-2</v>
      </c>
    </row>
    <row r="94" spans="2:18" ht="21">
      <c r="B94" s="51" t="str">
        <v>ITEM7423</v>
      </c>
      <c r="C94" s="51" t="str">
        <v>Mango</v>
      </c>
      <c r="D94" s="51" t="str">
        <v>Alphonso</v>
      </c>
      <c r="E94" s="62">
        <v>44915</v>
      </c>
      <c r="F94" s="52">
        <v>2786</v>
      </c>
      <c r="G94" s="52">
        <v>14</v>
      </c>
      <c r="H94" s="52">
        <v>199</v>
      </c>
      <c r="I94" s="52" t="str">
        <v>Week-3</v>
      </c>
      <c r="K94" s="51" t="str">
        <v>ITEM1731</v>
      </c>
      <c r="L94" s="51" t="str">
        <v>Orange</v>
      </c>
      <c r="M94" s="59" t="str">
        <v>Indie</v>
      </c>
      <c r="N94" s="59">
        <v>44907</v>
      </c>
      <c r="O94" s="51">
        <v>0</v>
      </c>
      <c r="P94" s="51">
        <v>0</v>
      </c>
      <c r="Q94" s="51">
        <v>0</v>
      </c>
      <c r="R94" s="51" t="str">
        <v>Week-2</v>
      </c>
    </row>
    <row r="95" spans="2:18" ht="21">
      <c r="B95" s="51" t="str">
        <v>ITEM7423</v>
      </c>
      <c r="C95" s="51" t="str">
        <v>Mango</v>
      </c>
      <c r="D95" s="51" t="str">
        <v>Green</v>
      </c>
      <c r="E95" s="62">
        <v>44915</v>
      </c>
      <c r="F95" s="52">
        <v>23153</v>
      </c>
      <c r="G95" s="52">
        <v>47</v>
      </c>
      <c r="H95" s="52">
        <v>492.61702127659572</v>
      </c>
      <c r="I95" s="52" t="str">
        <v>Week-3</v>
      </c>
      <c r="K95" s="51" t="str">
        <v>ITEM1406</v>
      </c>
      <c r="L95" s="51" t="str">
        <v>Orange</v>
      </c>
      <c r="M95" s="59" t="str">
        <v>Mandarin</v>
      </c>
      <c r="N95" s="59">
        <v>44907</v>
      </c>
      <c r="O95" s="51">
        <v>488</v>
      </c>
      <c r="P95" s="51">
        <v>2</v>
      </c>
      <c r="Q95" s="51">
        <v>244</v>
      </c>
      <c r="R95" s="51" t="str">
        <v>Week-2</v>
      </c>
    </row>
    <row r="96" spans="2:18" ht="21">
      <c r="B96" s="51" t="str">
        <v>ITEM7423</v>
      </c>
      <c r="C96" s="51" t="str">
        <v>Mango</v>
      </c>
      <c r="D96" s="51" t="str">
        <v>Alphonso</v>
      </c>
      <c r="E96" s="62">
        <v>44916</v>
      </c>
      <c r="F96" s="52">
        <v>2388</v>
      </c>
      <c r="G96" s="52">
        <v>12</v>
      </c>
      <c r="H96" s="52">
        <v>199</v>
      </c>
      <c r="I96" s="52" t="str">
        <v>Week-3</v>
      </c>
      <c r="K96" s="51" t="str">
        <v>ITEM9717</v>
      </c>
      <c r="L96" s="51" t="str">
        <v>Apple</v>
      </c>
      <c r="M96" s="59" t="str">
        <v>Red</v>
      </c>
      <c r="N96" s="59">
        <v>44907</v>
      </c>
      <c r="O96" s="51">
        <v>3395</v>
      </c>
      <c r="P96" s="51">
        <v>5</v>
      </c>
      <c r="Q96" s="51">
        <v>679</v>
      </c>
      <c r="R96" s="51" t="str">
        <v>Week-2</v>
      </c>
    </row>
    <row r="97" spans="2:18" ht="21">
      <c r="B97" s="51" t="str">
        <v>ITEM7423</v>
      </c>
      <c r="C97" s="51" t="str">
        <v>Mango</v>
      </c>
      <c r="D97" s="51" t="str">
        <v>Green</v>
      </c>
      <c r="E97" s="62">
        <v>44916</v>
      </c>
      <c r="F97" s="52">
        <v>27094</v>
      </c>
      <c r="G97" s="52">
        <v>55</v>
      </c>
      <c r="H97" s="52">
        <v>492.61818181818182</v>
      </c>
      <c r="I97" s="52" t="str">
        <v>Week-3</v>
      </c>
      <c r="K97" s="51" t="str">
        <v>ITEM4838</v>
      </c>
      <c r="L97" s="51" t="str">
        <v>Mango</v>
      </c>
      <c r="M97" s="59" t="str">
        <v>Alphonso</v>
      </c>
      <c r="N97" s="59">
        <v>44907</v>
      </c>
      <c r="O97" s="51">
        <v>1014</v>
      </c>
      <c r="P97" s="51">
        <v>6</v>
      </c>
      <c r="Q97" s="51">
        <v>169</v>
      </c>
      <c r="R97" s="51" t="str">
        <v>Week-2</v>
      </c>
    </row>
    <row r="98" spans="2:18" ht="21">
      <c r="B98" s="51" t="str">
        <v>ITEM7423</v>
      </c>
      <c r="C98" s="51" t="str">
        <v>Mango</v>
      </c>
      <c r="D98" s="51" t="str">
        <v>Alphonso</v>
      </c>
      <c r="E98" s="62">
        <v>44917</v>
      </c>
      <c r="F98" s="52">
        <v>3184</v>
      </c>
      <c r="G98" s="52">
        <v>16</v>
      </c>
      <c r="H98" s="52">
        <v>199</v>
      </c>
      <c r="I98" s="52" t="str">
        <v>Week-4</v>
      </c>
      <c r="K98" s="51" t="str">
        <v>ITEM7423</v>
      </c>
      <c r="L98" s="51" t="str">
        <v>Mango</v>
      </c>
      <c r="M98" s="59" t="str">
        <v>Green</v>
      </c>
      <c r="N98" s="59">
        <v>44907</v>
      </c>
      <c r="O98" s="51">
        <v>13793</v>
      </c>
      <c r="P98" s="51">
        <v>28</v>
      </c>
      <c r="Q98" s="51">
        <v>492.60714285714283</v>
      </c>
      <c r="R98" s="51" t="str">
        <v>Week-2</v>
      </c>
    </row>
    <row r="99" spans="2:18" ht="21">
      <c r="B99" s="51" t="str">
        <v>ITEM7423</v>
      </c>
      <c r="C99" s="51" t="str">
        <v>Mango</v>
      </c>
      <c r="D99" s="51" t="str">
        <v>Green</v>
      </c>
      <c r="E99" s="62">
        <v>44917</v>
      </c>
      <c r="F99" s="52">
        <v>38441</v>
      </c>
      <c r="G99" s="52">
        <v>78</v>
      </c>
      <c r="H99" s="52">
        <v>492.83333333333331</v>
      </c>
      <c r="I99" s="52" t="str">
        <v>Week-4</v>
      </c>
      <c r="K99" s="51" t="str">
        <v>ITEM8277</v>
      </c>
      <c r="L99" s="51" t="str">
        <v>Lemon</v>
      </c>
      <c r="M99" s="59" t="str">
        <v>Lisbon</v>
      </c>
      <c r="N99" s="59">
        <v>44907</v>
      </c>
      <c r="O99" s="51">
        <v>9282</v>
      </c>
      <c r="P99" s="51">
        <v>11</v>
      </c>
      <c r="Q99" s="51">
        <v>843.81818181818187</v>
      </c>
      <c r="R99" s="51" t="str">
        <v>Week-2</v>
      </c>
    </row>
    <row r="100" spans="2:18" ht="21">
      <c r="B100" s="51" t="str">
        <v>ITEM7423</v>
      </c>
      <c r="C100" s="51" t="str">
        <v>Mango</v>
      </c>
      <c r="D100" s="51" t="str">
        <v>Alphonso</v>
      </c>
      <c r="E100" s="62">
        <v>44918</v>
      </c>
      <c r="F100" s="52">
        <v>2388</v>
      </c>
      <c r="G100" s="52">
        <v>12</v>
      </c>
      <c r="H100" s="52">
        <v>199</v>
      </c>
      <c r="I100" s="52" t="str">
        <v>Week-4</v>
      </c>
      <c r="K100" s="51" t="str">
        <v>ITEM5806</v>
      </c>
      <c r="L100" s="51" t="str">
        <v>Orange</v>
      </c>
      <c r="M100" s="59" t="str">
        <v>Indie</v>
      </c>
      <c r="N100" s="59">
        <v>44907</v>
      </c>
      <c r="O100" s="51">
        <v>11883</v>
      </c>
      <c r="P100" s="51">
        <v>17</v>
      </c>
      <c r="Q100" s="51">
        <v>699</v>
      </c>
      <c r="R100" s="51" t="str">
        <v>Week-2</v>
      </c>
    </row>
    <row r="101" spans="2:18" ht="21">
      <c r="B101" s="51" t="str">
        <v>ITEM7423</v>
      </c>
      <c r="C101" s="51" t="str">
        <v>Mango</v>
      </c>
      <c r="D101" s="51" t="str">
        <v>Green</v>
      </c>
      <c r="E101" s="62">
        <v>44918</v>
      </c>
      <c r="F101" s="52">
        <v>43964</v>
      </c>
      <c r="G101" s="52">
        <v>91</v>
      </c>
      <c r="H101" s="52">
        <v>483.12087912087912</v>
      </c>
      <c r="I101" s="52" t="str">
        <v>Week-4</v>
      </c>
      <c r="K101" s="51" t="str">
        <v>ITEM1791</v>
      </c>
      <c r="L101" s="51" t="str">
        <v>Apple</v>
      </c>
      <c r="M101" s="59" t="str">
        <v>Red</v>
      </c>
      <c r="N101" s="59">
        <v>44907</v>
      </c>
      <c r="O101" s="51">
        <v>19222</v>
      </c>
      <c r="P101" s="51">
        <v>46</v>
      </c>
      <c r="Q101" s="51">
        <v>417.86956521739131</v>
      </c>
      <c r="R101" s="51" t="str">
        <v>Week-2</v>
      </c>
    </row>
    <row r="102" spans="2:18" ht="21">
      <c r="B102" s="51" t="str">
        <v>ITEM7423</v>
      </c>
      <c r="C102" s="51" t="str">
        <v>Mango</v>
      </c>
      <c r="D102" s="51" t="str">
        <v>Alphonso</v>
      </c>
      <c r="E102" s="62">
        <v>44919</v>
      </c>
      <c r="F102" s="52">
        <v>5373</v>
      </c>
      <c r="G102" s="52">
        <v>27</v>
      </c>
      <c r="H102" s="52">
        <v>199</v>
      </c>
      <c r="I102" s="52" t="str">
        <v>Week-4</v>
      </c>
      <c r="K102" s="51" t="str">
        <v>ITEM5665</v>
      </c>
      <c r="L102" s="51" t="str">
        <v>Mango</v>
      </c>
      <c r="M102" s="59" t="str">
        <v>Green</v>
      </c>
      <c r="N102" s="59">
        <v>44907</v>
      </c>
      <c r="O102" s="51">
        <v>179</v>
      </c>
      <c r="P102" s="51">
        <v>1</v>
      </c>
      <c r="Q102" s="51">
        <v>179</v>
      </c>
      <c r="R102" s="51" t="str">
        <v>Week-2</v>
      </c>
    </row>
    <row r="103" spans="2:18" ht="21">
      <c r="B103" s="51" t="str">
        <v>ITEM7423</v>
      </c>
      <c r="C103" s="51" t="str">
        <v>Mango</v>
      </c>
      <c r="D103" s="51" t="str">
        <v>Green</v>
      </c>
      <c r="E103" s="62">
        <v>44919</v>
      </c>
      <c r="F103" s="52">
        <v>50245</v>
      </c>
      <c r="G103" s="52">
        <v>104</v>
      </c>
      <c r="H103" s="52">
        <v>483.125</v>
      </c>
      <c r="I103" s="52" t="str">
        <v>Week-4</v>
      </c>
      <c r="K103" s="51" t="str">
        <v>ITEM4188</v>
      </c>
      <c r="L103" s="51" t="str">
        <v>Apple</v>
      </c>
      <c r="M103" s="59" t="str">
        <v>Robin</v>
      </c>
      <c r="N103" s="59">
        <v>44907</v>
      </c>
      <c r="O103" s="51">
        <v>675</v>
      </c>
      <c r="P103" s="51">
        <v>5</v>
      </c>
      <c r="Q103" s="51">
        <v>135</v>
      </c>
      <c r="R103" s="51" t="str">
        <v>Week-2</v>
      </c>
    </row>
    <row r="104" spans="2:18" ht="21">
      <c r="B104" s="51" t="str">
        <v>ITEM7423</v>
      </c>
      <c r="C104" s="51" t="str">
        <v>Mango</v>
      </c>
      <c r="D104" s="51" t="str">
        <v>Alphonso</v>
      </c>
      <c r="E104" s="62">
        <v>44920</v>
      </c>
      <c r="F104" s="52">
        <v>4082</v>
      </c>
      <c r="G104" s="52">
        <v>20</v>
      </c>
      <c r="H104" s="52">
        <v>204.1</v>
      </c>
      <c r="I104" s="52" t="str">
        <v>Week-4</v>
      </c>
      <c r="K104" s="51" t="str">
        <v>ITEM4685</v>
      </c>
      <c r="L104" s="51" t="str">
        <v>Lemon</v>
      </c>
      <c r="M104" s="59" t="str">
        <v>Oblong</v>
      </c>
      <c r="N104" s="59">
        <v>44907</v>
      </c>
      <c r="O104" s="51">
        <v>0</v>
      </c>
      <c r="P104" s="51">
        <v>0</v>
      </c>
      <c r="Q104" s="51">
        <v>0</v>
      </c>
      <c r="R104" s="51" t="str">
        <v>Week-2</v>
      </c>
    </row>
    <row r="105" spans="2:18" ht="21">
      <c r="B105" s="51" t="str">
        <v>ITEM7423</v>
      </c>
      <c r="C105" s="51" t="str">
        <v>Mango</v>
      </c>
      <c r="D105" s="51" t="str">
        <v>Green</v>
      </c>
      <c r="E105" s="62">
        <v>44920</v>
      </c>
      <c r="F105" s="52">
        <v>31403</v>
      </c>
      <c r="G105" s="52">
        <v>65</v>
      </c>
      <c r="H105" s="52">
        <v>483.12307692307695</v>
      </c>
      <c r="I105" s="52" t="str">
        <v>Week-4</v>
      </c>
      <c r="K105" s="51" t="str">
        <v>ITEM9480</v>
      </c>
      <c r="L105" s="51" t="str">
        <v>Mango</v>
      </c>
      <c r="M105" s="59" t="str">
        <v>Green</v>
      </c>
      <c r="N105" s="59">
        <v>44907</v>
      </c>
      <c r="O105" s="51">
        <v>0</v>
      </c>
      <c r="P105" s="51">
        <v>0</v>
      </c>
      <c r="Q105" s="51">
        <v>0</v>
      </c>
      <c r="R105" s="51" t="str">
        <v>Week-2</v>
      </c>
    </row>
    <row r="106" spans="2:18" ht="21">
      <c r="B106" s="51" t="str">
        <v>ITEM7423</v>
      </c>
      <c r="C106" s="51" t="str">
        <v>Mango</v>
      </c>
      <c r="D106" s="51" t="str">
        <v>Alphonso</v>
      </c>
      <c r="E106" s="62">
        <v>44921</v>
      </c>
      <c r="F106" s="52">
        <v>1791</v>
      </c>
      <c r="G106" s="52">
        <v>9</v>
      </c>
      <c r="H106" s="52">
        <v>199</v>
      </c>
      <c r="I106" s="52" t="str">
        <v>Week-4</v>
      </c>
      <c r="K106" s="51" t="str">
        <v>ITEM7516</v>
      </c>
      <c r="L106" s="51" t="str">
        <v>Apple</v>
      </c>
      <c r="M106" s="59" t="str">
        <v>Robin</v>
      </c>
      <c r="N106" s="59">
        <v>44907</v>
      </c>
      <c r="O106" s="51">
        <v>837</v>
      </c>
      <c r="P106" s="51">
        <v>3</v>
      </c>
      <c r="Q106" s="51">
        <v>279</v>
      </c>
      <c r="R106" s="51" t="str">
        <v>Week-2</v>
      </c>
    </row>
    <row r="107" spans="2:18" ht="21">
      <c r="B107" s="51" t="str">
        <v>ITEM7423</v>
      </c>
      <c r="C107" s="51" t="str">
        <v>Mango</v>
      </c>
      <c r="D107" s="51" t="str">
        <v>Green</v>
      </c>
      <c r="E107" s="62">
        <v>44921</v>
      </c>
      <c r="F107" s="52">
        <v>30437</v>
      </c>
      <c r="G107" s="52">
        <v>63</v>
      </c>
      <c r="H107" s="52">
        <v>483.12698412698415</v>
      </c>
      <c r="I107" s="52" t="str">
        <v>Week-4</v>
      </c>
      <c r="K107" s="51" t="str">
        <v>ITEM8963</v>
      </c>
      <c r="L107" s="51" t="str">
        <v>Lemon</v>
      </c>
      <c r="M107" s="59" t="str">
        <v>Nimbu</v>
      </c>
      <c r="N107" s="59">
        <v>44907</v>
      </c>
      <c r="O107" s="51">
        <v>12823</v>
      </c>
      <c r="P107" s="51">
        <v>15</v>
      </c>
      <c r="Q107" s="51">
        <v>854.86666666666667</v>
      </c>
      <c r="R107" s="51" t="str">
        <v>Week-2</v>
      </c>
    </row>
    <row r="108" spans="2:18" ht="20.25">
      <c r="B108" s="51" t="str">
        <v>ITEM7423</v>
      </c>
      <c r="C108" s="51" t="str">
        <v>Mango</v>
      </c>
      <c r="D108" s="51" t="str">
        <v>Alphonso</v>
      </c>
      <c r="E108" s="59">
        <v>44922</v>
      </c>
      <c r="F108" s="51">
        <v>1592</v>
      </c>
      <c r="G108" s="51">
        <v>8</v>
      </c>
      <c r="H108" s="51">
        <v>199</v>
      </c>
      <c r="I108" s="51" t="str">
        <v>Week-4</v>
      </c>
      <c r="K108" s="51" t="str">
        <v>ITEM8186</v>
      </c>
      <c r="L108" s="51" t="str">
        <v>Mango</v>
      </c>
      <c r="M108" s="59" t="str">
        <v>Alphonso</v>
      </c>
      <c r="N108" s="59">
        <v>44907</v>
      </c>
      <c r="O108" s="51">
        <v>14730</v>
      </c>
      <c r="P108" s="51">
        <v>29</v>
      </c>
      <c r="Q108" s="51">
        <v>507.93103448275861</v>
      </c>
      <c r="R108" s="51" t="str">
        <v>Week-2</v>
      </c>
    </row>
    <row r="109" spans="2:18" ht="20.25">
      <c r="B109" s="51" t="str">
        <v>ITEM7423</v>
      </c>
      <c r="C109" s="51" t="str">
        <v>Mango</v>
      </c>
      <c r="D109" s="51" t="str">
        <v>Green</v>
      </c>
      <c r="E109" s="59">
        <v>44922</v>
      </c>
      <c r="F109" s="51">
        <v>34785</v>
      </c>
      <c r="G109" s="51">
        <v>72</v>
      </c>
      <c r="H109" s="51">
        <v>483.125</v>
      </c>
      <c r="I109" s="51" t="str">
        <v>Week-4</v>
      </c>
      <c r="K109" s="51" t="str">
        <v>ITEM1064</v>
      </c>
      <c r="L109" s="51" t="str">
        <v>Orange</v>
      </c>
      <c r="M109" s="59" t="str">
        <v>Mandarin</v>
      </c>
      <c r="N109" s="59">
        <v>44907</v>
      </c>
      <c r="O109" s="51">
        <v>672</v>
      </c>
      <c r="P109" s="51">
        <v>2</v>
      </c>
      <c r="Q109" s="51">
        <v>336</v>
      </c>
      <c r="R109" s="51" t="str">
        <v>Week-2</v>
      </c>
    </row>
    <row r="110" spans="2:18" ht="20.25">
      <c r="B110" s="51" t="str">
        <v>ITEM7423</v>
      </c>
      <c r="C110" s="51" t="str">
        <v>Mango</v>
      </c>
      <c r="D110" s="51" t="str">
        <v>Alphonso</v>
      </c>
      <c r="E110" s="59">
        <v>44923</v>
      </c>
      <c r="F110" s="51">
        <v>2587</v>
      </c>
      <c r="G110" s="51">
        <v>13</v>
      </c>
      <c r="H110" s="51">
        <v>199</v>
      </c>
      <c r="I110" s="51" t="str">
        <v>Week-4</v>
      </c>
      <c r="K110" s="51" t="str">
        <v>ITEM8401</v>
      </c>
      <c r="L110" s="51" t="str">
        <v>Lemon</v>
      </c>
      <c r="M110" s="59" t="str">
        <v>Oblong</v>
      </c>
      <c r="N110" s="59">
        <v>44907</v>
      </c>
      <c r="O110" s="51">
        <v>0</v>
      </c>
      <c r="P110" s="51">
        <v>0</v>
      </c>
      <c r="Q110" s="51">
        <v>0</v>
      </c>
      <c r="R110" s="51" t="str">
        <v>Week-2</v>
      </c>
    </row>
    <row r="111" spans="2:18" ht="20.25">
      <c r="B111" s="51" t="str">
        <v>ITEM7423</v>
      </c>
      <c r="C111" s="51" t="str">
        <v>Mango</v>
      </c>
      <c r="D111" s="51" t="str">
        <v>Green</v>
      </c>
      <c r="E111" s="59">
        <v>44923</v>
      </c>
      <c r="F111" s="51">
        <v>29631</v>
      </c>
      <c r="G111" s="51">
        <v>60</v>
      </c>
      <c r="H111" s="51">
        <v>493.85</v>
      </c>
      <c r="I111" s="51" t="str">
        <v>Week-4</v>
      </c>
      <c r="K111" s="51" t="str">
        <v>ITEM8920</v>
      </c>
      <c r="L111" s="51" t="str">
        <v>Mango</v>
      </c>
      <c r="M111" s="59" t="str">
        <v>Amrapalli</v>
      </c>
      <c r="N111" s="59">
        <v>44907</v>
      </c>
      <c r="O111" s="51">
        <v>488</v>
      </c>
      <c r="P111" s="51">
        <v>2</v>
      </c>
      <c r="Q111" s="51">
        <v>244</v>
      </c>
      <c r="R111" s="51" t="str">
        <v>Week-2</v>
      </c>
    </row>
    <row r="112" spans="2:18" ht="20.25">
      <c r="B112" s="51" t="str">
        <v>ITEM7423</v>
      </c>
      <c r="C112" s="51" t="str">
        <v>Mango</v>
      </c>
      <c r="D112" s="51" t="str">
        <v>Alphonso</v>
      </c>
      <c r="E112" s="59">
        <v>44924</v>
      </c>
      <c r="F112" s="51">
        <v>2189</v>
      </c>
      <c r="G112" s="51">
        <v>11</v>
      </c>
      <c r="H112" s="51">
        <v>199</v>
      </c>
      <c r="I112" s="51" t="str">
        <v>Week-5</v>
      </c>
      <c r="K112" s="51" t="str">
        <v>ITEM6857</v>
      </c>
      <c r="L112" s="51" t="str">
        <v>Lemon</v>
      </c>
      <c r="M112" s="59" t="str">
        <v>Lisbon</v>
      </c>
      <c r="N112" s="59">
        <v>44907</v>
      </c>
      <c r="O112" s="51">
        <v>3395</v>
      </c>
      <c r="P112" s="51">
        <v>5</v>
      </c>
      <c r="Q112" s="51">
        <v>679</v>
      </c>
      <c r="R112" s="51" t="str">
        <v>Week-2</v>
      </c>
    </row>
    <row r="113" spans="2:18" ht="20.25">
      <c r="B113" s="51" t="str">
        <v>ITEM7423</v>
      </c>
      <c r="C113" s="51" t="str">
        <v>Mango</v>
      </c>
      <c r="D113" s="51" t="str">
        <v>Green</v>
      </c>
      <c r="E113" s="59">
        <v>44924</v>
      </c>
      <c r="F113" s="51">
        <v>27586</v>
      </c>
      <c r="G113" s="51">
        <v>56</v>
      </c>
      <c r="H113" s="51">
        <v>492.60714285714283</v>
      </c>
      <c r="I113" s="51" t="str">
        <v>Week-5</v>
      </c>
      <c r="K113" s="51" t="str">
        <v>ITEM9671</v>
      </c>
      <c r="L113" s="51" t="str">
        <v>Apple</v>
      </c>
      <c r="M113" s="59" t="str">
        <v>Red</v>
      </c>
      <c r="N113" s="59">
        <v>44907</v>
      </c>
      <c r="O113" s="51">
        <v>1014</v>
      </c>
      <c r="P113" s="51">
        <v>6</v>
      </c>
      <c r="Q113" s="51">
        <v>169</v>
      </c>
      <c r="R113" s="51" t="str">
        <v>Week-2</v>
      </c>
    </row>
    <row r="114" spans="2:18" ht="20.25">
      <c r="B114" s="51" t="str">
        <v>ITEM7423</v>
      </c>
      <c r="C114" s="51" t="str">
        <v>Mango</v>
      </c>
      <c r="D114" s="51" t="str">
        <v>Alphonso</v>
      </c>
      <c r="E114" s="59">
        <v>44925</v>
      </c>
      <c r="F114" s="51">
        <v>2587</v>
      </c>
      <c r="G114" s="51">
        <v>13</v>
      </c>
      <c r="H114" s="51">
        <v>199</v>
      </c>
      <c r="I114" s="51" t="str">
        <v>Week-5</v>
      </c>
      <c r="K114" s="51" t="str">
        <v>ITEM9924</v>
      </c>
      <c r="L114" s="51" t="str">
        <v>Lemon</v>
      </c>
      <c r="M114" s="59" t="str">
        <v>Oblong</v>
      </c>
      <c r="N114" s="59">
        <v>44907</v>
      </c>
      <c r="O114" s="51">
        <v>13793</v>
      </c>
      <c r="P114" s="51">
        <v>28</v>
      </c>
      <c r="Q114" s="51">
        <v>492.60714285714283</v>
      </c>
      <c r="R114" s="51" t="str">
        <v>Week-2</v>
      </c>
    </row>
    <row r="115" spans="2:18" ht="20.25">
      <c r="B115" s="51" t="str">
        <v>ITEM7423</v>
      </c>
      <c r="C115" s="51" t="str">
        <v>Mango</v>
      </c>
      <c r="D115" s="51" t="str">
        <v>Green</v>
      </c>
      <c r="E115" s="59">
        <v>44925</v>
      </c>
      <c r="F115" s="51">
        <v>21182</v>
      </c>
      <c r="G115" s="51">
        <v>43</v>
      </c>
      <c r="H115" s="51">
        <v>492.60465116279067</v>
      </c>
      <c r="I115" s="51" t="str">
        <v>Week-5</v>
      </c>
      <c r="K115" s="51" t="str">
        <v>ITEM9090</v>
      </c>
      <c r="L115" s="51" t="str">
        <v>Orange</v>
      </c>
      <c r="M115" s="59" t="str">
        <v>Mandarin</v>
      </c>
      <c r="N115" s="59">
        <v>44907</v>
      </c>
      <c r="O115" s="51">
        <v>9282</v>
      </c>
      <c r="P115" s="51">
        <v>11</v>
      </c>
      <c r="Q115" s="51">
        <v>843.81818181818187</v>
      </c>
      <c r="R115" s="51" t="str">
        <v>Week-2</v>
      </c>
    </row>
    <row r="116" spans="2:18" ht="20.25">
      <c r="B116" s="51" t="str">
        <v>ITEM7423</v>
      </c>
      <c r="C116" s="51" t="str">
        <v>Mango</v>
      </c>
      <c r="D116" s="51" t="str">
        <v>Alphonso</v>
      </c>
      <c r="E116" s="59">
        <v>44926</v>
      </c>
      <c r="F116" s="51">
        <v>2388</v>
      </c>
      <c r="G116" s="51">
        <v>12</v>
      </c>
      <c r="H116" s="51">
        <v>199</v>
      </c>
      <c r="I116" s="51" t="str">
        <v>Week-5</v>
      </c>
      <c r="K116" s="51" t="str">
        <v>ITEM1283</v>
      </c>
      <c r="L116" s="51" t="str">
        <v>Mango</v>
      </c>
      <c r="M116" s="59" t="str">
        <v>Green</v>
      </c>
      <c r="N116" s="59">
        <v>44907</v>
      </c>
      <c r="O116" s="51">
        <v>11883</v>
      </c>
      <c r="P116" s="51">
        <v>17</v>
      </c>
      <c r="Q116" s="51">
        <v>699</v>
      </c>
      <c r="R116" s="51" t="str">
        <v>Week-2</v>
      </c>
    </row>
    <row r="117" spans="2:18" ht="20.25">
      <c r="B117" s="51" t="str">
        <v>ITEM7423</v>
      </c>
      <c r="C117" s="51" t="str">
        <v>Mango</v>
      </c>
      <c r="D117" s="51" t="str">
        <v>Green</v>
      </c>
      <c r="E117" s="59">
        <v>44926</v>
      </c>
      <c r="F117" s="51">
        <v>43964</v>
      </c>
      <c r="G117" s="51">
        <v>91</v>
      </c>
      <c r="H117" s="51">
        <v>483.12087912087912</v>
      </c>
      <c r="I117" s="51" t="str">
        <v>Week-5</v>
      </c>
      <c r="K117" s="51" t="str">
        <v>ITEM9564</v>
      </c>
      <c r="L117" s="51" t="str">
        <v>Orange</v>
      </c>
      <c r="M117" s="59" t="str">
        <v>Indie</v>
      </c>
      <c r="N117" s="59">
        <v>44907</v>
      </c>
      <c r="O117" s="51">
        <v>19222</v>
      </c>
      <c r="P117" s="51">
        <v>46</v>
      </c>
      <c r="Q117" s="51">
        <v>417.86956521739131</v>
      </c>
      <c r="R117" s="51" t="str">
        <v>Week-2</v>
      </c>
    </row>
    <row r="118" spans="2:18" ht="20.25">
      <c r="B118" s="51"/>
      <c r="C118" s="51"/>
      <c r="D118" s="51"/>
      <c r="E118" s="59"/>
      <c r="F118" s="51"/>
      <c r="G118" s="51"/>
      <c r="H118" s="51"/>
      <c r="I118" s="51"/>
      <c r="K118" s="51" t="str">
        <v>ITEM2260</v>
      </c>
      <c r="L118" s="51" t="str">
        <v>Lemon</v>
      </c>
      <c r="M118" s="59" t="str">
        <v>Nimbu</v>
      </c>
      <c r="N118" s="59">
        <v>44907</v>
      </c>
      <c r="O118" s="51">
        <v>179</v>
      </c>
      <c r="P118" s="51">
        <v>1</v>
      </c>
      <c r="Q118" s="51">
        <v>179</v>
      </c>
      <c r="R118" s="51" t="str">
        <v>Week-2</v>
      </c>
    </row>
    <row r="119" spans="2:18" ht="20.25">
      <c r="B119" s="51"/>
      <c r="C119" s="51"/>
      <c r="D119" s="51"/>
      <c r="E119" s="59"/>
      <c r="F119" s="51"/>
      <c r="G119" s="51"/>
      <c r="H119" s="51"/>
      <c r="I119" s="51"/>
      <c r="K119" s="51" t="str">
        <v>ITEM9882</v>
      </c>
      <c r="L119" s="51" t="str">
        <v>Lemon</v>
      </c>
      <c r="M119" s="59" t="str">
        <v>Lisbon</v>
      </c>
      <c r="N119" s="59">
        <v>44907</v>
      </c>
      <c r="O119" s="51">
        <v>675</v>
      </c>
      <c r="P119" s="51">
        <v>5</v>
      </c>
      <c r="Q119" s="51">
        <v>135</v>
      </c>
      <c r="R119" s="51" t="str">
        <v>Week-2</v>
      </c>
    </row>
    <row r="120" spans="2:18" ht="20.25">
      <c r="B120" s="51"/>
      <c r="C120" s="51"/>
      <c r="D120" s="51"/>
      <c r="E120" s="59"/>
      <c r="F120" s="51"/>
      <c r="G120" s="51"/>
      <c r="H120" s="51"/>
      <c r="I120" s="51"/>
      <c r="K120" s="51" t="str">
        <v>ITEM1813</v>
      </c>
      <c r="L120" s="51" t="str">
        <v>Orange</v>
      </c>
      <c r="M120" s="59" t="str">
        <v>Indie</v>
      </c>
      <c r="N120" s="59">
        <v>44907</v>
      </c>
      <c r="O120" s="51">
        <v>0</v>
      </c>
      <c r="P120" s="51">
        <v>0</v>
      </c>
      <c r="Q120" s="51">
        <v>0</v>
      </c>
      <c r="R120" s="51" t="str">
        <v>Week-2</v>
      </c>
    </row>
    <row r="121" spans="2:18" ht="20.25">
      <c r="B121" s="51"/>
      <c r="C121" s="51"/>
      <c r="D121" s="51"/>
      <c r="E121" s="59"/>
      <c r="F121" s="51"/>
      <c r="G121" s="51"/>
      <c r="H121" s="51"/>
      <c r="I121" s="51"/>
      <c r="K121" s="51" t="str">
        <v>ITEM7519</v>
      </c>
      <c r="L121" s="51" t="str">
        <v>Apple</v>
      </c>
      <c r="M121" s="59" t="str">
        <v>Golden</v>
      </c>
      <c r="N121" s="59">
        <v>44907</v>
      </c>
      <c r="O121" s="51">
        <v>0</v>
      </c>
      <c r="P121" s="51">
        <v>0</v>
      </c>
      <c r="Q121" s="51">
        <v>0</v>
      </c>
      <c r="R121" s="51" t="str">
        <v>Week-2</v>
      </c>
    </row>
    <row r="122" spans="2:18" ht="20.25">
      <c r="B122" s="51"/>
      <c r="C122" s="51"/>
      <c r="D122" s="51"/>
      <c r="E122" s="59"/>
      <c r="F122" s="51"/>
      <c r="G122" s="51"/>
      <c r="H122" s="51"/>
      <c r="I122" s="51"/>
      <c r="K122" s="51" t="str">
        <v>ITEM6204</v>
      </c>
      <c r="L122" s="51" t="str">
        <v>Mango</v>
      </c>
      <c r="M122" s="59" t="str">
        <v>Amrapalli</v>
      </c>
      <c r="N122" s="59">
        <v>44907</v>
      </c>
      <c r="O122" s="51">
        <v>837</v>
      </c>
      <c r="P122" s="51">
        <v>3</v>
      </c>
      <c r="Q122" s="51">
        <v>279</v>
      </c>
      <c r="R122" s="51" t="str">
        <v>Week-2</v>
      </c>
    </row>
    <row r="123" spans="2:18" ht="20.25">
      <c r="B123" s="51"/>
      <c r="C123" s="51"/>
      <c r="D123" s="51"/>
      <c r="E123" s="59"/>
      <c r="F123" s="51"/>
      <c r="G123" s="51"/>
      <c r="H123" s="51"/>
      <c r="I123" s="51"/>
      <c r="K123" s="51" t="str">
        <v>ITEM7622</v>
      </c>
      <c r="L123" s="51" t="str">
        <v>Lemon</v>
      </c>
      <c r="M123" s="59" t="str">
        <v>Oblong</v>
      </c>
      <c r="N123" s="59">
        <v>44907</v>
      </c>
      <c r="O123" s="51">
        <v>12823</v>
      </c>
      <c r="P123" s="51">
        <v>15</v>
      </c>
      <c r="Q123" s="51">
        <v>854.86666666666667</v>
      </c>
      <c r="R123" s="51" t="str">
        <v>Week-2</v>
      </c>
    </row>
    <row r="124" spans="2:18" ht="20.25">
      <c r="B124" s="51"/>
      <c r="C124" s="51"/>
      <c r="D124" s="51"/>
      <c r="E124" s="59"/>
      <c r="F124" s="51"/>
      <c r="G124" s="51"/>
      <c r="H124" s="51"/>
      <c r="I124" s="51"/>
      <c r="K124" s="51" t="str">
        <v>ITEM9161</v>
      </c>
      <c r="L124" s="51" t="str">
        <v>Orange</v>
      </c>
      <c r="M124" s="59" t="str">
        <v>Tangerine</v>
      </c>
      <c r="N124" s="59">
        <v>44907</v>
      </c>
      <c r="O124" s="51">
        <v>14730</v>
      </c>
      <c r="P124" s="51">
        <v>29</v>
      </c>
      <c r="Q124" s="51">
        <v>507.93103448275861</v>
      </c>
      <c r="R124" s="51" t="str">
        <v>Week-2</v>
      </c>
    </row>
    <row r="125" spans="2:18" ht="20.25">
      <c r="B125" s="51"/>
      <c r="C125" s="51"/>
      <c r="D125" s="51"/>
      <c r="E125" s="59"/>
      <c r="F125" s="51"/>
      <c r="G125" s="51"/>
      <c r="H125" s="51"/>
      <c r="I125" s="51"/>
      <c r="K125" s="51" t="str">
        <v>ITEM3306</v>
      </c>
      <c r="L125" s="51" t="str">
        <v>Lemon</v>
      </c>
      <c r="M125" s="59" t="str">
        <v>Oblong</v>
      </c>
      <c r="N125" s="59">
        <v>44907</v>
      </c>
      <c r="O125" s="51">
        <v>672</v>
      </c>
      <c r="P125" s="51">
        <v>2</v>
      </c>
      <c r="Q125" s="51">
        <v>336</v>
      </c>
      <c r="R125" s="51" t="str">
        <v>Week-2</v>
      </c>
    </row>
    <row r="126" spans="2:18" ht="20.25">
      <c r="B126" s="51"/>
      <c r="C126" s="51"/>
      <c r="D126" s="51"/>
      <c r="E126" s="59"/>
      <c r="F126" s="51"/>
      <c r="G126" s="51"/>
      <c r="H126" s="51"/>
      <c r="I126" s="51"/>
      <c r="K126" s="51" t="str">
        <v>ITEM8789</v>
      </c>
      <c r="L126" s="51" t="str">
        <v>Mango</v>
      </c>
      <c r="M126" s="59" t="str">
        <v>Alphonso</v>
      </c>
      <c r="N126" s="59">
        <v>44907</v>
      </c>
      <c r="O126" s="51">
        <v>0</v>
      </c>
      <c r="P126" s="51">
        <v>0</v>
      </c>
      <c r="Q126" s="51">
        <v>0</v>
      </c>
      <c r="R126" s="51" t="str">
        <v>Week-2</v>
      </c>
    </row>
    <row r="127" spans="2:18" ht="20.25">
      <c r="B127" s="48"/>
      <c r="C127" s="48"/>
      <c r="D127" s="48"/>
      <c r="E127" s="57"/>
      <c r="F127" s="48"/>
      <c r="G127" s="48"/>
      <c r="H127" s="48"/>
      <c r="I127" s="48"/>
      <c r="K127" s="51" t="str">
        <v>ITEM2360</v>
      </c>
      <c r="L127" s="51" t="str">
        <v>Apple</v>
      </c>
      <c r="M127" s="59" t="str">
        <v>Golden</v>
      </c>
      <c r="N127" s="59">
        <v>44907</v>
      </c>
      <c r="O127" s="51">
        <v>488</v>
      </c>
      <c r="P127" s="51">
        <v>2</v>
      </c>
      <c r="Q127" s="51">
        <v>244</v>
      </c>
      <c r="R127" s="51" t="str">
        <v>Week-2</v>
      </c>
    </row>
    <row r="128" spans="2:18" ht="20.25">
      <c r="B128" s="48"/>
      <c r="C128" s="48"/>
      <c r="D128" s="48"/>
      <c r="E128" s="57"/>
      <c r="F128" s="48"/>
      <c r="G128" s="48"/>
      <c r="H128" s="48"/>
      <c r="I128" s="48"/>
      <c r="K128" s="51" t="str">
        <v>ITEM3301</v>
      </c>
      <c r="L128" s="51" t="str">
        <v>Orange</v>
      </c>
      <c r="M128" s="59" t="str">
        <v>Tangerine</v>
      </c>
      <c r="N128" s="59">
        <v>44907</v>
      </c>
      <c r="O128" s="51">
        <v>3395</v>
      </c>
      <c r="P128" s="51">
        <v>5</v>
      </c>
      <c r="Q128" s="51">
        <v>679</v>
      </c>
      <c r="R128" s="51" t="str">
        <v>Week-2</v>
      </c>
    </row>
    <row r="129" spans="2:18" ht="20.25">
      <c r="B129" s="48"/>
      <c r="C129" s="48"/>
      <c r="D129" s="48"/>
      <c r="E129" s="57"/>
      <c r="F129" s="48"/>
      <c r="G129" s="48"/>
      <c r="H129" s="48"/>
      <c r="I129" s="48"/>
      <c r="K129" s="51" t="str">
        <v>ITEM5899</v>
      </c>
      <c r="L129" s="51" t="str">
        <v>Orange</v>
      </c>
      <c r="M129" s="59" t="str">
        <v>Mandarin</v>
      </c>
      <c r="N129" s="59">
        <v>44907</v>
      </c>
      <c r="O129" s="51">
        <v>1014</v>
      </c>
      <c r="P129" s="51">
        <v>6</v>
      </c>
      <c r="Q129" s="51">
        <v>169</v>
      </c>
      <c r="R129" s="51" t="str">
        <v>Week-2</v>
      </c>
    </row>
    <row r="130" spans="2:18" ht="20.25">
      <c r="B130" s="48"/>
      <c r="C130" s="48"/>
      <c r="D130" s="48"/>
      <c r="E130" s="57"/>
      <c r="F130" s="48"/>
      <c r="G130" s="48"/>
      <c r="H130" s="48"/>
      <c r="I130" s="48"/>
      <c r="K130" s="51" t="str">
        <v>ITEM5049</v>
      </c>
      <c r="L130" s="51" t="str">
        <v>Lemon</v>
      </c>
      <c r="M130" s="59" t="str">
        <v>Lisbon</v>
      </c>
      <c r="N130" s="59">
        <v>44907</v>
      </c>
      <c r="O130" s="51">
        <v>2241</v>
      </c>
      <c r="P130" s="51">
        <v>9</v>
      </c>
      <c r="Q130" s="51">
        <v>249</v>
      </c>
      <c r="R130" s="51" t="str">
        <v>Week-2</v>
      </c>
    </row>
    <row r="131" spans="2:18" ht="20.25">
      <c r="B131" s="48"/>
      <c r="C131" s="48"/>
      <c r="D131" s="48"/>
      <c r="E131" s="57"/>
      <c r="F131" s="48"/>
      <c r="G131" s="48"/>
      <c r="H131" s="48"/>
      <c r="I131" s="48"/>
      <c r="K131" s="51" t="str">
        <v>ITEM8897</v>
      </c>
      <c r="L131" s="51" t="str">
        <v>Apple</v>
      </c>
      <c r="M131" s="59" t="str">
        <v>Red</v>
      </c>
      <c r="N131" s="59">
        <v>44907</v>
      </c>
      <c r="O131" s="51">
        <v>7594</v>
      </c>
      <c r="P131" s="51">
        <v>9</v>
      </c>
      <c r="Q131" s="51">
        <v>843.77777777777783</v>
      </c>
      <c r="R131" s="51" t="str">
        <v>Week-2</v>
      </c>
    </row>
    <row r="132" spans="2:18" ht="20.25">
      <c r="B132" s="48"/>
      <c r="C132" s="48"/>
      <c r="D132" s="48"/>
      <c r="E132" s="57"/>
      <c r="F132" s="48"/>
      <c r="G132" s="48"/>
      <c r="H132" s="48"/>
      <c r="I132" s="48"/>
      <c r="K132" s="51" t="str">
        <v>ITEM7663</v>
      </c>
      <c r="L132" s="51" t="str">
        <v>Mango</v>
      </c>
      <c r="M132" s="59" t="str">
        <v>Alphonso</v>
      </c>
      <c r="N132" s="59">
        <v>44907</v>
      </c>
      <c r="O132" s="51">
        <v>1015</v>
      </c>
      <c r="P132" s="51">
        <v>7</v>
      </c>
      <c r="Q132" s="51">
        <v>145</v>
      </c>
      <c r="R132" s="51" t="str">
        <v>Week-2</v>
      </c>
    </row>
    <row r="133" spans="2:18" ht="20.25">
      <c r="B133" s="48"/>
      <c r="C133" s="48"/>
      <c r="D133" s="48"/>
      <c r="E133" s="57"/>
      <c r="F133" s="48"/>
      <c r="G133" s="48"/>
      <c r="H133" s="48"/>
      <c r="I133" s="48"/>
      <c r="K133" s="51" t="str">
        <v>ITEM4672</v>
      </c>
      <c r="L133" s="51" t="str">
        <v>Apple</v>
      </c>
      <c r="M133" s="59" t="str">
        <v>Golden</v>
      </c>
      <c r="N133" s="59">
        <v>44907</v>
      </c>
      <c r="O133" s="51">
        <v>464</v>
      </c>
      <c r="P133" s="51">
        <v>1</v>
      </c>
      <c r="Q133" s="51">
        <v>464</v>
      </c>
      <c r="R133" s="51" t="str">
        <v>Week-2</v>
      </c>
    </row>
    <row r="134" spans="2:18" ht="20.25">
      <c r="B134" s="48"/>
      <c r="C134" s="48"/>
      <c r="D134" s="48"/>
      <c r="E134" s="57"/>
      <c r="F134" s="48"/>
      <c r="G134" s="48"/>
      <c r="H134" s="48"/>
      <c r="I134" s="48"/>
      <c r="K134" s="51" t="str">
        <v>ITEM8886</v>
      </c>
      <c r="L134" s="51" t="str">
        <v>Orange</v>
      </c>
      <c r="M134" s="59" t="str">
        <v>Tangerine</v>
      </c>
      <c r="N134" s="59">
        <v>44907</v>
      </c>
      <c r="O134" s="51">
        <v>1042</v>
      </c>
      <c r="P134" s="51">
        <v>6</v>
      </c>
      <c r="Q134" s="51">
        <v>173.66666666666666</v>
      </c>
      <c r="R134" s="51" t="str">
        <v>Week-2</v>
      </c>
    </row>
    <row r="135" spans="2:18" ht="20.25">
      <c r="K135" s="51" t="str">
        <v>ITEM2329</v>
      </c>
      <c r="L135" s="51" t="str">
        <v>Mango</v>
      </c>
      <c r="M135" s="59" t="str">
        <v>Amrapalli</v>
      </c>
      <c r="N135" s="59">
        <v>44907</v>
      </c>
      <c r="O135" s="51">
        <v>3990</v>
      </c>
      <c r="P135" s="51">
        <v>10</v>
      </c>
      <c r="Q135" s="51">
        <v>399</v>
      </c>
      <c r="R135" s="51" t="str">
        <v>Week-2</v>
      </c>
    </row>
    <row r="136" spans="2:18" ht="20.25">
      <c r="K136" s="51" t="str">
        <v>ITEM8933</v>
      </c>
      <c r="L136" s="51" t="str">
        <v>Apple</v>
      </c>
      <c r="M136" s="59" t="str">
        <v>Red</v>
      </c>
      <c r="N136" s="59">
        <v>44907</v>
      </c>
      <c r="O136" s="51">
        <v>2537</v>
      </c>
      <c r="P136" s="51">
        <v>3</v>
      </c>
      <c r="Q136" s="51">
        <v>845.66666666666663</v>
      </c>
      <c r="R136" s="51" t="str">
        <v>Week-2</v>
      </c>
    </row>
    <row r="137" spans="2:18" ht="20.25">
      <c r="K137" s="51" t="str">
        <v>ITEM6354</v>
      </c>
      <c r="L137" s="51" t="str">
        <v>Apple</v>
      </c>
      <c r="M137" s="59" t="str">
        <v>Golden</v>
      </c>
      <c r="N137" s="59">
        <v>44907</v>
      </c>
      <c r="O137" s="51">
        <v>3375</v>
      </c>
      <c r="P137" s="51">
        <v>4</v>
      </c>
      <c r="Q137" s="51">
        <v>843.75</v>
      </c>
      <c r="R137" s="51" t="str">
        <v>Week-2</v>
      </c>
    </row>
    <row r="138" spans="2:18" ht="20.25">
      <c r="K138" s="51" t="str">
        <v>ITEM7861</v>
      </c>
      <c r="L138" s="51" t="str">
        <v>Orange</v>
      </c>
      <c r="M138" s="59" t="str">
        <v>Mandarin</v>
      </c>
      <c r="N138" s="59">
        <v>44907</v>
      </c>
      <c r="O138" s="51">
        <v>7374</v>
      </c>
      <c r="P138" s="51">
        <v>38</v>
      </c>
      <c r="Q138" s="51">
        <v>194.05263157894737</v>
      </c>
      <c r="R138" s="51" t="str">
        <v>Week-2</v>
      </c>
    </row>
    <row r="139" spans="2:18" ht="20.25">
      <c r="K139" s="51" t="str">
        <v>ITEM2852</v>
      </c>
      <c r="L139" s="51" t="str">
        <v>Lemon</v>
      </c>
      <c r="M139" s="59" t="str">
        <v>Oblong</v>
      </c>
      <c r="N139" s="59">
        <v>44907</v>
      </c>
      <c r="O139" s="51">
        <v>3660</v>
      </c>
      <c r="P139" s="51">
        <v>12</v>
      </c>
      <c r="Q139" s="51">
        <v>305</v>
      </c>
      <c r="R139" s="51" t="str">
        <v>Week-2</v>
      </c>
    </row>
    <row r="140" spans="2:18" ht="20.25">
      <c r="K140" s="51" t="str">
        <v>ITEM4931</v>
      </c>
      <c r="L140" s="51" t="str">
        <v>Lemon</v>
      </c>
      <c r="M140" s="59" t="str">
        <v>Lisbon</v>
      </c>
      <c r="N140" s="59">
        <v>44907</v>
      </c>
      <c r="O140" s="51">
        <v>0</v>
      </c>
      <c r="P140" s="51">
        <v>0</v>
      </c>
      <c r="Q140" s="51">
        <v>0</v>
      </c>
      <c r="R140" s="51" t="str">
        <v>Week-2</v>
      </c>
    </row>
    <row r="141" spans="2:18" ht="20.25">
      <c r="K141" s="51" t="str">
        <v>ITEM3252</v>
      </c>
      <c r="L141" s="51" t="str">
        <v>Orange</v>
      </c>
      <c r="M141" s="59" t="str">
        <v>Tangerine</v>
      </c>
      <c r="N141" s="59">
        <v>44907</v>
      </c>
      <c r="O141" s="51">
        <v>13793</v>
      </c>
      <c r="P141" s="51">
        <v>28</v>
      </c>
      <c r="Q141" s="51">
        <v>492.60714285714283</v>
      </c>
      <c r="R141" s="51" t="str">
        <v>Week-2</v>
      </c>
    </row>
    <row r="142" spans="2:18" ht="20.25">
      <c r="K142" s="51" t="str">
        <v>ITEM8353</v>
      </c>
      <c r="L142" s="51" t="str">
        <v>Orange</v>
      </c>
      <c r="M142" s="59" t="str">
        <v>Tangerine</v>
      </c>
      <c r="N142" s="59">
        <v>44907</v>
      </c>
      <c r="O142" s="51">
        <v>9282</v>
      </c>
      <c r="P142" s="51">
        <v>11</v>
      </c>
      <c r="Q142" s="51">
        <v>843.81818181818187</v>
      </c>
      <c r="R142" s="51" t="str">
        <v>Week-2</v>
      </c>
    </row>
    <row r="143" spans="2:18" ht="20.25">
      <c r="K143" s="51" t="str">
        <v>ITEM3405</v>
      </c>
      <c r="L143" s="51" t="str">
        <v>Lemon</v>
      </c>
      <c r="M143" s="59" t="str">
        <v>Nimbu</v>
      </c>
      <c r="N143" s="59">
        <v>44907</v>
      </c>
      <c r="O143" s="51">
        <v>11883</v>
      </c>
      <c r="P143" s="51">
        <v>17</v>
      </c>
      <c r="Q143" s="51">
        <v>699</v>
      </c>
      <c r="R143" s="51" t="str">
        <v>Week-2</v>
      </c>
    </row>
    <row r="144" spans="2:18" ht="20.25">
      <c r="K144" s="51" t="str">
        <v>ITEM2248</v>
      </c>
      <c r="L144" s="51" t="str">
        <v>Apple</v>
      </c>
      <c r="M144" s="59" t="str">
        <v>Red</v>
      </c>
      <c r="N144" s="59">
        <v>44907</v>
      </c>
      <c r="O144" s="51">
        <v>19222</v>
      </c>
      <c r="P144" s="51">
        <v>46</v>
      </c>
      <c r="Q144" s="51">
        <v>417.86956521739131</v>
      </c>
      <c r="R144" s="51" t="str">
        <v>Week-2</v>
      </c>
    </row>
    <row r="145" spans="11:18" ht="20.25">
      <c r="K145" s="51" t="str">
        <v>ITEM6460</v>
      </c>
      <c r="L145" s="51" t="str">
        <v>Lemon</v>
      </c>
      <c r="M145" s="59" t="str">
        <v>Nimbu</v>
      </c>
      <c r="N145" s="59">
        <v>44907</v>
      </c>
      <c r="O145" s="51">
        <v>179</v>
      </c>
      <c r="P145" s="51">
        <v>1</v>
      </c>
      <c r="Q145" s="51">
        <v>179</v>
      </c>
      <c r="R145" s="51" t="str">
        <v>Week-2</v>
      </c>
    </row>
    <row r="146" spans="11:18" ht="20.25">
      <c r="K146" s="51" t="str">
        <v>ITEM5159</v>
      </c>
      <c r="L146" s="51" t="str">
        <v>Mango</v>
      </c>
      <c r="M146" s="59" t="str">
        <v>Amrapalli</v>
      </c>
      <c r="N146" s="59">
        <v>44907</v>
      </c>
      <c r="O146" s="51">
        <v>675</v>
      </c>
      <c r="P146" s="51">
        <v>5</v>
      </c>
      <c r="Q146" s="51">
        <v>135</v>
      </c>
      <c r="R146" s="51" t="str">
        <v>Week-2</v>
      </c>
    </row>
    <row r="147" spans="11:18" ht="20.25">
      <c r="K147" s="51" t="str">
        <v>ITEM7691</v>
      </c>
      <c r="L147" s="51" t="str">
        <v>Orange</v>
      </c>
      <c r="M147" s="59" t="str">
        <v>Indie</v>
      </c>
      <c r="N147" s="59">
        <v>44907</v>
      </c>
      <c r="O147" s="51">
        <v>0</v>
      </c>
      <c r="P147" s="51">
        <v>0</v>
      </c>
      <c r="Q147" s="51">
        <v>0</v>
      </c>
      <c r="R147" s="51" t="str">
        <v>Week-2</v>
      </c>
    </row>
    <row r="148" spans="11:18" ht="20.25">
      <c r="K148" s="51" t="str">
        <v>ITEM8733</v>
      </c>
      <c r="L148" s="51" t="str">
        <v>Lemon</v>
      </c>
      <c r="M148" s="59" t="str">
        <v>Lisbon</v>
      </c>
      <c r="N148" s="59">
        <v>44907</v>
      </c>
      <c r="O148" s="51">
        <v>0</v>
      </c>
      <c r="P148" s="51">
        <v>0</v>
      </c>
      <c r="Q148" s="51">
        <v>0</v>
      </c>
      <c r="R148" s="51" t="str">
        <v>Week-2</v>
      </c>
    </row>
    <row r="149" spans="11:18" ht="20.25">
      <c r="K149" s="51" t="str">
        <v>ITEM5211</v>
      </c>
      <c r="L149" s="51" t="str">
        <v>Mango</v>
      </c>
      <c r="M149" s="59" t="str">
        <v>Amrapalli</v>
      </c>
      <c r="N149" s="59">
        <v>44907</v>
      </c>
      <c r="O149" s="51">
        <v>837</v>
      </c>
      <c r="P149" s="51">
        <v>3</v>
      </c>
      <c r="Q149" s="51">
        <v>279</v>
      </c>
      <c r="R149" s="51" t="str">
        <v>Week-2</v>
      </c>
    </row>
    <row r="150" spans="11:18" ht="20.25">
      <c r="K150" s="51" t="str">
        <v>ITEM1965</v>
      </c>
      <c r="L150" s="51" t="str">
        <v>Mango</v>
      </c>
      <c r="M150" s="59" t="str">
        <v>Green</v>
      </c>
      <c r="N150" s="59">
        <v>44907</v>
      </c>
      <c r="O150" s="51">
        <v>12823</v>
      </c>
      <c r="P150" s="51">
        <v>15</v>
      </c>
      <c r="Q150" s="51">
        <v>854.86666666666667</v>
      </c>
      <c r="R150" s="51" t="str">
        <v>Week-2</v>
      </c>
    </row>
    <row r="151" spans="11:18" ht="20.25">
      <c r="K151" s="51" t="str">
        <v>ITEM2083</v>
      </c>
      <c r="L151" s="51" t="str">
        <v>Lemon</v>
      </c>
      <c r="M151" s="59" t="str">
        <v>Nimbu</v>
      </c>
      <c r="N151" s="59">
        <v>44907</v>
      </c>
      <c r="O151" s="51">
        <v>14730</v>
      </c>
      <c r="P151" s="51">
        <v>29</v>
      </c>
      <c r="Q151" s="51">
        <v>507.93103448275861</v>
      </c>
      <c r="R151" s="51" t="str">
        <v>Week-2</v>
      </c>
    </row>
    <row r="152" spans="11:18" ht="20.25">
      <c r="K152" s="51" t="str">
        <v>ITEM9903</v>
      </c>
      <c r="L152" s="51" t="str">
        <v>Lemon</v>
      </c>
      <c r="M152" s="59" t="str">
        <v>Oblong</v>
      </c>
      <c r="N152" s="59">
        <v>44907</v>
      </c>
      <c r="O152" s="51">
        <v>672</v>
      </c>
      <c r="P152" s="51">
        <v>2</v>
      </c>
      <c r="Q152" s="51">
        <v>336</v>
      </c>
      <c r="R152" s="51" t="str">
        <v>Week-2</v>
      </c>
    </row>
    <row r="153" spans="11:18" ht="20.25">
      <c r="K153" s="51" t="str">
        <v>ITEM2624</v>
      </c>
      <c r="L153" s="51" t="str">
        <v>Lemon</v>
      </c>
      <c r="M153" s="59" t="str">
        <v>Nimbu</v>
      </c>
      <c r="N153" s="59">
        <v>44907</v>
      </c>
      <c r="O153" s="51">
        <v>0</v>
      </c>
      <c r="P153" s="51">
        <v>0</v>
      </c>
      <c r="Q153" s="51">
        <v>0</v>
      </c>
      <c r="R153" s="51" t="str">
        <v>Week-2</v>
      </c>
    </row>
    <row r="154" spans="11:18" ht="20.25">
      <c r="K154" s="51" t="str">
        <v>ITEM6480</v>
      </c>
      <c r="L154" s="51" t="str">
        <v>Apple</v>
      </c>
      <c r="M154" s="59" t="str">
        <v>Red</v>
      </c>
      <c r="N154" s="59">
        <v>44907</v>
      </c>
      <c r="O154" s="51">
        <v>488</v>
      </c>
      <c r="P154" s="51">
        <v>2</v>
      </c>
      <c r="Q154" s="51">
        <v>244</v>
      </c>
      <c r="R154" s="51" t="str">
        <v>Week-2</v>
      </c>
    </row>
    <row r="155" spans="11:18" ht="20.25">
      <c r="K155" s="51" t="str">
        <v>ITEM5846</v>
      </c>
      <c r="L155" s="51" t="str">
        <v>Mango</v>
      </c>
      <c r="M155" s="59" t="str">
        <v>Green</v>
      </c>
      <c r="N155" s="59">
        <v>44907</v>
      </c>
      <c r="O155" s="51">
        <v>3395</v>
      </c>
      <c r="P155" s="51">
        <v>5</v>
      </c>
      <c r="Q155" s="51">
        <v>679</v>
      </c>
      <c r="R155" s="51" t="str">
        <v>Week-2</v>
      </c>
    </row>
    <row r="156" spans="11:18" ht="20.25">
      <c r="K156" s="51"/>
      <c r="L156" s="51"/>
      <c r="M156" s="59"/>
      <c r="N156" s="51"/>
      <c r="O156" s="51"/>
      <c r="P156" s="51"/>
      <c r="Q156" s="51"/>
      <c r="R156" s="51"/>
    </row>
    <row r="157" spans="11:18" ht="20.25">
      <c r="K157" s="51"/>
      <c r="L157" s="51"/>
      <c r="M157" s="59"/>
      <c r="N157" s="51"/>
      <c r="O157" s="51"/>
      <c r="P157" s="51"/>
      <c r="Q157" s="51"/>
      <c r="R157" s="51"/>
    </row>
    <row r="158" spans="11:18" ht="20.25">
      <c r="K158" s="51"/>
      <c r="L158" s="51"/>
      <c r="M158" s="59"/>
      <c r="N158" s="51"/>
      <c r="O158" s="51"/>
      <c r="P158" s="51"/>
      <c r="Q158" s="51"/>
      <c r="R158" s="51"/>
    </row>
    <row r="159" spans="11:18" ht="20.25">
      <c r="K159" s="51"/>
      <c r="L159" s="51"/>
      <c r="M159" s="59"/>
      <c r="N159" s="51"/>
      <c r="O159" s="51"/>
      <c r="P159" s="51"/>
      <c r="Q159" s="51"/>
      <c r="R159" s="51"/>
    </row>
    <row r="160" spans="11:18" ht="20.25">
      <c r="K160" s="51"/>
      <c r="L160" s="51"/>
      <c r="M160" s="59"/>
      <c r="N160" s="51"/>
      <c r="O160" s="51"/>
      <c r="P160" s="51"/>
      <c r="Q160" s="51"/>
      <c r="R160" s="51"/>
    </row>
    <row r="161" spans="11:18" ht="20.25">
      <c r="K161" s="51"/>
      <c r="L161" s="51"/>
      <c r="M161" s="59"/>
      <c r="N161" s="51"/>
      <c r="O161" s="51"/>
      <c r="P161" s="51"/>
      <c r="Q161" s="51"/>
      <c r="R161" s="51"/>
    </row>
    <row r="162" spans="11:18" ht="20.25">
      <c r="K162" s="51"/>
      <c r="L162" s="51"/>
      <c r="M162" s="59"/>
      <c r="N162" s="51"/>
      <c r="O162" s="51"/>
      <c r="P162" s="51"/>
      <c r="Q162" s="51"/>
      <c r="R162" s="51"/>
    </row>
    <row r="163" spans="11:18" ht="20.25">
      <c r="K163" s="51"/>
      <c r="L163" s="51"/>
      <c r="M163" s="59"/>
      <c r="N163" s="51"/>
      <c r="O163" s="51"/>
      <c r="P163" s="51"/>
      <c r="Q163" s="51"/>
      <c r="R163" s="51"/>
    </row>
    <row r="164" spans="11:18" ht="20.25">
      <c r="K164" s="51"/>
      <c r="L164" s="51"/>
      <c r="M164" s="59"/>
      <c r="N164" s="51"/>
      <c r="O164" s="51"/>
      <c r="P164" s="51"/>
      <c r="Q164" s="51"/>
      <c r="R164" s="51"/>
    </row>
    <row r="165" spans="11:18" ht="20.25">
      <c r="K165" s="51"/>
      <c r="L165" s="51"/>
      <c r="M165" s="59"/>
      <c r="N165" s="51"/>
      <c r="O165" s="51"/>
      <c r="P165" s="51"/>
      <c r="Q165" s="51"/>
      <c r="R165" s="51"/>
    </row>
    <row r="166" spans="11:18" ht="20.25">
      <c r="K166" s="51"/>
      <c r="L166" s="51"/>
      <c r="M166" s="59"/>
      <c r="N166" s="51"/>
      <c r="O166" s="51"/>
      <c r="P166" s="51"/>
      <c r="Q166" s="51"/>
      <c r="R166" s="51"/>
    </row>
    <row r="167" spans="11:18" ht="20.25">
      <c r="K167" s="51"/>
      <c r="L167" s="51"/>
      <c r="M167" s="59"/>
      <c r="N167" s="51"/>
      <c r="O167" s="51"/>
      <c r="P167" s="51"/>
      <c r="Q167" s="51"/>
      <c r="R167" s="51"/>
    </row>
    <row r="168" spans="11:18" ht="20.25">
      <c r="K168" s="51"/>
      <c r="L168" s="51"/>
      <c r="M168" s="59"/>
      <c r="N168" s="51"/>
      <c r="O168" s="51"/>
      <c r="P168" s="51"/>
      <c r="Q168" s="51"/>
      <c r="R168" s="51"/>
    </row>
    <row r="169" spans="11:18" ht="20.25">
      <c r="K169" s="51"/>
      <c r="L169" s="51"/>
      <c r="M169" s="59"/>
      <c r="N169" s="51"/>
      <c r="O169" s="51"/>
      <c r="P169" s="51"/>
      <c r="Q169" s="51"/>
      <c r="R169" s="51"/>
    </row>
    <row r="170" spans="11:18" ht="20.25">
      <c r="K170" s="51"/>
      <c r="L170" s="51"/>
      <c r="M170" s="59"/>
      <c r="N170" s="51"/>
      <c r="O170" s="51"/>
      <c r="P170" s="51"/>
      <c r="Q170" s="51"/>
      <c r="R170" s="51"/>
    </row>
    <row r="181" spans="5:13" s="15" customFormat="1">
      <c r="E181" s="21"/>
      <c r="M181" s="21"/>
    </row>
    <row r="182" spans="5:13" s="15" customFormat="1">
      <c r="E182" s="21"/>
      <c r="M182" s="21"/>
    </row>
    <row r="183" spans="5:13" s="15" customFormat="1">
      <c r="E183" s="21"/>
      <c r="M183" s="21"/>
    </row>
    <row r="184" spans="5:13" s="15" customFormat="1">
      <c r="E184" s="21"/>
      <c r="M184" s="21"/>
    </row>
    <row r="185" spans="5:13" s="15" customFormat="1">
      <c r="E185" s="21"/>
      <c r="M185" s="21"/>
    </row>
    <row r="186" spans="5:13" s="15" customFormat="1">
      <c r="E186" s="21"/>
      <c r="M186" s="21"/>
    </row>
    <row r="187" spans="5:13" s="15" customFormat="1">
      <c r="E187" s="21"/>
      <c r="M187" s="21"/>
    </row>
    <row r="188" spans="5:13" s="15" customFormat="1">
      <c r="E188" s="21"/>
      <c r="M188" s="21"/>
    </row>
    <row r="189" spans="5:13" s="15" customFormat="1">
      <c r="E189" s="21"/>
      <c r="M189" s="21"/>
    </row>
    <row r="190" spans="5:13" s="15" customFormat="1">
      <c r="E190" s="21"/>
      <c r="M190" s="21"/>
    </row>
    <row r="191" spans="5:13" s="15" customFormat="1">
      <c r="E191" s="21"/>
      <c r="M191" s="21"/>
    </row>
    <row r="192" spans="5:13" s="15" customFormat="1">
      <c r="E192" s="21"/>
      <c r="M192" s="21"/>
    </row>
    <row r="193" spans="5:13" s="15" customFormat="1">
      <c r="E193" s="21"/>
      <c r="M193" s="21"/>
    </row>
    <row r="194" spans="5:13" s="15" customFormat="1">
      <c r="E194" s="21"/>
      <c r="M194" s="21"/>
    </row>
    <row r="195" spans="5:13" s="15" customFormat="1">
      <c r="E195" s="21"/>
      <c r="M195" s="21"/>
    </row>
    <row r="196" spans="5:13" s="15" customFormat="1">
      <c r="E196" s="21"/>
      <c r="M196" s="21"/>
    </row>
    <row r="197" spans="5:13" s="15" customFormat="1">
      <c r="E197" s="21"/>
      <c r="M197" s="21"/>
    </row>
    <row r="198" spans="5:13" s="15" customFormat="1">
      <c r="E198" s="21"/>
      <c r="M198" s="21"/>
    </row>
    <row r="199" spans="5:13" s="15" customFormat="1">
      <c r="E199" s="21"/>
      <c r="M199" s="21"/>
    </row>
    <row r="200" spans="5:13" s="15" customFormat="1">
      <c r="E200" s="21"/>
      <c r="M200" s="21"/>
    </row>
    <row r="201" spans="5:13" s="15" customFormat="1">
      <c r="E201" s="21"/>
      <c r="M201" s="21"/>
    </row>
    <row r="202" spans="5:13" s="15" customFormat="1">
      <c r="E202" s="21"/>
      <c r="M202" s="21"/>
    </row>
    <row r="203" spans="5:13" s="15" customFormat="1">
      <c r="E203" s="21"/>
      <c r="M203" s="21"/>
    </row>
    <row r="204" spans="5:13" s="15" customFormat="1">
      <c r="E204" s="21"/>
      <c r="M204" s="21"/>
    </row>
  </sheetData>
  <mergeCells count="5">
    <mergeCell ref="H6:L6"/>
    <mergeCell ref="D27:H29"/>
    <mergeCell ref="J7:K7"/>
    <mergeCell ref="M6:Q6"/>
    <mergeCell ref="N28:Q28"/>
  </mergeCells>
  <dataValidations count="1">
    <dataValidation type="list" allowBlank="1" showInputMessage="1" showErrorMessage="1" sqref="C7" xr:uid="{7D88DF0A-B35F-4B70-BD13-5CD4E0227207}">
      <formula1>INDIRECT($B$7)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38B7ACA-4BB3-4E6E-A17C-B004EF2685ED}">
          <x14:formula1>
            <xm:f>DropDowns!$I$3:$I$7</xm:f>
          </x14:formula1>
          <xm:sqref>B7 J7</xm:sqref>
        </x14:dataValidation>
        <x14:dataValidation type="list" allowBlank="1" showInputMessage="1" showErrorMessage="1" xr:uid="{22E810C0-DEFB-42DB-84FA-812EB8B2932B}">
          <x14:formula1>
            <xm:f>DropDowns!$K$3:$K$7</xm:f>
          </x14:formula1>
          <xm:sqref>B29:B30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Kavi Dhina</cp:lastModifiedBy>
  <cp:revision/>
  <dcterms:created xsi:type="dcterms:W3CDTF">2023-11-23T04:27:48Z</dcterms:created>
  <dcterms:modified xsi:type="dcterms:W3CDTF">2023-11-26T13:29:36Z</dcterms:modified>
  <cp:category/>
  <cp:contentStatus/>
</cp:coreProperties>
</file>