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re\Documents\Spring24\Performance-Design\"/>
    </mc:Choice>
  </mc:AlternateContent>
  <xr:revisionPtr revIDLastSave="0" documentId="13_ncr:1_{C4F34B97-C477-4EC6-BD22-C720D0CF935F}" xr6:coauthVersionLast="47" xr6:coauthVersionMax="47" xr10:uidLastSave="{00000000-0000-0000-0000-000000000000}"/>
  <bookViews>
    <workbookView xWindow="12840" yWindow="2865" windowWidth="16095" windowHeight="15435" tabRatio="702" xr2:uid="{00000000-000D-0000-FFFF-FFFF00000000}"/>
  </bookViews>
  <sheets>
    <sheet name="HW 2 - Dimensions" sheetId="6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62" l="1"/>
  <c r="E20" i="62"/>
  <c r="G17" i="62"/>
  <c r="G16" i="62"/>
  <c r="E15" i="62"/>
  <c r="G15" i="62"/>
  <c r="G14" i="62"/>
  <c r="F7" i="62"/>
  <c r="F6" i="62"/>
  <c r="G11" i="62"/>
  <c r="G13" i="62"/>
  <c r="G8" i="62" l="1"/>
</calcChain>
</file>

<file path=xl/sharedStrings.xml><?xml version="1.0" encoding="utf-8"?>
<sst xmlns="http://schemas.openxmlformats.org/spreadsheetml/2006/main" count="134" uniqueCount="62">
  <si>
    <t>AR</t>
  </si>
  <si>
    <t>S</t>
  </si>
  <si>
    <t>Homework #2</t>
  </si>
  <si>
    <t>l</t>
  </si>
  <si>
    <t>Aspect Ratio</t>
  </si>
  <si>
    <t>Aircraft Characteristics</t>
  </si>
  <si>
    <t>Tail Bump Angle</t>
  </si>
  <si>
    <r>
      <t>WING</t>
    </r>
    <r>
      <rPr>
        <b/>
        <sz val="12"/>
        <color rgb="FF000000"/>
        <rFont val="Calibri"/>
        <family val="2"/>
        <scheme val="minor"/>
      </rPr>
      <t xml:space="preserve"> CHARACTERISTICS</t>
    </r>
  </si>
  <si>
    <t>Units</t>
  </si>
  <si>
    <t>Measured Value</t>
  </si>
  <si>
    <t>Calculated Value</t>
  </si>
  <si>
    <t>Leading Edge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</si>
  <si>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LE</t>
    </r>
  </si>
  <si>
    <t>deg</t>
  </si>
  <si>
    <t>Trailing Edge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</si>
  <si>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TE</t>
    </r>
  </si>
  <si>
    <t>Quarter-Chord Sweep Angle</t>
  </si>
  <si>
    <r>
      <t>L</t>
    </r>
    <r>
      <rPr>
        <vertAlign val="subscript"/>
        <sz val="12"/>
        <color theme="1"/>
        <rFont val="Calibri"/>
        <family val="2"/>
        <scheme val="minor"/>
      </rPr>
      <t>c/4</t>
    </r>
  </si>
  <si>
    <t>Tip Chord</t>
  </si>
  <si>
    <r>
      <t>c</t>
    </r>
    <r>
      <rPr>
        <vertAlign val="subscript"/>
        <sz val="12"/>
        <color theme="1"/>
        <rFont val="Calibri"/>
        <family val="2"/>
        <scheme val="minor"/>
      </rPr>
      <t>t</t>
    </r>
  </si>
  <si>
    <t>ft</t>
  </si>
  <si>
    <t>Root Chord</t>
  </si>
  <si>
    <r>
      <t>c</t>
    </r>
    <r>
      <rPr>
        <vertAlign val="subscript"/>
        <sz val="12"/>
        <color theme="1"/>
        <rFont val="Calibri"/>
        <family val="2"/>
        <scheme val="minor"/>
      </rPr>
      <t>r</t>
    </r>
  </si>
  <si>
    <t>Average Chord</t>
  </si>
  <si>
    <t>c</t>
  </si>
  <si>
    <t>Wing Span</t>
  </si>
  <si>
    <t>b</t>
  </si>
  <si>
    <t>Taper Ratio</t>
  </si>
  <si>
    <t>--</t>
  </si>
  <si>
    <r>
      <t>ft</t>
    </r>
    <r>
      <rPr>
        <vertAlign val="superscript"/>
        <sz val="12"/>
        <color theme="1"/>
        <rFont val="Calibri"/>
        <family val="2"/>
        <scheme val="minor"/>
      </rPr>
      <t>2</t>
    </r>
  </si>
  <si>
    <t>MAC length</t>
  </si>
  <si>
    <t>MAC</t>
  </si>
  <si>
    <t>MAC location</t>
  </si>
  <si>
    <r>
      <t>y</t>
    </r>
    <r>
      <rPr>
        <vertAlign val="subscript"/>
        <sz val="12"/>
        <color theme="1"/>
        <rFont val="Calibri"/>
        <family val="2"/>
        <scheme val="minor"/>
      </rPr>
      <t>MAC</t>
    </r>
  </si>
  <si>
    <t>Dihedral Angle</t>
  </si>
  <si>
    <t>G</t>
  </si>
  <si>
    <t>AIRCRAFT CHARACTERISTICS</t>
  </si>
  <si>
    <t>Aircraft Height</t>
  </si>
  <si>
    <r>
      <t>H</t>
    </r>
    <r>
      <rPr>
        <vertAlign val="subscript"/>
        <sz val="12"/>
        <color theme="1"/>
        <rFont val="Calibri"/>
        <family val="2"/>
        <scheme val="minor"/>
      </rPr>
      <t>a/c</t>
    </r>
  </si>
  <si>
    <t>Aircraft Length</t>
  </si>
  <si>
    <r>
      <t>L</t>
    </r>
    <r>
      <rPr>
        <vertAlign val="subscript"/>
        <sz val="12"/>
        <color theme="1"/>
        <rFont val="Calibri"/>
        <family val="2"/>
        <scheme val="minor"/>
      </rPr>
      <t>a/c</t>
    </r>
  </si>
  <si>
    <t>Fuselage Length</t>
  </si>
  <si>
    <r>
      <t>L</t>
    </r>
    <r>
      <rPr>
        <vertAlign val="subscript"/>
        <sz val="12"/>
        <color theme="1"/>
        <rFont val="Calibri"/>
        <family val="2"/>
        <scheme val="minor"/>
      </rPr>
      <t>fuse</t>
    </r>
  </si>
  <si>
    <t>Fuselage Diameter</t>
  </si>
  <si>
    <r>
      <t>D</t>
    </r>
    <r>
      <rPr>
        <vertAlign val="subscript"/>
        <sz val="12"/>
        <color theme="1"/>
        <rFont val="Calibri"/>
        <family val="2"/>
        <scheme val="minor"/>
      </rPr>
      <t>fuse</t>
    </r>
  </si>
  <si>
    <t>q</t>
  </si>
  <si>
    <t>AIRCRAFT LOCATIONS {(0,0,0) = (nose tip,CL,ground)}</t>
  </si>
  <si>
    <t>FS</t>
  </si>
  <si>
    <t>± BL</t>
  </si>
  <si>
    <t>Wing</t>
  </si>
  <si>
    <t>Nose Gear</t>
  </si>
  <si>
    <t>Main Gear</t>
  </si>
  <si>
    <t>Given    Value</t>
  </si>
  <si>
    <t>Given   Value</t>
  </si>
  <si>
    <t>X</t>
  </si>
  <si>
    <t>Wing Area</t>
  </si>
  <si>
    <t>X.Y</t>
  </si>
  <si>
    <t>X.YY</t>
  </si>
  <si>
    <t>Format</t>
  </si>
  <si>
    <r>
      <t>FS</t>
    </r>
    <r>
      <rPr>
        <vertAlign val="subscript"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; WL</t>
    </r>
    <r>
      <rPr>
        <vertAlign val="subscript"/>
        <sz val="12"/>
        <color theme="1"/>
        <rFont val="Calibri"/>
        <family val="2"/>
        <scheme val="minor"/>
      </rPr>
      <t>w</t>
    </r>
  </si>
  <si>
    <r>
      <t>FS</t>
    </r>
    <r>
      <rPr>
        <vertAlign val="subscript"/>
        <sz val="12"/>
        <color theme="1"/>
        <rFont val="Calibri"/>
        <family val="2"/>
        <scheme val="minor"/>
      </rPr>
      <t>NG</t>
    </r>
  </si>
  <si>
    <r>
      <t>FS</t>
    </r>
    <r>
      <rPr>
        <vertAlign val="subscript"/>
        <sz val="12"/>
        <color theme="1"/>
        <rFont val="Calibri"/>
        <family val="2"/>
        <scheme val="minor"/>
      </rPr>
      <t>MG</t>
    </r>
    <r>
      <rPr>
        <sz val="12"/>
        <color theme="1"/>
        <rFont val="Calibri"/>
        <family val="2"/>
        <scheme val="minor"/>
      </rPr>
      <t>; BL</t>
    </r>
    <r>
      <rPr>
        <vertAlign val="subscript"/>
        <sz val="12"/>
        <color theme="1"/>
        <rFont val="Calibri"/>
        <family val="2"/>
        <scheme val="minor"/>
      </rPr>
      <t>MG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</si>
</sst>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166" fontId="3" fillId="0" borderId="0" xfId="0" applyNumberFormat="1" applyFont="1"/>
    <xf numFmtId="166" fontId="2" fillId="0" borderId="0" xfId="0" applyNumberFormat="1" applyFont="1"/>
    <xf numFmtId="166" fontId="4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  <xf numFmtId="1" fontId="4" fillId="0" borderId="0" xfId="0" applyNumberFormat="1" applyFon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164" fontId="5" fillId="5" borderId="4" xfId="0" applyNumberFormat="1" applyFont="1" applyFill="1" applyBorder="1" applyAlignment="1">
      <alignment horizontal="center" vertical="center" wrapText="1"/>
    </xf>
    <xf numFmtId="2" fontId="5" fillId="5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F0B8-EFDB-4D41-A9AB-E5833741DDB8}">
  <sheetPr codeName="Sheet4">
    <pageSetUpPr fitToPage="1"/>
  </sheetPr>
  <dimension ref="A1:BN106"/>
  <sheetViews>
    <sheetView tabSelected="1" workbookViewId="0">
      <selection activeCell="F29" sqref="F29"/>
    </sheetView>
  </sheetViews>
  <sheetFormatPr defaultRowHeight="15" x14ac:dyDescent="0.25"/>
  <cols>
    <col min="1" max="1" width="32.7109375" customWidth="1"/>
    <col min="2" max="2" width="10.7109375" customWidth="1"/>
    <col min="3" max="4" width="8.7109375" customWidth="1"/>
    <col min="5" max="7" width="12.7109375" customWidth="1"/>
    <col min="8" max="14" width="10.7109375" customWidth="1"/>
    <col min="19" max="20" width="2" bestFit="1" customWidth="1"/>
    <col min="21" max="22" width="4.5703125" bestFit="1" customWidth="1"/>
    <col min="23" max="25" width="7.5703125" bestFit="1" customWidth="1"/>
    <col min="26" max="26" width="2" bestFit="1" customWidth="1"/>
    <col min="27" max="28" width="4.5703125" bestFit="1" customWidth="1"/>
    <col min="29" max="31" width="7.5703125" bestFit="1" customWidth="1"/>
    <col min="32" max="33" width="6.5703125" bestFit="1" customWidth="1"/>
    <col min="34" max="36" width="7.5703125" bestFit="1" customWidth="1"/>
    <col min="37" max="37" width="2.7109375" customWidth="1"/>
    <col min="38" max="39" width="2" bestFit="1" customWidth="1"/>
    <col min="40" max="41" width="4.5703125" bestFit="1" customWidth="1"/>
    <col min="42" max="44" width="5" bestFit="1" customWidth="1"/>
    <col min="45" max="45" width="2" bestFit="1" customWidth="1"/>
    <col min="46" max="47" width="4.5703125" bestFit="1" customWidth="1"/>
    <col min="48" max="50" width="5" bestFit="1" customWidth="1"/>
    <col min="51" max="52" width="6" bestFit="1" customWidth="1"/>
    <col min="53" max="55" width="5" bestFit="1" customWidth="1"/>
  </cols>
  <sheetData>
    <row r="1" spans="1:10" x14ac:dyDescent="0.25">
      <c r="H1" s="12"/>
      <c r="I1" s="13"/>
      <c r="J1" s="12"/>
    </row>
    <row r="2" spans="1:10" x14ac:dyDescent="0.25">
      <c r="A2" s="31" t="s">
        <v>2</v>
      </c>
      <c r="B2" s="31"/>
      <c r="H2" s="12"/>
      <c r="I2" s="13"/>
      <c r="J2" s="12"/>
    </row>
    <row r="3" spans="1:10" x14ac:dyDescent="0.25">
      <c r="A3" s="31" t="s">
        <v>5</v>
      </c>
      <c r="B3" s="31"/>
      <c r="H3" s="12"/>
      <c r="I3" s="13"/>
      <c r="J3" s="12"/>
    </row>
    <row r="4" spans="1:10" ht="15.75" thickBot="1" x14ac:dyDescent="0.3">
      <c r="H4" s="12"/>
      <c r="I4" s="13"/>
      <c r="J4" s="12"/>
    </row>
    <row r="5" spans="1:10" ht="32.25" thickBot="1" x14ac:dyDescent="0.3">
      <c r="A5" s="14" t="s">
        <v>7</v>
      </c>
      <c r="B5" s="15"/>
      <c r="C5" s="16" t="s">
        <v>8</v>
      </c>
      <c r="D5" s="16" t="s">
        <v>58</v>
      </c>
      <c r="E5" s="16" t="s">
        <v>52</v>
      </c>
      <c r="F5" s="16" t="s">
        <v>9</v>
      </c>
      <c r="G5" s="16" t="s">
        <v>10</v>
      </c>
    </row>
    <row r="6" spans="1:10" ht="19.5" customHeight="1" thickBot="1" x14ac:dyDescent="0.3">
      <c r="A6" s="17" t="s">
        <v>11</v>
      </c>
      <c r="B6" s="18" t="s">
        <v>12</v>
      </c>
      <c r="C6" s="19" t="s">
        <v>13</v>
      </c>
      <c r="D6" s="19" t="s">
        <v>56</v>
      </c>
      <c r="E6" s="24" t="s">
        <v>54</v>
      </c>
      <c r="F6" s="32">
        <f>121.9-90</f>
        <v>31.900000000000006</v>
      </c>
      <c r="G6" s="24" t="s">
        <v>54</v>
      </c>
    </row>
    <row r="7" spans="1:10" ht="19.5" customHeight="1" thickBot="1" x14ac:dyDescent="0.3">
      <c r="A7" s="17" t="s">
        <v>14</v>
      </c>
      <c r="B7" s="18" t="s">
        <v>15</v>
      </c>
      <c r="C7" s="19" t="s">
        <v>13</v>
      </c>
      <c r="D7" s="19" t="s">
        <v>56</v>
      </c>
      <c r="E7" s="24" t="s">
        <v>54</v>
      </c>
      <c r="F7" s="32">
        <f>90-76.1</f>
        <v>13.900000000000006</v>
      </c>
      <c r="G7" s="24" t="s">
        <v>54</v>
      </c>
    </row>
    <row r="8" spans="1:10" ht="19.5" customHeight="1" thickBot="1" x14ac:dyDescent="0.3">
      <c r="A8" s="17" t="s">
        <v>16</v>
      </c>
      <c r="B8" s="18" t="s">
        <v>17</v>
      </c>
      <c r="C8" s="19" t="s">
        <v>13</v>
      </c>
      <c r="D8" s="19" t="s">
        <v>56</v>
      </c>
      <c r="E8" s="24" t="s">
        <v>54</v>
      </c>
      <c r="F8" s="24" t="s">
        <v>54</v>
      </c>
      <c r="G8" s="32">
        <f>DEGREES(ATAN(TAN(RADIANS(F6))-(0.25*F10*((1-G13)/(74/2)))))</f>
        <v>27.865495015368143</v>
      </c>
    </row>
    <row r="9" spans="1:10" ht="19.5" customHeight="1" thickBot="1" x14ac:dyDescent="0.3">
      <c r="A9" s="17" t="s">
        <v>18</v>
      </c>
      <c r="B9" s="19" t="s">
        <v>19</v>
      </c>
      <c r="C9" s="19" t="s">
        <v>20</v>
      </c>
      <c r="D9" s="19" t="s">
        <v>56</v>
      </c>
      <c r="E9" s="24" t="s">
        <v>54</v>
      </c>
      <c r="F9" s="32">
        <v>6.35</v>
      </c>
      <c r="G9" s="24" t="s">
        <v>54</v>
      </c>
    </row>
    <row r="10" spans="1:10" ht="19.5" customHeight="1" thickBot="1" x14ac:dyDescent="0.3">
      <c r="A10" s="17" t="s">
        <v>21</v>
      </c>
      <c r="B10" s="19" t="s">
        <v>22</v>
      </c>
      <c r="C10" s="19" t="s">
        <v>20</v>
      </c>
      <c r="D10" s="19" t="s">
        <v>56</v>
      </c>
      <c r="E10" s="24" t="s">
        <v>54</v>
      </c>
      <c r="F10" s="32">
        <v>20.224</v>
      </c>
      <c r="G10" s="24" t="s">
        <v>54</v>
      </c>
    </row>
    <row r="11" spans="1:10" ht="19.5" customHeight="1" thickBot="1" x14ac:dyDescent="0.3">
      <c r="A11" s="17" t="s">
        <v>23</v>
      </c>
      <c r="B11" s="19" t="s">
        <v>24</v>
      </c>
      <c r="C11" s="19" t="s">
        <v>20</v>
      </c>
      <c r="D11" s="19" t="s">
        <v>56</v>
      </c>
      <c r="E11" s="24" t="s">
        <v>54</v>
      </c>
      <c r="F11" s="24" t="s">
        <v>54</v>
      </c>
      <c r="G11" s="32">
        <f>(F9+F10)/2</f>
        <v>13.286999999999999</v>
      </c>
    </row>
    <row r="12" spans="1:10" ht="19.5" customHeight="1" thickBot="1" x14ac:dyDescent="0.3">
      <c r="A12" s="17" t="s">
        <v>25</v>
      </c>
      <c r="B12" s="19" t="s">
        <v>26</v>
      </c>
      <c r="C12" s="19" t="s">
        <v>20</v>
      </c>
      <c r="D12" s="19" t="s">
        <v>56</v>
      </c>
      <c r="E12" s="32">
        <v>74</v>
      </c>
      <c r="F12" s="24" t="s">
        <v>54</v>
      </c>
      <c r="G12" s="24" t="s">
        <v>54</v>
      </c>
    </row>
    <row r="13" spans="1:10" ht="19.5" customHeight="1" thickBot="1" x14ac:dyDescent="0.3">
      <c r="A13" s="17" t="s">
        <v>27</v>
      </c>
      <c r="B13" s="18" t="s">
        <v>3</v>
      </c>
      <c r="C13" s="19" t="s">
        <v>28</v>
      </c>
      <c r="D13" s="19" t="s">
        <v>57</v>
      </c>
      <c r="E13" s="24" t="s">
        <v>54</v>
      </c>
      <c r="F13" s="24" t="s">
        <v>54</v>
      </c>
      <c r="G13" s="33">
        <f>F9/F10</f>
        <v>0.31398338607594933</v>
      </c>
    </row>
    <row r="14" spans="1:10" ht="19.5" customHeight="1" thickBot="1" x14ac:dyDescent="0.3">
      <c r="A14" s="17" t="s">
        <v>55</v>
      </c>
      <c r="B14" s="19" t="s">
        <v>1</v>
      </c>
      <c r="C14" s="19" t="s">
        <v>29</v>
      </c>
      <c r="D14" s="19" t="s">
        <v>56</v>
      </c>
      <c r="E14" s="27">
        <v>950</v>
      </c>
      <c r="F14" s="24" t="s">
        <v>54</v>
      </c>
      <c r="G14" s="32">
        <f>E12*G11</f>
        <v>983.23799999999994</v>
      </c>
    </row>
    <row r="15" spans="1:10" ht="19.5" customHeight="1" thickBot="1" x14ac:dyDescent="0.3">
      <c r="A15" s="17" t="s">
        <v>4</v>
      </c>
      <c r="B15" s="19" t="s">
        <v>0</v>
      </c>
      <c r="C15" s="19" t="s">
        <v>28</v>
      </c>
      <c r="D15" s="19" t="s">
        <v>57</v>
      </c>
      <c r="E15" s="25">
        <f>(E12^2)/E14</f>
        <v>5.7642105263157895</v>
      </c>
      <c r="F15" s="24" t="s">
        <v>54</v>
      </c>
      <c r="G15" s="25">
        <f>(E12^2)/G14</f>
        <v>5.5693535034244004</v>
      </c>
    </row>
    <row r="16" spans="1:10" ht="19.5" customHeight="1" thickBot="1" x14ac:dyDescent="0.3">
      <c r="A16" s="17" t="s">
        <v>30</v>
      </c>
      <c r="B16" s="19" t="s">
        <v>31</v>
      </c>
      <c r="C16" s="19" t="s">
        <v>20</v>
      </c>
      <c r="D16" s="19" t="s">
        <v>56</v>
      </c>
      <c r="E16" s="24" t="s">
        <v>54</v>
      </c>
      <c r="F16" s="32">
        <v>14.494</v>
      </c>
      <c r="G16" s="32">
        <f>(2/3)*F10*((1+G13+(G13^2))/(1+G13))</f>
        <v>14.494244399287524</v>
      </c>
    </row>
    <row r="17" spans="1:10" ht="19.5" customHeight="1" thickBot="1" x14ac:dyDescent="0.3">
      <c r="A17" s="17" t="s">
        <v>32</v>
      </c>
      <c r="B17" s="19" t="s">
        <v>33</v>
      </c>
      <c r="C17" s="19" t="s">
        <v>20</v>
      </c>
      <c r="D17" s="19" t="s">
        <v>56</v>
      </c>
      <c r="E17" s="24" t="s">
        <v>54</v>
      </c>
      <c r="F17" s="32">
        <v>15.28</v>
      </c>
      <c r="G17" s="32">
        <f>(E12/6)*((1+(2*G13))/(1+G13))</f>
        <v>15.280449562228746</v>
      </c>
    </row>
    <row r="18" spans="1:10" ht="19.5" customHeight="1" thickBot="1" x14ac:dyDescent="0.3">
      <c r="A18" s="17" t="s">
        <v>34</v>
      </c>
      <c r="B18" s="18" t="s">
        <v>35</v>
      </c>
      <c r="C18" s="19" t="s">
        <v>13</v>
      </c>
      <c r="D18" s="19" t="s">
        <v>56</v>
      </c>
      <c r="E18" s="24" t="s">
        <v>54</v>
      </c>
      <c r="F18" s="25">
        <v>3.4</v>
      </c>
      <c r="G18" s="24" t="s">
        <v>54</v>
      </c>
    </row>
    <row r="19" spans="1:10" ht="32.25" thickBot="1" x14ac:dyDescent="0.3">
      <c r="A19" s="21" t="s">
        <v>36</v>
      </c>
      <c r="B19" s="22"/>
      <c r="C19" s="23" t="s">
        <v>8</v>
      </c>
      <c r="D19" s="23"/>
      <c r="E19" s="23" t="s">
        <v>53</v>
      </c>
      <c r="F19" s="23" t="s">
        <v>9</v>
      </c>
      <c r="G19" s="23"/>
    </row>
    <row r="20" spans="1:10" ht="19.5" thickBot="1" x14ac:dyDescent="0.3">
      <c r="A20" s="17" t="s">
        <v>37</v>
      </c>
      <c r="B20" s="19" t="s">
        <v>38</v>
      </c>
      <c r="C20" s="19" t="s">
        <v>20</v>
      </c>
      <c r="D20" s="19" t="s">
        <v>56</v>
      </c>
      <c r="E20" s="32">
        <f>24+(5/12)</f>
        <v>24.416666666666668</v>
      </c>
      <c r="F20" s="24" t="s">
        <v>54</v>
      </c>
      <c r="G20" s="24" t="s">
        <v>54</v>
      </c>
    </row>
    <row r="21" spans="1:10" ht="19.5" thickBot="1" x14ac:dyDescent="0.3">
      <c r="A21" s="17" t="s">
        <v>39</v>
      </c>
      <c r="B21" s="19" t="s">
        <v>40</v>
      </c>
      <c r="C21" s="19" t="s">
        <v>20</v>
      </c>
      <c r="D21" s="19" t="s">
        <v>56</v>
      </c>
      <c r="E21" s="32">
        <f>88+(4/12)</f>
        <v>88.333333333333329</v>
      </c>
      <c r="F21" s="24" t="s">
        <v>54</v>
      </c>
      <c r="G21" s="24" t="s">
        <v>54</v>
      </c>
    </row>
    <row r="22" spans="1:10" ht="19.5" thickBot="1" x14ac:dyDescent="0.3">
      <c r="A22" s="17" t="s">
        <v>41</v>
      </c>
      <c r="B22" s="19" t="s">
        <v>42</v>
      </c>
      <c r="C22" s="19" t="s">
        <v>20</v>
      </c>
      <c r="D22" s="19" t="s">
        <v>56</v>
      </c>
      <c r="E22" s="24" t="s">
        <v>54</v>
      </c>
      <c r="F22" s="25">
        <v>79.5</v>
      </c>
      <c r="G22" s="24" t="s">
        <v>54</v>
      </c>
    </row>
    <row r="23" spans="1:10" ht="19.5" thickBot="1" x14ac:dyDescent="0.3">
      <c r="A23" s="17" t="s">
        <v>43</v>
      </c>
      <c r="B23" s="19" t="s">
        <v>44</v>
      </c>
      <c r="C23" s="19" t="s">
        <v>20</v>
      </c>
      <c r="D23" s="19" t="s">
        <v>56</v>
      </c>
      <c r="E23" s="24" t="s">
        <v>54</v>
      </c>
      <c r="F23" s="25">
        <v>8.4</v>
      </c>
      <c r="G23" s="24" t="s">
        <v>54</v>
      </c>
    </row>
    <row r="24" spans="1:10" ht="16.5" thickBot="1" x14ac:dyDescent="0.3">
      <c r="A24" s="17" t="s">
        <v>6</v>
      </c>
      <c r="B24" s="18" t="s">
        <v>45</v>
      </c>
      <c r="C24" s="19" t="s">
        <v>13</v>
      </c>
      <c r="D24" s="19" t="s">
        <v>56</v>
      </c>
      <c r="E24" s="24" t="s">
        <v>54</v>
      </c>
      <c r="F24" s="32">
        <v>18.89</v>
      </c>
      <c r="G24" s="24" t="s">
        <v>54</v>
      </c>
    </row>
    <row r="25" spans="1:10" ht="32.25" customHeight="1" thickBot="1" x14ac:dyDescent="0.3">
      <c r="A25" s="28" t="s">
        <v>46</v>
      </c>
      <c r="B25" s="29"/>
      <c r="C25" s="30"/>
      <c r="D25" s="26"/>
      <c r="E25" s="23" t="s">
        <v>47</v>
      </c>
      <c r="F25" s="23" t="s">
        <v>48</v>
      </c>
      <c r="G25" s="23"/>
    </row>
    <row r="26" spans="1:10" ht="19.5" customHeight="1" thickBot="1" x14ac:dyDescent="0.3">
      <c r="A26" s="17" t="s">
        <v>49</v>
      </c>
      <c r="B26" s="19" t="s">
        <v>59</v>
      </c>
      <c r="C26" s="19" t="s">
        <v>20</v>
      </c>
      <c r="D26" s="19" t="s">
        <v>56</v>
      </c>
      <c r="E26" s="25">
        <v>28.5</v>
      </c>
      <c r="F26" s="20">
        <v>0</v>
      </c>
      <c r="G26" s="24" t="s">
        <v>54</v>
      </c>
    </row>
    <row r="27" spans="1:10" ht="19.5" customHeight="1" thickBot="1" x14ac:dyDescent="0.3">
      <c r="A27" s="17" t="s">
        <v>50</v>
      </c>
      <c r="B27" s="19" t="s">
        <v>60</v>
      </c>
      <c r="C27" s="19" t="s">
        <v>20</v>
      </c>
      <c r="D27" s="19" t="s">
        <v>56</v>
      </c>
      <c r="E27" s="25">
        <v>8.1999999999999993</v>
      </c>
      <c r="F27" s="20">
        <v>0</v>
      </c>
      <c r="G27" s="24" t="s">
        <v>54</v>
      </c>
    </row>
    <row r="28" spans="1:10" ht="19.5" customHeight="1" thickBot="1" x14ac:dyDescent="0.3">
      <c r="A28" s="17" t="s">
        <v>51</v>
      </c>
      <c r="B28" s="19" t="s">
        <v>61</v>
      </c>
      <c r="C28" s="19" t="s">
        <v>20</v>
      </c>
      <c r="D28" s="19" t="s">
        <v>56</v>
      </c>
      <c r="E28" s="25">
        <v>47.1</v>
      </c>
      <c r="F28" s="25">
        <v>7.1</v>
      </c>
      <c r="G28" s="24" t="s">
        <v>54</v>
      </c>
    </row>
    <row r="29" spans="1:10" x14ac:dyDescent="0.25">
      <c r="H29" s="12"/>
      <c r="I29" s="13"/>
      <c r="J29" s="12"/>
    </row>
    <row r="30" spans="1:10" x14ac:dyDescent="0.25">
      <c r="H30" s="12"/>
      <c r="I30" s="13"/>
      <c r="J30" s="12"/>
    </row>
    <row r="31" spans="1:10" x14ac:dyDescent="0.25">
      <c r="H31" s="12"/>
      <c r="I31" s="13"/>
      <c r="J31" s="12"/>
    </row>
    <row r="32" spans="1:10" x14ac:dyDescent="0.25">
      <c r="H32" s="12"/>
      <c r="I32" s="13"/>
      <c r="J32" s="12"/>
    </row>
    <row r="33" spans="8:10" x14ac:dyDescent="0.25">
      <c r="H33" s="12"/>
      <c r="I33" s="13"/>
      <c r="J33" s="12"/>
    </row>
    <row r="34" spans="8:10" x14ac:dyDescent="0.25">
      <c r="H34" s="12"/>
      <c r="I34" s="13"/>
      <c r="J34" s="12"/>
    </row>
    <row r="35" spans="8:10" x14ac:dyDescent="0.25">
      <c r="H35" s="12"/>
      <c r="I35" s="13"/>
      <c r="J35" s="12"/>
    </row>
    <row r="36" spans="8:10" x14ac:dyDescent="0.25">
      <c r="H36" s="12"/>
      <c r="I36" s="13"/>
      <c r="J36" s="12"/>
    </row>
    <row r="37" spans="8:10" x14ac:dyDescent="0.25">
      <c r="H37" s="12"/>
      <c r="I37" s="13"/>
      <c r="J37" s="12"/>
    </row>
    <row r="38" spans="8:10" x14ac:dyDescent="0.25">
      <c r="H38" s="12"/>
      <c r="I38" s="13"/>
      <c r="J38" s="12"/>
    </row>
    <row r="39" spans="8:10" x14ac:dyDescent="0.25">
      <c r="H39" s="12"/>
      <c r="I39" s="13"/>
      <c r="J39" s="12"/>
    </row>
    <row r="40" spans="8:10" x14ac:dyDescent="0.25">
      <c r="H40" s="12"/>
      <c r="I40" s="13"/>
      <c r="J40" s="12"/>
    </row>
    <row r="41" spans="8:10" x14ac:dyDescent="0.25">
      <c r="H41" s="12"/>
      <c r="I41" s="13"/>
      <c r="J41" s="12"/>
    </row>
    <row r="42" spans="8:10" x14ac:dyDescent="0.25">
      <c r="H42" s="12"/>
      <c r="I42" s="13"/>
      <c r="J42" s="12"/>
    </row>
    <row r="43" spans="8:10" x14ac:dyDescent="0.25">
      <c r="H43" s="12"/>
      <c r="I43" s="13"/>
      <c r="J43" s="12"/>
    </row>
    <row r="44" spans="8:10" x14ac:dyDescent="0.25">
      <c r="H44" s="12"/>
      <c r="I44" s="13"/>
      <c r="J44" s="12"/>
    </row>
    <row r="45" spans="8:10" x14ac:dyDescent="0.25">
      <c r="H45" s="12"/>
      <c r="I45" s="13"/>
      <c r="J45" s="12"/>
    </row>
    <row r="46" spans="8:10" x14ac:dyDescent="0.25">
      <c r="H46" s="12"/>
      <c r="I46" s="13"/>
      <c r="J46" s="12"/>
    </row>
    <row r="47" spans="8:10" x14ac:dyDescent="0.25">
      <c r="H47" s="12"/>
      <c r="I47" s="13"/>
      <c r="J47" s="12"/>
    </row>
    <row r="48" spans="8:10" x14ac:dyDescent="0.25">
      <c r="H48" s="12"/>
      <c r="I48" s="13"/>
      <c r="J48" s="12"/>
    </row>
    <row r="53" spans="9:66" x14ac:dyDescent="0.25">
      <c r="I53" s="2"/>
      <c r="J53" s="2"/>
      <c r="BL53" s="9"/>
      <c r="BM53" s="10"/>
      <c r="BN53" s="11"/>
    </row>
    <row r="83" spans="2:29" x14ac:dyDescent="0.25">
      <c r="N83" s="2"/>
      <c r="O83" s="2"/>
      <c r="P83" s="5"/>
      <c r="Q83" s="5"/>
      <c r="R83" s="6"/>
      <c r="T83" s="2"/>
      <c r="U83" s="2"/>
      <c r="V83" s="5"/>
      <c r="W83" s="5"/>
      <c r="X83" s="7"/>
      <c r="Y83" s="1"/>
      <c r="Z83" s="1"/>
      <c r="AA83" s="6"/>
      <c r="AB83" s="7"/>
      <c r="AC83" s="8"/>
    </row>
    <row r="85" spans="2:29" ht="18" customHeight="1" x14ac:dyDescent="0.25"/>
    <row r="86" spans="2:29" ht="18" customHeight="1" x14ac:dyDescent="0.25"/>
    <row r="87" spans="2:29" ht="18" customHeight="1" x14ac:dyDescent="0.25"/>
    <row r="88" spans="2:29" ht="18" customHeight="1" x14ac:dyDescent="0.25"/>
    <row r="89" spans="2:29" ht="18" customHeight="1" x14ac:dyDescent="0.25"/>
    <row r="90" spans="2:29" ht="18" customHeight="1" x14ac:dyDescent="0.25">
      <c r="B90" s="3"/>
    </row>
    <row r="91" spans="2:29" ht="18" customHeight="1" x14ac:dyDescent="0.25">
      <c r="C91" s="4"/>
      <c r="D91" s="4"/>
    </row>
    <row r="92" spans="2:29" ht="18" customHeight="1" x14ac:dyDescent="0.25">
      <c r="C92" s="4"/>
      <c r="D92" s="4"/>
    </row>
    <row r="93" spans="2:29" ht="18" customHeight="1" x14ac:dyDescent="0.25"/>
    <row r="94" spans="2:29" ht="18" customHeight="1" x14ac:dyDescent="0.25"/>
    <row r="95" spans="2:29" ht="18" customHeight="1" x14ac:dyDescent="0.25">
      <c r="B95" s="3"/>
    </row>
    <row r="96" spans="2:29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</sheetData>
  <mergeCells count="3">
    <mergeCell ref="A25:C25"/>
    <mergeCell ref="A2:B2"/>
    <mergeCell ref="A3:B3"/>
  </mergeCells>
  <printOptions horizontalCentered="1" verticalCentered="1" gridLines="1"/>
  <pageMargins left="0.2" right="0.2" top="0.5" bottom="0.5" header="0.3" footer="0.3"/>
  <pageSetup scal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2 - Dimensions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Kavouras, Benjamin (kavourbm)</cp:lastModifiedBy>
  <cp:lastPrinted>2020-09-15T13:22:51Z</cp:lastPrinted>
  <dcterms:created xsi:type="dcterms:W3CDTF">2016-01-30T23:05:58Z</dcterms:created>
  <dcterms:modified xsi:type="dcterms:W3CDTF">2024-01-15T21:51:45Z</dcterms:modified>
</cp:coreProperties>
</file>