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MMM Stone Brazil\Response curves\"/>
    </mc:Choice>
  </mc:AlternateContent>
  <xr:revisionPtr revIDLastSave="0" documentId="13_ncr:1_{3EBD215B-B747-4355-ABB9-9DAB1A402A88}" xr6:coauthVersionLast="47" xr6:coauthVersionMax="47" xr10:uidLastSave="{00000000-0000-0000-0000-000000000000}"/>
  <bookViews>
    <workbookView xWindow="-120" yWindow="-120" windowWidth="20730" windowHeight="11160" activeTab="1" xr2:uid="{DEAF0E96-281F-41AF-AD4C-23A2A11AFB50}"/>
  </bookViews>
  <sheets>
    <sheet name="AC" sheetId="1" r:id="rId1"/>
    <sheet name="RC" sheetId="3" r:id="rId2"/>
    <sheet name="IB" sheetId="5" r:id="rId3"/>
    <sheet name="Sheet1" sheetId="6" r:id="rId4"/>
    <sheet name="Sheet4" sheetId="4" r:id="rId5"/>
    <sheet name="Sheet2" sheetId="2" r:id="rId6"/>
  </sheets>
  <calcPr calcId="191029"/>
  <pivotCaches>
    <pivotCache cacheId="10" r:id="rId7"/>
    <pivotCache cacheId="11" r:id="rId8"/>
    <pivotCache cacheId="12" r:id="rId9"/>
    <pivotCache cacheId="13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3" l="1"/>
  <c r="P4" i="3"/>
  <c r="P5" i="3"/>
  <c r="P3" i="3"/>
  <c r="P47" i="3"/>
  <c r="P46" i="3"/>
  <c r="P45" i="3"/>
  <c r="P41" i="3"/>
  <c r="R41" i="3" s="1"/>
  <c r="P40" i="3"/>
  <c r="P39" i="3"/>
  <c r="P35" i="3"/>
  <c r="P34" i="3"/>
  <c r="P33" i="3"/>
  <c r="P29" i="3"/>
  <c r="R29" i="3" s="1"/>
  <c r="P28" i="3"/>
  <c r="P27" i="3"/>
  <c r="P23" i="3"/>
  <c r="R23" i="3" s="1"/>
  <c r="P22" i="3"/>
  <c r="P21" i="3"/>
  <c r="P17" i="3"/>
  <c r="P16" i="3"/>
  <c r="P15" i="3"/>
  <c r="P11" i="3"/>
  <c r="R11" i="3" s="1"/>
  <c r="P10" i="3"/>
  <c r="P9" i="3"/>
  <c r="F35" i="3"/>
  <c r="F34" i="3"/>
  <c r="F33" i="3"/>
  <c r="F29" i="3"/>
  <c r="F28" i="3"/>
  <c r="F27" i="3"/>
  <c r="F23" i="3"/>
  <c r="F22" i="3"/>
  <c r="F21" i="3"/>
  <c r="F17" i="3"/>
  <c r="F16" i="3"/>
  <c r="F15" i="3"/>
  <c r="F11" i="3"/>
  <c r="F10" i="3"/>
  <c r="F9" i="3"/>
  <c r="H23" i="3"/>
  <c r="F4" i="3"/>
  <c r="F5" i="3"/>
  <c r="F3" i="3"/>
  <c r="L139" i="5"/>
  <c r="R47" i="3" l="1"/>
  <c r="R17" i="3"/>
  <c r="R5" i="3"/>
  <c r="H5" i="3"/>
  <c r="H17" i="3"/>
  <c r="H29" i="3"/>
  <c r="H35" i="3"/>
  <c r="H11" i="3"/>
  <c r="O2" i="2" l="1"/>
  <c r="O10" i="2"/>
  <c r="M11" i="2"/>
  <c r="M12" i="2"/>
  <c r="M10" i="2"/>
  <c r="M3" i="2"/>
  <c r="M4" i="2"/>
  <c r="M2" i="2"/>
  <c r="L126" i="5" l="1" a="1"/>
  <c r="L126" i="5" s="1"/>
  <c r="C142" i="5"/>
  <c r="D142" i="5"/>
  <c r="E142" i="5"/>
  <c r="C143" i="5"/>
  <c r="D143" i="5"/>
  <c r="E143" i="5"/>
  <c r="H129" i="5"/>
  <c r="J133" i="5"/>
  <c r="G127" i="5"/>
  <c r="H127" i="5"/>
  <c r="I127" i="5"/>
  <c r="J127" i="5"/>
  <c r="G128" i="5"/>
  <c r="H128" i="5"/>
  <c r="I128" i="5"/>
  <c r="J128" i="5"/>
  <c r="G129" i="5"/>
  <c r="I129" i="5"/>
  <c r="J129" i="5"/>
  <c r="G130" i="5"/>
  <c r="H130" i="5"/>
  <c r="I130" i="5"/>
  <c r="J130" i="5"/>
  <c r="G131" i="5"/>
  <c r="H131" i="5"/>
  <c r="I131" i="5"/>
  <c r="J131" i="5"/>
  <c r="G132" i="5"/>
  <c r="H132" i="5"/>
  <c r="I132" i="5"/>
  <c r="J132" i="5"/>
  <c r="G133" i="5"/>
  <c r="H133" i="5"/>
  <c r="I133" i="5"/>
  <c r="H126" i="5"/>
  <c r="I126" i="5"/>
  <c r="J126" i="5"/>
  <c r="G126" i="5"/>
  <c r="E136" i="5"/>
  <c r="D136" i="5"/>
  <c r="C136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I112" i="5"/>
  <c r="J112" i="5" l="1"/>
  <c r="K112" i="5" s="1"/>
  <c r="H5" i="4" l="1"/>
  <c r="F4" i="4"/>
  <c r="F5" i="4"/>
  <c r="F3" i="4"/>
  <c r="D134" i="1"/>
  <c r="M112" i="1" l="1"/>
  <c r="M125" i="1"/>
  <c r="N112" i="1" s="1"/>
  <c r="O112" i="1" s="1"/>
  <c r="C4" i="2" l="1"/>
  <c r="B4" i="2"/>
  <c r="H143" i="1"/>
  <c r="G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G144" i="1"/>
  <c r="G145" i="1"/>
  <c r="G146" i="1"/>
  <c r="G147" i="1"/>
  <c r="G148" i="1"/>
  <c r="J130" i="1"/>
  <c r="I130" i="1"/>
  <c r="J127" i="1"/>
  <c r="J126" i="1"/>
  <c r="H131" i="1"/>
  <c r="H126" i="1"/>
  <c r="J131" i="1"/>
  <c r="B3" i="2"/>
  <c r="C3" i="2"/>
  <c r="C139" i="1" l="1"/>
  <c r="D139" i="1"/>
  <c r="E139" i="1"/>
  <c r="E138" i="1"/>
  <c r="C135" i="1"/>
  <c r="D135" i="1"/>
  <c r="E135" i="1"/>
  <c r="C136" i="1"/>
  <c r="D136" i="1"/>
  <c r="E136" i="1"/>
  <c r="C137" i="1"/>
  <c r="D137" i="1"/>
  <c r="E137" i="1"/>
  <c r="C138" i="1"/>
  <c r="D138" i="1"/>
  <c r="E134" i="1"/>
  <c r="C134" i="1"/>
  <c r="I126" i="1"/>
  <c r="H127" i="1"/>
  <c r="I127" i="1"/>
  <c r="H128" i="1"/>
  <c r="I128" i="1"/>
  <c r="J128" i="1"/>
  <c r="H129" i="1"/>
  <c r="I129" i="1"/>
  <c r="J129" i="1"/>
  <c r="H130" i="1"/>
  <c r="I131" i="1"/>
  <c r="G127" i="1"/>
  <c r="G128" i="1"/>
  <c r="G129" i="1"/>
  <c r="G130" i="1"/>
  <c r="G131" i="1"/>
  <c r="G12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<sst xmlns="http://schemas.openxmlformats.org/spreadsheetml/2006/main" count="358" uniqueCount="118">
  <si>
    <t>Auto_Cred</t>
  </si>
  <si>
    <t>Title</t>
  </si>
  <si>
    <t>AC_Affliate_Spends_M_GM</t>
  </si>
  <si>
    <t>AC_Bing_Imp_GM</t>
  </si>
  <si>
    <t>AC_Criteo_Imp_GM</t>
  </si>
  <si>
    <t>AC_TikTok_Imp_GM</t>
  </si>
  <si>
    <t>FB_Stone_Leads_Imp_2020_GM1</t>
  </si>
  <si>
    <t>FB_Stone_Leads_Imp_2021_GM1</t>
  </si>
  <si>
    <t>FB_Stone_SA_Imp_2020_GM2</t>
  </si>
  <si>
    <t>FB_Stone_SA_Imp_2021_GM1</t>
  </si>
  <si>
    <t>FB_TON_Imp_2020_GM1</t>
  </si>
  <si>
    <t>FB_TON_Imp_2021_GM1</t>
  </si>
  <si>
    <t>Google_STONE_Imp_2020_GM1</t>
  </si>
  <si>
    <t>Google_STONE_Imp_2021_GM1</t>
  </si>
  <si>
    <t>Google_TON_Imp_2020_GM1</t>
  </si>
  <si>
    <t>Google_TON_Imp_2021_GM1</t>
  </si>
  <si>
    <t>Decomps</t>
  </si>
  <si>
    <t>Qtr1</t>
  </si>
  <si>
    <t>Qtr2</t>
  </si>
  <si>
    <t>Qtr3</t>
  </si>
  <si>
    <t>Qtr4</t>
  </si>
  <si>
    <t>2021</t>
  </si>
  <si>
    <t>Sum of AC_Affliate_Spends_M_GM</t>
  </si>
  <si>
    <t>Sum of AC_Bing_Imp_GM</t>
  </si>
  <si>
    <t>Sum of AC_Criteo_Imp_GM</t>
  </si>
  <si>
    <t>Values</t>
  </si>
  <si>
    <t>Sum of AC_TikTok_Imp_GM</t>
  </si>
  <si>
    <t>Sum of FB_TON_Imp_2020_GM1</t>
  </si>
  <si>
    <t>Sum of FB_TON_Imp_2021_GM1</t>
  </si>
  <si>
    <t>Sum of Google_TON_Imp_2020_GM1</t>
  </si>
  <si>
    <t>Years (Title)</t>
  </si>
  <si>
    <t>Quarters (Title)</t>
  </si>
  <si>
    <t>Spends</t>
  </si>
  <si>
    <t>Sum of Google_TON_Imp_2021_GM1</t>
  </si>
  <si>
    <t>Date</t>
  </si>
  <si>
    <t>FB Stone Leads Cost</t>
  </si>
  <si>
    <t>FB Stone SA Cost</t>
  </si>
  <si>
    <t>FB Ton Cost</t>
  </si>
  <si>
    <t>G Stone Cost</t>
  </si>
  <si>
    <t>G Ton Cost</t>
  </si>
  <si>
    <t>Bing</t>
  </si>
  <si>
    <t>Criteo</t>
  </si>
  <si>
    <t>TikTok</t>
  </si>
  <si>
    <t>Affiliate</t>
  </si>
  <si>
    <t>Sum of Affiliate</t>
  </si>
  <si>
    <t>Sum of Bing</t>
  </si>
  <si>
    <t>Sum of Criteo</t>
  </si>
  <si>
    <t>Sum of TikTok</t>
  </si>
  <si>
    <t>Years (Date)</t>
  </si>
  <si>
    <t>Quarters (Date)</t>
  </si>
  <si>
    <t>Sum of FB Ton Cost</t>
  </si>
  <si>
    <t>Sum of G Ton Cost</t>
  </si>
  <si>
    <t>Q1</t>
  </si>
  <si>
    <t xml:space="preserve">FB Ton </t>
  </si>
  <si>
    <t xml:space="preserve">G Ton </t>
  </si>
  <si>
    <t>Metric</t>
  </si>
  <si>
    <t>H1'21</t>
  </si>
  <si>
    <t>H2'21</t>
  </si>
  <si>
    <t>FB Stone Leads</t>
  </si>
  <si>
    <t>FB Stone SA</t>
  </si>
  <si>
    <t>FB Ton</t>
  </si>
  <si>
    <t>Google Stone</t>
  </si>
  <si>
    <t>Google Ton</t>
  </si>
  <si>
    <t>Add watched by TA</t>
  </si>
  <si>
    <t>Target A %</t>
  </si>
  <si>
    <t>Imp</t>
  </si>
  <si>
    <t>Spend</t>
  </si>
  <si>
    <t>T Population</t>
  </si>
  <si>
    <t>Hyp</t>
  </si>
  <si>
    <t>Sum of FB Ton Imp</t>
  </si>
  <si>
    <t>Sum of G Ton Imp</t>
  </si>
  <si>
    <t>STAGES</t>
  </si>
  <si>
    <t>PERCENT</t>
  </si>
  <si>
    <t>AVERAGE SPEND</t>
  </si>
  <si>
    <t>AVERAGE PROJECTED KPI</t>
  </si>
  <si>
    <t>Current</t>
  </si>
  <si>
    <t>Marginal Peak</t>
  </si>
  <si>
    <t>Optimal</t>
  </si>
  <si>
    <t>incr</t>
  </si>
  <si>
    <t>def</t>
  </si>
  <si>
    <t>Open</t>
  </si>
  <si>
    <t>Pay</t>
  </si>
  <si>
    <t>Impressions</t>
  </si>
  <si>
    <t>Sum of FB Stone Leads Cost</t>
  </si>
  <si>
    <t>Sum of FB Stone SA Cost</t>
  </si>
  <si>
    <t>Sum of G Stone Cost</t>
  </si>
  <si>
    <t>Sum of FB Stone Leads Imp</t>
  </si>
  <si>
    <t>Sum of FB Stone SA Imp</t>
  </si>
  <si>
    <t>Sum of G Stone Imp</t>
  </si>
  <si>
    <t>Sum of Open TV</t>
  </si>
  <si>
    <t>IB_Affiliate_Imp_GM_SC</t>
  </si>
  <si>
    <t>IB_Bing_Imp_GM_SC</t>
  </si>
  <si>
    <t>IB_OpenTv_Grps_GM_SC</t>
  </si>
  <si>
    <t>IB_PayTv_spends_M_GM_SC_Use</t>
  </si>
  <si>
    <t>IB_TikTok_Imp_GM_SC</t>
  </si>
  <si>
    <t>Sum of IB_Affiliate_Imp_GM_SC</t>
  </si>
  <si>
    <t>Sum of IB_Bing_Imp_GM_SC</t>
  </si>
  <si>
    <t>Sum of IB_TikTok_Imp_GM_SC</t>
  </si>
  <si>
    <t>Sum of IB_OpenTv_Grps_GM_SC</t>
  </si>
  <si>
    <t>Sum of IB_PayTv_spends_M_GM_SC_Use</t>
  </si>
  <si>
    <t>Sum of FB_Stone_Leads_Imp_2021_GM1</t>
  </si>
  <si>
    <t>Sum of FB_Stone_SA_Imp_2021_GM1</t>
  </si>
  <si>
    <t>Sum of Google_STONE_Imp_2021_GM1</t>
  </si>
  <si>
    <t>Sum of Open</t>
  </si>
  <si>
    <t>Sum of Pay</t>
  </si>
  <si>
    <t>Def</t>
  </si>
  <si>
    <t>Efficiency</t>
  </si>
  <si>
    <t>Tiktok</t>
  </si>
  <si>
    <t>FB TON</t>
  </si>
  <si>
    <t>AC</t>
  </si>
  <si>
    <t>IB</t>
  </si>
  <si>
    <t>Open TV</t>
  </si>
  <si>
    <t>Pay TV</t>
  </si>
  <si>
    <t>G Stone</t>
  </si>
  <si>
    <t>FB Leads</t>
  </si>
  <si>
    <t>FB SA</t>
  </si>
  <si>
    <t>M's Feedback</t>
  </si>
  <si>
    <t>M'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</si>
</sst>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71" formatCode="0.000"/>
    <numFmt numFmtId="174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rgb="FF808080"/>
      <name val="Roboto"/>
    </font>
    <font>
      <sz val="11"/>
      <color rgb="FF212121"/>
      <name val="Roboto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5C363"/>
        <bgColor indexed="64"/>
      </patternFill>
    </fill>
    <fill>
      <patternFill patternType="solid">
        <fgColor rgb="FF7A7A7A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4" borderId="1" xfId="0" applyFont="1" applyFill="1" applyBorder="1"/>
    <xf numFmtId="0" fontId="2" fillId="4" borderId="0" xfId="0" applyFont="1" applyFill="1"/>
    <xf numFmtId="0" fontId="0" fillId="5" borderId="0" xfId="0" applyFill="1"/>
    <xf numFmtId="4" fontId="0" fillId="0" borderId="0" xfId="0" applyNumberFormat="1"/>
    <xf numFmtId="0" fontId="3" fillId="0" borderId="0" xfId="0" applyFont="1"/>
    <xf numFmtId="14" fontId="3" fillId="5" borderId="0" xfId="0" applyNumberFormat="1" applyFont="1" applyFill="1" applyAlignment="1">
      <alignment horizontal="left"/>
    </xf>
    <xf numFmtId="164" fontId="0" fillId="0" borderId="0" xfId="1" applyNumberFormat="1" applyFont="1"/>
    <xf numFmtId="3" fontId="0" fillId="0" borderId="0" xfId="0" applyNumberFormat="1"/>
    <xf numFmtId="14" fontId="3" fillId="6" borderId="0" xfId="0" applyNumberFormat="1" applyFont="1" applyFill="1" applyAlignment="1">
      <alignment horizontal="left"/>
    </xf>
    <xf numFmtId="165" fontId="0" fillId="0" borderId="0" xfId="0" applyNumberFormat="1" applyAlignment="1">
      <alignment horizontal="center" vertical="center"/>
    </xf>
    <xf numFmtId="9" fontId="0" fillId="0" borderId="0" xfId="2" applyFont="1"/>
    <xf numFmtId="9" fontId="0" fillId="0" borderId="0" xfId="0" applyNumberFormat="1"/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5" xfId="0" applyFont="1" applyBorder="1"/>
    <xf numFmtId="164" fontId="4" fillId="0" borderId="6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3" fontId="0" fillId="0" borderId="0" xfId="0" applyNumberFormat="1"/>
    <xf numFmtId="0" fontId="4" fillId="5" borderId="5" xfId="0" applyFont="1" applyFill="1" applyBorder="1"/>
    <xf numFmtId="0" fontId="5" fillId="0" borderId="0" xfId="0" applyFont="1"/>
    <xf numFmtId="0" fontId="6" fillId="7" borderId="2" xfId="0" applyFont="1" applyFill="1" applyBorder="1"/>
    <xf numFmtId="9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166" fontId="0" fillId="0" borderId="0" xfId="2" applyNumberFormat="1" applyFont="1"/>
    <xf numFmtId="9" fontId="3" fillId="0" borderId="0" xfId="0" applyNumberFormat="1" applyFont="1"/>
    <xf numFmtId="0" fontId="8" fillId="9" borderId="0" xfId="0" applyFont="1" applyFill="1" applyAlignment="1">
      <alignment horizontal="left"/>
    </xf>
    <xf numFmtId="0" fontId="8" fillId="9" borderId="0" xfId="0" applyFont="1" applyFill="1" applyAlignment="1">
      <alignment horizontal="right"/>
    </xf>
    <xf numFmtId="0" fontId="9" fillId="0" borderId="7" xfId="0" applyFont="1" applyBorder="1" applyAlignment="1">
      <alignment horizontal="left" vertical="center" wrapText="1"/>
    </xf>
    <xf numFmtId="9" fontId="9" fillId="0" borderId="7" xfId="0" applyNumberFormat="1" applyFont="1" applyBorder="1" applyAlignment="1">
      <alignment horizontal="right" vertical="center" wrapText="1"/>
    </xf>
    <xf numFmtId="4" fontId="9" fillId="0" borderId="7" xfId="0" applyNumberFormat="1" applyFont="1" applyBorder="1" applyAlignment="1">
      <alignment horizontal="right" vertical="center" wrapText="1"/>
    </xf>
    <xf numFmtId="0" fontId="10" fillId="0" borderId="0" xfId="0" applyFont="1"/>
    <xf numFmtId="9" fontId="1" fillId="0" borderId="0" xfId="2" applyFont="1"/>
    <xf numFmtId="0" fontId="7" fillId="8" borderId="8" xfId="0" applyFont="1" applyFill="1" applyBorder="1"/>
    <xf numFmtId="0" fontId="0" fillId="0" borderId="8" xfId="0" applyBorder="1"/>
    <xf numFmtId="9" fontId="0" fillId="0" borderId="8" xfId="2" applyFont="1" applyBorder="1"/>
    <xf numFmtId="3" fontId="0" fillId="0" borderId="8" xfId="0" applyNumberFormat="1" applyBorder="1"/>
    <xf numFmtId="2" fontId="0" fillId="0" borderId="8" xfId="0" applyNumberFormat="1" applyBorder="1"/>
    <xf numFmtId="166" fontId="0" fillId="0" borderId="8" xfId="2" applyNumberFormat="1" applyFont="1" applyBorder="1"/>
    <xf numFmtId="0" fontId="0" fillId="0" borderId="0" xfId="0" applyFill="1"/>
    <xf numFmtId="0" fontId="2" fillId="0" borderId="0" xfId="0" applyFont="1"/>
    <xf numFmtId="171" fontId="0" fillId="0" borderId="8" xfId="0" applyNumberFormat="1" applyBorder="1"/>
    <xf numFmtId="174" fontId="0" fillId="0" borderId="8" xfId="0" applyNumberFormat="1" applyBorder="1"/>
    <xf numFmtId="4" fontId="0" fillId="0" borderId="8" xfId="0" applyNumberFormat="1" applyBorder="1"/>
    <xf numFmtId="3" fontId="2" fillId="5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0.569340740738" createdVersion="8" refreshedVersion="8" minRefreshableVersion="3" recordCount="100" xr:uid="{B00358BD-52AA-41B6-8757-C0AC0F15E61B}">
  <cacheSource type="worksheet">
    <worksheetSource ref="A2:I102" sheet="AC"/>
  </cacheSource>
  <cacheFields count="11">
    <cacheField name="Title" numFmtId="1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0"/>
    </cacheField>
    <cacheField name="AC_Affliate_Spends_M_GM" numFmtId="0">
      <sharedItems containsSemiMixedTypes="0" containsString="0" containsNumber="1" minValue="0" maxValue="18.498465791743499"/>
    </cacheField>
    <cacheField name="AC_Bing_Imp_GM" numFmtId="0">
      <sharedItems containsSemiMixedTypes="0" containsString="0" containsNumber="1" minValue="0" maxValue="17.684121385152"/>
    </cacheField>
    <cacheField name="AC_Criteo_Imp_GM" numFmtId="0">
      <sharedItems containsSemiMixedTypes="0" containsString="0" containsNumber="1" minValue="0" maxValue="80.285211408181397"/>
    </cacheField>
    <cacheField name="AC_TikTok_Imp_GM" numFmtId="0">
      <sharedItems containsSemiMixedTypes="0" containsString="0" containsNumber="1" minValue="0" maxValue="42.269205787460699"/>
    </cacheField>
    <cacheField name="FB_TON_Imp_2020_GM1" numFmtId="0">
      <sharedItems containsSemiMixedTypes="0" containsString="0" containsNumber="1" minValue="0" maxValue="688.03643455223801"/>
    </cacheField>
    <cacheField name="FB_TON_Imp_2021_GM1" numFmtId="0">
      <sharedItems containsSemiMixedTypes="0" containsString="0" containsNumber="1" minValue="0" maxValue="2748.47342005476"/>
    </cacheField>
    <cacheField name="Google_TON_Imp_2020_GM1" numFmtId="0">
      <sharedItems containsSemiMixedTypes="0" containsString="0" containsNumber="1" minValue="0" maxValue="406.68660940483898"/>
    </cacheField>
    <cacheField name="Google_TON_Imp_2021_GM1" numFmtId="0">
      <sharedItems containsSemiMixedTypes="0" containsString="0" containsNumber="1" minValue="0" maxValue="2129.7236187189201"/>
    </cacheField>
    <cacheField name="Quarters (Title)" numFmtId="0" databaseField="0">
      <fieldGroup base="0">
        <rangePr groupBy="quarters" startDate="2020-01-06T00:00:00" endDate="2021-11-30T00:00:00"/>
        <groupItems count="6">
          <s v="&lt;1/6/2020"/>
          <s v="Qtr1"/>
          <s v="Qtr2"/>
          <s v="Qtr3"/>
          <s v="Qtr4"/>
          <s v="&gt;11/30/2021"/>
        </groupItems>
      </fieldGroup>
    </cacheField>
    <cacheField name="Years (Title)" numFmtId="0" databaseField="0">
      <fieldGroup base="0">
        <rangePr groupBy="years" startDate="2020-01-06T00:00:00" endDate="2021-11-30T00:00:00"/>
        <groupItems count="4">
          <s v="&lt;1/6/2020"/>
          <s v="2020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5524305557" createdVersion="8" refreshedVersion="8" minRefreshableVersion="3" recordCount="100" xr:uid="{41F90D79-2E50-4CE6-9B13-C0C59F63E6C3}">
  <cacheSource type="worksheet">
    <worksheetSource ref="A2:L102" sheet="IB"/>
  </cacheSource>
  <cacheFields count="14">
    <cacheField name="Title" numFmtId="1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3"/>
    </cacheField>
    <cacheField name="IB_Affiliate_Imp_GM_SC" numFmtId="0">
      <sharedItems containsSemiMixedTypes="0" containsString="0" containsNumber="1" minValue="0" maxValue="7.1417908292315105E-2"/>
    </cacheField>
    <cacheField name="IB_Bing_Imp_GM_SC" numFmtId="0">
      <sharedItems containsSemiMixedTypes="0" containsString="0" containsNumber="1" minValue="0" maxValue="7.8494357487554698"/>
    </cacheField>
    <cacheField name="IB_TikTok_Imp_GM_SC" numFmtId="0">
      <sharedItems containsSemiMixedTypes="0" containsString="0" containsNumber="1" minValue="0" maxValue="35.927023446942798"/>
    </cacheField>
    <cacheField name="IB_OpenTv_Grps_GM_SC" numFmtId="0">
      <sharedItems containsSemiMixedTypes="0" containsString="0" containsNumber="1" minValue="0" maxValue="804.76365009298195"/>
    </cacheField>
    <cacheField name="IB_PayTv_spends_M_GM_SC_Use" numFmtId="0">
      <sharedItems containsSemiMixedTypes="0" containsString="0" containsNumber="1" minValue="0" maxValue="142.40589735342999"/>
    </cacheField>
    <cacheField name="FB_Stone_Leads_Imp_2020_GM1" numFmtId="0">
      <sharedItems containsSemiMixedTypes="0" containsString="0" containsNumber="1" minValue="0" maxValue="405.797397488738"/>
    </cacheField>
    <cacheField name="FB_Stone_Leads_Imp_2021_GM1" numFmtId="0">
      <sharedItems containsSemiMixedTypes="0" containsString="0" containsNumber="1" minValue="0" maxValue="792.64025558087701"/>
    </cacheField>
    <cacheField name="FB_Stone_SA_Imp_2020_GM2" numFmtId="0">
      <sharedItems containsSemiMixedTypes="0" containsString="0" containsNumber="1" minValue="0" maxValue="22.6797150509333"/>
    </cacheField>
    <cacheField name="FB_Stone_SA_Imp_2021_GM1" numFmtId="0">
      <sharedItems containsSemiMixedTypes="0" containsString="0" containsNumber="1" minValue="0" maxValue="115.30576718272199"/>
    </cacheField>
    <cacheField name="Google_STONE_Imp_2020_GM1" numFmtId="0">
      <sharedItems containsSemiMixedTypes="0" containsString="0" containsNumber="1" minValue="0" maxValue="869.71221815760202"/>
    </cacheField>
    <cacheField name="Google_STONE_Imp_2021_GM1" numFmtId="0">
      <sharedItems containsSemiMixedTypes="0" containsString="0" containsNumber="1" minValue="0" maxValue="840.09638764831095"/>
    </cacheField>
    <cacheField name="Quarters (Title)" numFmtId="0" databaseField="0">
      <fieldGroup base="0">
        <rangePr groupBy="quarters" startDate="2020-01-06T00:00:00" endDate="2021-11-30T00:00:00"/>
        <groupItems count="6">
          <s v="&lt;1/6/2020"/>
          <s v="Qtr1"/>
          <s v="Qtr2"/>
          <s v="Qtr3"/>
          <s v="Qtr4"/>
          <s v="&gt;11/30/2021"/>
        </groupItems>
      </fieldGroup>
    </cacheField>
    <cacheField name="Years (Title)" numFmtId="0" databaseField="0">
      <fieldGroup base="0">
        <rangePr groupBy="years" startDate="2020-01-06T00:00:00" endDate="2021-11-30T00:00:00"/>
        <groupItems count="4">
          <s v="&lt;1/6/2020"/>
          <s v="2020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6166319446" createdVersion="8" refreshedVersion="8" minRefreshableVersion="3" recordCount="48" xr:uid="{B80134F7-E529-4A3A-830E-8140B25B3A00}">
  <cacheSource type="worksheet">
    <worksheetSource ref="V1:AE49" sheet="AC"/>
  </cacheSource>
  <cacheFields count="12">
    <cacheField name="Date" numFmtId="14">
      <sharedItems containsSemiMixedTypes="0" containsNonDate="0" containsDate="1" containsString="0" minDate="2021-01-04T00:00:00" maxDate="2021-11-30T00:00:00" count="48"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1"/>
    </cacheField>
    <cacheField name="FB Ton Cost" numFmtId="0">
      <sharedItems containsSemiMixedTypes="0" containsString="0" containsNumber="1" minValue="657110.19142857147" maxValue="2684613.9557142849"/>
    </cacheField>
    <cacheField name="G Ton Cost" numFmtId="164">
      <sharedItems containsSemiMixedTypes="0" containsString="0" containsNumber="1" minValue="348717.18999999994" maxValue="1771274.4500000014"/>
    </cacheField>
    <cacheField name="Bing" numFmtId="0">
      <sharedItems containsSemiMixedTypes="0" containsString="0" containsNumber="1" minValue="0" maxValue="15998.77999999999"/>
    </cacheField>
    <cacheField name="Criteo" numFmtId="0">
      <sharedItems containsSemiMixedTypes="0" containsString="0" containsNumber="1" minValue="0" maxValue="128814.4304"/>
    </cacheField>
    <cacheField name="TikTok" numFmtId="0">
      <sharedItems containsSemiMixedTypes="0" containsString="0" containsNumber="1" minValue="0" maxValue="56013.000000000029"/>
    </cacheField>
    <cacheField name="Affiliate" numFmtId="0">
      <sharedItems containsSemiMixedTypes="0" containsString="0" containsNumber="1" minValue="0" maxValue="33410.523999999998"/>
    </cacheField>
    <cacheField name="FB Stone Leads Cost" numFmtId="0">
      <sharedItems containsSemiMixedTypes="0" containsString="0" containsNumber="1" minValue="456731.52857142867" maxValue="1236083.5099999998"/>
    </cacheField>
    <cacheField name="FB Stone SA Cost" numFmtId="0">
      <sharedItems containsSemiMixedTypes="0" containsString="0" containsNumber="1" minValue="0" maxValue="311125.06000000011"/>
    </cacheField>
    <cacheField name="G Stone Cost" numFmtId="0">
      <sharedItems containsSemiMixedTypes="0" containsString="0" containsNumber="1" minValue="67239.969999999987" maxValue="913832.93000000017"/>
    </cacheField>
    <cacheField name="Quarters (Date)" numFmtId="0" databaseField="0">
      <fieldGroup base="0">
        <rangePr groupBy="quarters" startDate="2021-01-04T00:00:00" endDate="2021-11-30T00:00:00"/>
        <groupItems count="6">
          <s v="&lt;1/4/2021"/>
          <s v="Qtr1"/>
          <s v="Qtr2"/>
          <s v="Qtr3"/>
          <s v="Qtr4"/>
          <s v="&gt;11/30/2021"/>
        </groupItems>
      </fieldGroup>
    </cacheField>
    <cacheField name="Years (Date)" numFmtId="0" databaseField="0">
      <fieldGroup base="0">
        <rangePr groupBy="years" startDate="2021-01-04T00:00:00" endDate="2021-11-30T00:00:00"/>
        <groupItems count="3">
          <s v="&lt;1/4/2021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6594097223" createdVersion="8" refreshedVersion="8" minRefreshableVersion="3" recordCount="48" xr:uid="{18D673A6-1A5C-46F2-8011-0D21256325C8}">
  <cacheSource type="worksheet">
    <worksheetSource ref="R1:AB49" sheet="IB"/>
  </cacheSource>
  <cacheFields count="13">
    <cacheField name="Date" numFmtId="14">
      <sharedItems containsSemiMixedTypes="0" containsNonDate="0" containsDate="1" containsString="0" minDate="2021-01-04T00:00:00" maxDate="2021-11-30T00:00:00" count="48"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2"/>
    </cacheField>
    <cacheField name="FB Ton Cost" numFmtId="0">
      <sharedItems containsSemiMixedTypes="0" containsString="0" containsNumber="1" minValue="657110.19142857147" maxValue="2684613.9557142849"/>
    </cacheField>
    <cacheField name="G Ton Cost" numFmtId="164">
      <sharedItems containsSemiMixedTypes="0" containsString="0" containsNumber="1" minValue="348717.18999999994" maxValue="1771274.4500000014"/>
    </cacheField>
    <cacheField name="Bing" numFmtId="0">
      <sharedItems containsSemiMixedTypes="0" containsString="0" containsNumber="1" minValue="3098.57" maxValue="33315.47"/>
    </cacheField>
    <cacheField name="TikTok" numFmtId="0">
      <sharedItems containsSemiMixedTypes="0" containsString="0" containsNumber="1" minValue="0" maxValue="61704.87"/>
    </cacheField>
    <cacheField name="Affiliate" numFmtId="0">
      <sharedItems containsSemiMixedTypes="0" containsString="0" containsNumber="1" minValue="0" maxValue="3142.74"/>
    </cacheField>
    <cacheField name="Open" numFmtId="0">
      <sharedItems containsSemiMixedTypes="0" containsString="0" containsNumber="1" minValue="0" maxValue="2075991.6900000002"/>
    </cacheField>
    <cacheField name="Pay" numFmtId="0">
      <sharedItems containsSemiMixedTypes="0" containsString="0" containsNumber="1" minValue="0" maxValue="236363.04800000024"/>
    </cacheField>
    <cacheField name="FB Stone Leads Cost" numFmtId="0">
      <sharedItems containsSemiMixedTypes="0" containsString="0" containsNumber="1" minValue="456731.52857142867" maxValue="1236083.5099999998"/>
    </cacheField>
    <cacheField name="FB Stone SA Cost" numFmtId="0">
      <sharedItems containsSemiMixedTypes="0" containsString="0" containsNumber="1" minValue="0" maxValue="311125.06000000011"/>
    </cacheField>
    <cacheField name="G Stone Cost" numFmtId="0">
      <sharedItems containsSemiMixedTypes="0" containsString="0" containsNumber="1" minValue="67239.969999999987" maxValue="913832.93000000017"/>
    </cacheField>
    <cacheField name="Quarters (Date)" numFmtId="0" databaseField="0">
      <fieldGroup base="0">
        <rangePr groupBy="quarters" startDate="2021-01-04T00:00:00" endDate="2021-11-30T00:00:00"/>
        <groupItems count="6">
          <s v="&lt;1/4/2021"/>
          <s v="Qtr1"/>
          <s v="Qtr2"/>
          <s v="Qtr3"/>
          <s v="Qtr4"/>
          <s v="&gt;11/30/2021"/>
        </groupItems>
      </fieldGroup>
    </cacheField>
    <cacheField name="Years (Date)" numFmtId="0" databaseField="0">
      <fieldGroup base="0">
        <rangePr groupBy="years" startDate="2021-01-04T00:00:00" endDate="2021-11-30T00:00:00"/>
        <groupItems count="3">
          <s v="&lt;1/4/2021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0"/>
    <n v="0"/>
    <n v="0"/>
    <n v="0"/>
    <n v="0"/>
    <n v="0"/>
    <n v="0"/>
    <n v="0"/>
  </r>
  <r>
    <x v="4"/>
    <n v="0"/>
    <n v="0"/>
    <n v="0"/>
    <n v="0"/>
    <n v="0"/>
    <n v="0"/>
    <n v="8.8033686912836903E-2"/>
    <n v="0"/>
  </r>
  <r>
    <x v="5"/>
    <n v="0"/>
    <n v="0"/>
    <n v="0"/>
    <n v="0"/>
    <n v="0"/>
    <n v="0"/>
    <n v="0.208198043103655"/>
    <n v="0"/>
  </r>
  <r>
    <x v="6"/>
    <n v="0"/>
    <n v="0"/>
    <n v="0"/>
    <n v="0"/>
    <n v="0"/>
    <n v="0"/>
    <n v="0.47023040656415399"/>
    <n v="0"/>
  </r>
  <r>
    <x v="7"/>
    <n v="0"/>
    <n v="0"/>
    <n v="0"/>
    <n v="0"/>
    <n v="3.4900757898510899"/>
    <n v="0"/>
    <n v="0.66202352189510705"/>
    <n v="0"/>
  </r>
  <r>
    <x v="8"/>
    <n v="0"/>
    <n v="0"/>
    <n v="0"/>
    <n v="0"/>
    <n v="52.544196254638202"/>
    <n v="0"/>
    <n v="15.262675768587799"/>
    <n v="0"/>
  </r>
  <r>
    <x v="9"/>
    <n v="0"/>
    <n v="0"/>
    <n v="0"/>
    <n v="0"/>
    <n v="120.01122981756799"/>
    <n v="0"/>
    <n v="72.383839791077904"/>
    <n v="0"/>
  </r>
  <r>
    <x v="10"/>
    <n v="0"/>
    <n v="0"/>
    <n v="0"/>
    <n v="0"/>
    <n v="107.94744793236799"/>
    <n v="0"/>
    <n v="83.789035762297701"/>
    <n v="0"/>
  </r>
  <r>
    <x v="11"/>
    <n v="0"/>
    <n v="0"/>
    <n v="0"/>
    <n v="0"/>
    <n v="70.761513963518297"/>
    <n v="0"/>
    <n v="62.780291666919602"/>
    <n v="0"/>
  </r>
  <r>
    <x v="12"/>
    <n v="0"/>
    <n v="0"/>
    <n v="0"/>
    <n v="0"/>
    <n v="50.700824955735598"/>
    <n v="0"/>
    <n v="26.3353562027254"/>
    <n v="0"/>
  </r>
  <r>
    <x v="13"/>
    <n v="0"/>
    <n v="0"/>
    <n v="0"/>
    <n v="0"/>
    <n v="50.563302663245302"/>
    <n v="0"/>
    <n v="9.5766020828479199"/>
    <n v="0"/>
  </r>
  <r>
    <x v="14"/>
    <n v="0"/>
    <n v="0"/>
    <n v="0"/>
    <n v="0"/>
    <n v="58.226725684452497"/>
    <n v="0"/>
    <n v="7.7606105472826501"/>
    <n v="0"/>
  </r>
  <r>
    <x v="15"/>
    <n v="0"/>
    <n v="0"/>
    <n v="0"/>
    <n v="0"/>
    <n v="99.073999641652904"/>
    <n v="0"/>
    <n v="5.8107491990135198"/>
    <n v="0"/>
  </r>
  <r>
    <x v="16"/>
    <n v="0"/>
    <n v="0"/>
    <n v="0"/>
    <n v="0"/>
    <n v="155.49614839311599"/>
    <n v="0"/>
    <n v="7.5100521734186998"/>
    <n v="0"/>
  </r>
  <r>
    <x v="17"/>
    <n v="0"/>
    <n v="0"/>
    <n v="0"/>
    <n v="0"/>
    <n v="184.381551220029"/>
    <n v="0"/>
    <n v="6.6397132874652902"/>
    <n v="0"/>
  </r>
  <r>
    <x v="18"/>
    <n v="0"/>
    <n v="0"/>
    <n v="0"/>
    <n v="0"/>
    <n v="197.16969275951499"/>
    <n v="0"/>
    <n v="6.7108704775271297"/>
    <n v="0"/>
  </r>
  <r>
    <x v="19"/>
    <n v="0"/>
    <n v="0"/>
    <n v="0"/>
    <n v="0"/>
    <n v="215.24156777982799"/>
    <n v="0"/>
    <n v="6.2522992282936602"/>
    <n v="0"/>
  </r>
  <r>
    <x v="20"/>
    <n v="0"/>
    <n v="0"/>
    <n v="0"/>
    <n v="0"/>
    <n v="268.49531409074802"/>
    <n v="0"/>
    <n v="9.35120707962297"/>
    <n v="0"/>
  </r>
  <r>
    <x v="21"/>
    <n v="0"/>
    <n v="0"/>
    <n v="0"/>
    <n v="0"/>
    <n v="368.94531869324601"/>
    <n v="0"/>
    <n v="15.682487105990299"/>
    <n v="0"/>
  </r>
  <r>
    <x v="22"/>
    <n v="0"/>
    <n v="0"/>
    <n v="0"/>
    <n v="0"/>
    <n v="451.80933714217298"/>
    <n v="0"/>
    <n v="21.546343442105702"/>
    <n v="0"/>
  </r>
  <r>
    <x v="23"/>
    <n v="0"/>
    <n v="0"/>
    <n v="0"/>
    <n v="0"/>
    <n v="475.693044501717"/>
    <n v="0"/>
    <n v="34.454620694007701"/>
    <n v="0"/>
  </r>
  <r>
    <x v="24"/>
    <n v="0"/>
    <n v="0"/>
    <n v="0"/>
    <n v="0"/>
    <n v="438.823869696283"/>
    <n v="0"/>
    <n v="32.402124623100399"/>
    <n v="0"/>
  </r>
  <r>
    <x v="25"/>
    <n v="0"/>
    <n v="0"/>
    <n v="0"/>
    <n v="0"/>
    <n v="389.327983148177"/>
    <n v="0"/>
    <n v="29.401205194721701"/>
    <n v="0"/>
  </r>
  <r>
    <x v="26"/>
    <n v="0"/>
    <n v="0"/>
    <n v="0"/>
    <n v="0"/>
    <n v="389.69326870688599"/>
    <n v="0"/>
    <n v="33.165428029095601"/>
    <n v="0"/>
  </r>
  <r>
    <x v="27"/>
    <n v="0"/>
    <n v="0"/>
    <n v="0"/>
    <n v="0"/>
    <n v="410.37305788184398"/>
    <n v="0"/>
    <n v="30.1945603529241"/>
    <n v="0"/>
  </r>
  <r>
    <x v="28"/>
    <n v="0"/>
    <n v="0"/>
    <n v="0"/>
    <n v="0"/>
    <n v="438.31609683517303"/>
    <n v="0"/>
    <n v="31.464190619109299"/>
    <n v="0"/>
  </r>
  <r>
    <x v="29"/>
    <n v="0"/>
    <n v="0"/>
    <n v="0"/>
    <n v="0"/>
    <n v="421.12643329245998"/>
    <n v="0"/>
    <n v="29.486848089262999"/>
    <n v="0"/>
  </r>
  <r>
    <x v="30"/>
    <n v="0"/>
    <n v="0"/>
    <n v="0"/>
    <n v="0"/>
    <n v="437.05624068620301"/>
    <n v="0"/>
    <n v="44.576534333117003"/>
    <n v="0"/>
  </r>
  <r>
    <x v="31"/>
    <n v="0"/>
    <n v="0"/>
    <n v="0"/>
    <n v="0"/>
    <n v="472.83643393970101"/>
    <n v="0"/>
    <n v="69.350248199484"/>
    <n v="0"/>
  </r>
  <r>
    <x v="32"/>
    <n v="0"/>
    <n v="0"/>
    <n v="0"/>
    <n v="0"/>
    <n v="470.68389735401399"/>
    <n v="0"/>
    <n v="102.949756968546"/>
    <n v="0"/>
  </r>
  <r>
    <x v="33"/>
    <n v="0"/>
    <n v="0"/>
    <n v="0"/>
    <n v="0"/>
    <n v="466.57537846073598"/>
    <n v="0"/>
    <n v="136.53008484950101"/>
    <n v="0"/>
  </r>
  <r>
    <x v="34"/>
    <n v="0"/>
    <n v="0"/>
    <n v="0"/>
    <n v="0"/>
    <n v="468.53103724146501"/>
    <n v="0"/>
    <n v="141.86223815869499"/>
    <n v="0"/>
  </r>
  <r>
    <x v="35"/>
    <n v="0"/>
    <n v="0"/>
    <n v="0"/>
    <n v="0"/>
    <n v="454.51869538528001"/>
    <n v="0"/>
    <n v="109.303808667612"/>
    <n v="0"/>
  </r>
  <r>
    <x v="36"/>
    <n v="0"/>
    <n v="0"/>
    <n v="0"/>
    <n v="0"/>
    <n v="474.954986894868"/>
    <n v="0"/>
    <n v="113.740846035815"/>
    <n v="0"/>
  </r>
  <r>
    <x v="37"/>
    <n v="0"/>
    <n v="0"/>
    <n v="0"/>
    <n v="0"/>
    <n v="464.11751488625498"/>
    <n v="0"/>
    <n v="178.860884744717"/>
    <n v="0"/>
  </r>
  <r>
    <x v="38"/>
    <n v="0"/>
    <n v="0"/>
    <n v="0"/>
    <n v="0"/>
    <n v="525.28988406265296"/>
    <n v="0"/>
    <n v="293.66873064458002"/>
    <n v="0"/>
  </r>
  <r>
    <x v="39"/>
    <n v="0"/>
    <n v="0"/>
    <n v="0"/>
    <n v="0"/>
    <n v="640.12925821474596"/>
    <n v="0"/>
    <n v="359.26718686535798"/>
    <n v="0"/>
  </r>
  <r>
    <x v="40"/>
    <n v="0"/>
    <n v="0"/>
    <n v="0"/>
    <n v="0"/>
    <n v="611.12475648854604"/>
    <n v="0"/>
    <n v="328.04850299680601"/>
    <n v="0"/>
  </r>
  <r>
    <x v="41"/>
    <n v="0"/>
    <n v="0"/>
    <n v="0"/>
    <n v="0"/>
    <n v="543.31357941529404"/>
    <n v="0"/>
    <n v="254.18372974949"/>
    <n v="0"/>
  </r>
  <r>
    <x v="42"/>
    <n v="0"/>
    <n v="0"/>
    <n v="0"/>
    <n v="0"/>
    <n v="528.04266021947205"/>
    <n v="0"/>
    <n v="192.21840380258001"/>
    <n v="0"/>
  </r>
  <r>
    <x v="43"/>
    <n v="0"/>
    <n v="0"/>
    <n v="0"/>
    <n v="0"/>
    <n v="544.33321456894998"/>
    <n v="0"/>
    <n v="182.565137602909"/>
    <n v="0"/>
  </r>
  <r>
    <x v="44"/>
    <n v="0"/>
    <n v="0"/>
    <n v="0"/>
    <n v="0"/>
    <n v="580.66046234992496"/>
    <n v="0"/>
    <n v="274.98359441393899"/>
    <n v="0"/>
  </r>
  <r>
    <x v="45"/>
    <n v="0"/>
    <n v="0"/>
    <n v="0"/>
    <n v="0"/>
    <n v="620.279480605412"/>
    <n v="0"/>
    <n v="312.56229233333897"/>
    <n v="0"/>
  </r>
  <r>
    <x v="46"/>
    <n v="0"/>
    <n v="0"/>
    <n v="0"/>
    <n v="0"/>
    <n v="613.93085138737695"/>
    <n v="0"/>
    <n v="290.406138849478"/>
    <n v="0"/>
  </r>
  <r>
    <x v="47"/>
    <n v="0"/>
    <n v="0"/>
    <n v="0"/>
    <n v="0"/>
    <n v="636.98702185827801"/>
    <n v="0"/>
    <n v="385.71220029091302"/>
    <n v="0"/>
  </r>
  <r>
    <x v="48"/>
    <n v="0"/>
    <n v="0"/>
    <n v="0"/>
    <n v="0"/>
    <n v="688.03643455223801"/>
    <n v="0"/>
    <n v="406.68660940483898"/>
    <n v="0"/>
  </r>
  <r>
    <x v="49"/>
    <n v="0"/>
    <n v="0"/>
    <n v="0"/>
    <n v="0"/>
    <n v="684.37305995299198"/>
    <n v="0"/>
    <n v="337.18130995908899"/>
    <n v="0"/>
  </r>
  <r>
    <x v="50"/>
    <n v="0"/>
    <n v="0"/>
    <n v="0"/>
    <n v="0"/>
    <n v="669.753371102188"/>
    <n v="0"/>
    <n v="220.11833963836199"/>
    <n v="0"/>
  </r>
  <r>
    <x v="51"/>
    <n v="0"/>
    <n v="0"/>
    <n v="0"/>
    <n v="0"/>
    <n v="667.08425269814802"/>
    <n v="0"/>
    <n v="129.91453912729801"/>
    <n v="0"/>
  </r>
  <r>
    <x v="52"/>
    <n v="0"/>
    <n v="0"/>
    <n v="0"/>
    <n v="0"/>
    <n v="419.02456856717998"/>
    <n v="211.296880745002"/>
    <n v="66.2165004377065"/>
    <n v="399.61626804771498"/>
  </r>
  <r>
    <x v="53"/>
    <n v="0"/>
    <n v="0"/>
    <n v="0"/>
    <n v="0"/>
    <n v="0"/>
    <n v="522.15295802088997"/>
    <n v="21.311623120270099"/>
    <n v="765.30069248130405"/>
  </r>
  <r>
    <x v="54"/>
    <n v="0"/>
    <n v="0"/>
    <n v="0"/>
    <n v="0"/>
    <n v="0"/>
    <n v="884.72162029739798"/>
    <n v="0"/>
    <n v="580.74718439250103"/>
  </r>
  <r>
    <x v="55"/>
    <n v="0"/>
    <n v="0"/>
    <n v="0"/>
    <n v="0"/>
    <n v="0"/>
    <n v="907.34399706832698"/>
    <n v="0"/>
    <n v="360.60971431466402"/>
  </r>
  <r>
    <x v="56"/>
    <n v="0"/>
    <n v="0"/>
    <n v="0"/>
    <n v="0"/>
    <n v="0"/>
    <n v="968.33842465832095"/>
    <n v="0"/>
    <n v="316.88949871244603"/>
  </r>
  <r>
    <x v="57"/>
    <n v="0"/>
    <n v="0"/>
    <n v="0"/>
    <n v="0"/>
    <n v="0"/>
    <n v="1038.0568530460901"/>
    <n v="0"/>
    <n v="274.31601086205501"/>
  </r>
  <r>
    <x v="58"/>
    <n v="0"/>
    <n v="0"/>
    <n v="0"/>
    <n v="0"/>
    <n v="0"/>
    <n v="1265.08874207552"/>
    <n v="0"/>
    <n v="221.87089993925099"/>
  </r>
  <r>
    <x v="59"/>
    <n v="0"/>
    <n v="0"/>
    <n v="0"/>
    <n v="0"/>
    <n v="0"/>
    <n v="1543.54111067898"/>
    <n v="0"/>
    <n v="440.60032101021199"/>
  </r>
  <r>
    <x v="60"/>
    <n v="0"/>
    <n v="0"/>
    <n v="0"/>
    <n v="0"/>
    <n v="0"/>
    <n v="1841.7442764336899"/>
    <n v="0"/>
    <n v="670.93142660855403"/>
  </r>
  <r>
    <x v="61"/>
    <n v="0"/>
    <n v="0"/>
    <n v="0"/>
    <n v="0"/>
    <n v="0"/>
    <n v="1895.4421760637699"/>
    <n v="0"/>
    <n v="637.32045752735303"/>
  </r>
  <r>
    <x v="62"/>
    <n v="0"/>
    <n v="0"/>
    <n v="0"/>
    <n v="0"/>
    <n v="0"/>
    <n v="1867.5767026405499"/>
    <n v="0"/>
    <n v="491.70352071531499"/>
  </r>
  <r>
    <x v="63"/>
    <n v="0"/>
    <n v="0"/>
    <n v="0"/>
    <n v="0"/>
    <n v="0"/>
    <n v="1774.91009962064"/>
    <n v="0"/>
    <n v="434.84509143148603"/>
  </r>
  <r>
    <x v="64"/>
    <n v="0"/>
    <n v="0"/>
    <n v="0"/>
    <n v="0"/>
    <n v="0"/>
    <n v="1755.17399242243"/>
    <n v="0"/>
    <n v="535.99051375346301"/>
  </r>
  <r>
    <x v="65"/>
    <n v="0"/>
    <n v="0"/>
    <n v="0"/>
    <n v="0"/>
    <n v="0"/>
    <n v="1812.78590208776"/>
    <n v="0"/>
    <n v="981.14438875230906"/>
  </r>
  <r>
    <x v="66"/>
    <n v="0"/>
    <n v="0"/>
    <n v="0"/>
    <n v="0"/>
    <n v="0"/>
    <n v="2004.0307259368001"/>
    <n v="0"/>
    <n v="822.31489225892301"/>
  </r>
  <r>
    <x v="67"/>
    <n v="0"/>
    <n v="3.8453641839443602"/>
    <n v="0"/>
    <n v="0"/>
    <n v="0"/>
    <n v="2138.6247598022801"/>
    <n v="0"/>
    <n v="646.639380330888"/>
  </r>
  <r>
    <x v="68"/>
    <n v="0"/>
    <n v="9.3630907868013793"/>
    <n v="0"/>
    <n v="0"/>
    <n v="0"/>
    <n v="2200.5753485679702"/>
    <n v="0"/>
    <n v="814.18950019969702"/>
  </r>
  <r>
    <x v="69"/>
    <n v="0"/>
    <n v="12.491040820927701"/>
    <n v="0"/>
    <n v="0"/>
    <n v="0"/>
    <n v="2210.2630644177302"/>
    <n v="0"/>
    <n v="828.14379467015704"/>
  </r>
  <r>
    <x v="70"/>
    <n v="0"/>
    <n v="15.6865468780924"/>
    <n v="0"/>
    <n v="0"/>
    <n v="0"/>
    <n v="2290.7809746414"/>
    <n v="0"/>
    <n v="774.17228450275604"/>
  </r>
  <r>
    <x v="71"/>
    <n v="0"/>
    <n v="17.684121385152"/>
    <n v="0"/>
    <n v="0"/>
    <n v="0"/>
    <n v="2459.6212432186398"/>
    <n v="0"/>
    <n v="757.76123377862496"/>
  </r>
  <r>
    <x v="72"/>
    <n v="0"/>
    <n v="17.259915616018201"/>
    <n v="0"/>
    <n v="0"/>
    <n v="0"/>
    <n v="2468.7670897419798"/>
    <n v="0"/>
    <n v="928.59552873028701"/>
  </r>
  <r>
    <x v="73"/>
    <n v="0"/>
    <n v="17.085340351426598"/>
    <n v="2.3538861021550499"/>
    <n v="0"/>
    <n v="0"/>
    <n v="2507.3748889918802"/>
    <n v="0"/>
    <n v="958.356086842026"/>
  </r>
  <r>
    <x v="74"/>
    <n v="0"/>
    <n v="13.6618657904184"/>
    <n v="9.6561716077541302"/>
    <n v="4.2698838831997898"/>
    <n v="0"/>
    <n v="2430.5759228275801"/>
    <n v="0"/>
    <n v="786.47631482045597"/>
  </r>
  <r>
    <x v="75"/>
    <n v="0"/>
    <n v="8.6567598808771997"/>
    <n v="19.426833978781701"/>
    <n v="8.13027953261685"/>
    <n v="0"/>
    <n v="2480.7860751181702"/>
    <n v="0"/>
    <n v="778.05508990328701"/>
  </r>
  <r>
    <x v="76"/>
    <n v="0"/>
    <n v="4.80322724640292"/>
    <n v="29.386045411662302"/>
    <n v="11.890761659330099"/>
    <n v="0"/>
    <n v="2526.4874914595798"/>
    <n v="0"/>
    <n v="979.45948144265901"/>
  </r>
  <r>
    <x v="77"/>
    <n v="0.92767964296293404"/>
    <n v="1.7913161768983299"/>
    <n v="35.620706936372699"/>
    <n v="15.375000673608501"/>
    <n v="0"/>
    <n v="2599.1524008012002"/>
    <n v="0"/>
    <n v="1270.9701409883401"/>
  </r>
  <r>
    <x v="78"/>
    <n v="1.6234393751851399"/>
    <n v="0.67462703612904595"/>
    <n v="36.0630518272147"/>
    <n v="19.18084840097"/>
    <n v="0"/>
    <n v="2589.9554892258102"/>
    <n v="0"/>
    <n v="1444.5349829803499"/>
  </r>
  <r>
    <x v="79"/>
    <n v="1.6234393751851399"/>
    <n v="0.39499025922561698"/>
    <n v="39.901182893759497"/>
    <n v="28.344109475632301"/>
    <n v="0"/>
    <n v="2670.12928650512"/>
    <n v="0"/>
    <n v="1515.91768067253"/>
  </r>
  <r>
    <x v="80"/>
    <n v="1.6234393751851399"/>
    <n v="0.46854810976504002"/>
    <n v="41.271470237759402"/>
    <n v="29.97806354682"/>
    <n v="0"/>
    <n v="2737.97253224216"/>
    <n v="0"/>
    <n v="1716.79199702249"/>
  </r>
  <r>
    <x v="81"/>
    <n v="2.4681504021776099"/>
    <n v="0.54692768942768"/>
    <n v="39.211148145237097"/>
    <n v="28.5641956486661"/>
    <n v="0"/>
    <n v="2748.47342005476"/>
    <n v="0"/>
    <n v="1649.04839536912"/>
  </r>
  <r>
    <x v="82"/>
    <n v="7.5364165641324199"/>
    <n v="0.63144924335854502"/>
    <n v="35.107875581326297"/>
    <n v="23.0636755710341"/>
    <n v="0"/>
    <n v="2680.19102897832"/>
    <n v="0"/>
    <n v="1744.0791900137499"/>
  </r>
  <r>
    <x v="83"/>
    <n v="7.5364165641324199"/>
    <n v="0.70401904138528004"/>
    <n v="25.4585261855132"/>
    <n v="20.575798099309399"/>
    <n v="0"/>
    <n v="2556.8580859027902"/>
    <n v="0"/>
    <n v="2129.7236187189201"/>
  </r>
  <r>
    <x v="84"/>
    <n v="7.5364165641324199"/>
    <n v="0.72572818632153901"/>
    <n v="25.4899711781542"/>
    <n v="25.6500450985911"/>
    <n v="0"/>
    <n v="2365.85761900946"/>
    <n v="0"/>
    <n v="1977.2339228045601"/>
  </r>
  <r>
    <x v="85"/>
    <n v="7.5364165641324199"/>
    <n v="0.79229394202700398"/>
    <n v="27.934108218360201"/>
    <n v="29.816271052125799"/>
    <n v="0"/>
    <n v="2302.5861646766898"/>
    <n v="0"/>
    <n v="1752.5533911048899"/>
  </r>
  <r>
    <x v="86"/>
    <n v="10.516039234416599"/>
    <n v="0.80275038638219798"/>
    <n v="31.956719888547099"/>
    <n v="37.0266453702584"/>
    <n v="0"/>
    <n v="2359.3691504744502"/>
    <n v="0"/>
    <n v="1539.3046271845301"/>
  </r>
  <r>
    <x v="87"/>
    <n v="11.7078883025303"/>
    <n v="0.760651083942115"/>
    <n v="36.244741704089897"/>
    <n v="39.6764286227992"/>
    <n v="0"/>
    <n v="2423.0412900698302"/>
    <n v="0"/>
    <n v="1383.6478920750101"/>
  </r>
  <r>
    <x v="88"/>
    <n v="11.7078883025303"/>
    <n v="0.77907785461127799"/>
    <n v="41.201780667443302"/>
    <n v="41.160552781862698"/>
    <n v="0"/>
    <n v="2314.23015490539"/>
    <n v="0"/>
    <n v="1354.1939116838801"/>
  </r>
  <r>
    <x v="89"/>
    <n v="11.7078883025303"/>
    <n v="0.82392933700916304"/>
    <n v="48.764743497759298"/>
    <n v="42.269205787460699"/>
    <n v="0"/>
    <n v="2149.7420695077399"/>
    <n v="0"/>
    <n v="1194.98083942791"/>
  </r>
  <r>
    <x v="90"/>
    <n v="11.6635192214546"/>
    <n v="0.85395334800493405"/>
    <n v="58.724037583923298"/>
    <n v="40.044290341258801"/>
    <n v="0"/>
    <n v="2020.43223131386"/>
    <n v="0"/>
    <n v="1283.27876302194"/>
  </r>
  <r>
    <x v="91"/>
    <n v="11.604360446687"/>
    <n v="0.81755166143087799"/>
    <n v="70.400674445365695"/>
    <n v="39.277657289812304"/>
    <n v="0"/>
    <n v="1957.97880288342"/>
    <n v="0"/>
    <n v="1488.8996984707501"/>
  </r>
  <r>
    <x v="92"/>
    <n v="11.604360446687"/>
    <n v="0.68552668767443603"/>
    <n v="78.330965659448097"/>
    <n v="35.976481714929697"/>
    <n v="0"/>
    <n v="1979.33747230314"/>
    <n v="0"/>
    <n v="1359.26687434215"/>
  </r>
  <r>
    <x v="93"/>
    <n v="11.604360446687"/>
    <n v="0.58761459810067496"/>
    <n v="80.285211408181397"/>
    <n v="34.132469968806198"/>
    <n v="0"/>
    <n v="2012.2768125397399"/>
    <n v="0"/>
    <n v="1517.8791370265201"/>
  </r>
  <r>
    <x v="94"/>
    <n v="11.604360446687"/>
    <n v="0.55878108674570304"/>
    <n v="75.430243216039401"/>
    <n v="30.410732143715599"/>
    <n v="0"/>
    <n v="1992.0341462976301"/>
    <n v="0"/>
    <n v="1790.69850986855"/>
  </r>
  <r>
    <x v="95"/>
    <n v="18.498465791743499"/>
    <n v="0.54170774663488397"/>
    <n v="74.763720565291905"/>
    <n v="33.870814183865598"/>
    <n v="0"/>
    <n v="1915.97057555524"/>
    <n v="0"/>
    <n v="1438.1547552787699"/>
  </r>
  <r>
    <x v="96"/>
    <n v="18.498465791743499"/>
    <n v="0.59140625054888196"/>
    <n v="74.902756725164195"/>
    <n v="28.8109500771717"/>
    <n v="0"/>
    <n v="1755.96747392623"/>
    <n v="0"/>
    <n v="1083.95668626939"/>
  </r>
  <r>
    <x v="97"/>
    <n v="18.498465791743499"/>
    <n v="0.60552927772384602"/>
    <n v="74.088557522187998"/>
    <n v="25.5672294768864"/>
    <n v="0"/>
    <n v="1626.88216978428"/>
    <n v="0"/>
    <n v="1096.5765689918101"/>
  </r>
  <r>
    <x v="98"/>
    <n v="18.498465791743499"/>
    <n v="0.63296149156435999"/>
    <n v="70.720599326241299"/>
    <n v="16.014832014864101"/>
    <n v="0"/>
    <n v="1586.30491660237"/>
    <n v="0"/>
    <n v="873.937200122322"/>
  </r>
  <r>
    <x v="99"/>
    <n v="10.7363081158316"/>
    <n v="0.62305554899064297"/>
    <n v="60.256835248224803"/>
    <n v="12.8542694979764"/>
    <n v="0"/>
    <n v="1639.2561203406899"/>
    <n v="0"/>
    <n v="898.29866476680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59.233384934134797"/>
    <n v="0"/>
    <n v="3.5898873037429002E-2"/>
    <n v="0"/>
    <n v="4.2048685167643098"/>
    <n v="0"/>
  </r>
  <r>
    <x v="1"/>
    <n v="0"/>
    <n v="2.7985634860330298E-3"/>
    <n v="0"/>
    <n v="0"/>
    <n v="0"/>
    <n v="94.034654795248798"/>
    <n v="0"/>
    <n v="0.27975862510202198"/>
    <n v="0"/>
    <n v="3.1858386563646302"/>
    <n v="0"/>
  </r>
  <r>
    <x v="2"/>
    <n v="0"/>
    <n v="5.9679646371622201E-2"/>
    <n v="0"/>
    <n v="0"/>
    <n v="0"/>
    <n v="92.826487484267304"/>
    <n v="0"/>
    <n v="1.0484198388785499"/>
    <n v="0"/>
    <n v="3.40828149443408"/>
    <n v="0"/>
  </r>
  <r>
    <x v="3"/>
    <n v="0"/>
    <n v="0.14394289414233599"/>
    <n v="0"/>
    <n v="0"/>
    <n v="0"/>
    <n v="98.432701513932798"/>
    <n v="0"/>
    <n v="2.5646331951203201"/>
    <n v="0"/>
    <n v="4.8354785579822899"/>
    <n v="0"/>
  </r>
  <r>
    <x v="4"/>
    <n v="0"/>
    <n v="0.128777649012702"/>
    <n v="0"/>
    <n v="0"/>
    <n v="0"/>
    <n v="126.755807712676"/>
    <n v="0"/>
    <n v="4.7814969627751998"/>
    <n v="0"/>
    <n v="6.6840778096475404"/>
    <n v="0"/>
  </r>
  <r>
    <x v="5"/>
    <n v="0"/>
    <n v="1.89962883478422E-2"/>
    <n v="0"/>
    <n v="0"/>
    <n v="0"/>
    <n v="157.3394428851"/>
    <n v="0"/>
    <n v="7.3251586869051"/>
    <n v="0"/>
    <n v="5.9401694664106701"/>
    <n v="0"/>
  </r>
  <r>
    <x v="6"/>
    <n v="0"/>
    <n v="5.84871984935391E-4"/>
    <n v="0"/>
    <n v="0"/>
    <n v="0"/>
    <n v="142.72672106356001"/>
    <n v="0"/>
    <n v="4.2207562929113003"/>
    <n v="0"/>
    <n v="7.2120700684014603"/>
    <n v="0"/>
  </r>
  <r>
    <x v="7"/>
    <n v="0"/>
    <n v="0"/>
    <n v="0"/>
    <n v="0"/>
    <n v="0"/>
    <n v="134.613381133959"/>
    <n v="0"/>
    <n v="3.3348103197777301"/>
    <n v="0"/>
    <n v="6.1753421449381403"/>
    <n v="0"/>
  </r>
  <r>
    <x v="8"/>
    <n v="0"/>
    <n v="0"/>
    <n v="0"/>
    <n v="0"/>
    <n v="0"/>
    <n v="146.13734406533001"/>
    <n v="0"/>
    <n v="2.57922747739938"/>
    <n v="0"/>
    <n v="8.09462027103684"/>
    <n v="0"/>
  </r>
  <r>
    <x v="9"/>
    <n v="0"/>
    <n v="0"/>
    <n v="0"/>
    <n v="0"/>
    <n v="0"/>
    <n v="180.558223968833"/>
    <n v="0"/>
    <n v="2.77556186222"/>
    <n v="0"/>
    <n v="14.5278827094479"/>
    <n v="0"/>
  </r>
  <r>
    <x v="10"/>
    <n v="0"/>
    <n v="0"/>
    <n v="0"/>
    <n v="0"/>
    <n v="0"/>
    <n v="254.64645984700999"/>
    <n v="0"/>
    <n v="2.3560288912621998"/>
    <n v="0"/>
    <n v="12.149820695241701"/>
    <n v="0"/>
  </r>
  <r>
    <x v="11"/>
    <n v="0"/>
    <n v="0"/>
    <n v="0"/>
    <n v="0"/>
    <n v="0"/>
    <n v="315.90455830463702"/>
    <n v="0"/>
    <n v="4.2524836416584497"/>
    <n v="0"/>
    <n v="59.126003578537699"/>
    <n v="0"/>
  </r>
  <r>
    <x v="12"/>
    <n v="0"/>
    <n v="0"/>
    <n v="0"/>
    <n v="0"/>
    <n v="0"/>
    <n v="340.66284834122803"/>
    <n v="0"/>
    <n v="7.6849529822447904"/>
    <n v="0"/>
    <n v="209.85364971211101"/>
    <n v="0"/>
  </r>
  <r>
    <x v="13"/>
    <n v="0"/>
    <n v="0"/>
    <n v="0"/>
    <n v="0"/>
    <n v="0"/>
    <n v="328.63150296935601"/>
    <n v="0"/>
    <n v="6.5974102058219204"/>
    <n v="0"/>
    <n v="215.42340459493201"/>
    <n v="0"/>
  </r>
  <r>
    <x v="14"/>
    <n v="0"/>
    <n v="0"/>
    <n v="0"/>
    <n v="0"/>
    <n v="0"/>
    <n v="310.10912199515201"/>
    <n v="0"/>
    <n v="10.171474905030699"/>
    <n v="0"/>
    <n v="155.722332632649"/>
    <n v="0"/>
  </r>
  <r>
    <x v="15"/>
    <n v="0"/>
    <n v="0"/>
    <n v="0"/>
    <n v="0"/>
    <n v="0"/>
    <n v="285.79691349704399"/>
    <n v="0"/>
    <n v="15.8294012879359"/>
    <n v="0"/>
    <n v="72.791216867446593"/>
    <n v="0"/>
  </r>
  <r>
    <x v="16"/>
    <n v="0"/>
    <n v="0"/>
    <n v="0"/>
    <n v="0"/>
    <n v="0"/>
    <n v="272.814270724072"/>
    <n v="0"/>
    <n v="20.8272140762523"/>
    <n v="0"/>
    <n v="39.6835849477892"/>
    <n v="0"/>
  </r>
  <r>
    <x v="17"/>
    <n v="0"/>
    <n v="0"/>
    <n v="0"/>
    <n v="0"/>
    <n v="0"/>
    <n v="244.95849455227699"/>
    <n v="0"/>
    <n v="22.6797150509333"/>
    <n v="0"/>
    <n v="26.649042346748399"/>
    <n v="0"/>
  </r>
  <r>
    <x v="18"/>
    <n v="0"/>
    <n v="0"/>
    <n v="0"/>
    <n v="0"/>
    <n v="0"/>
    <n v="206.02949831317301"/>
    <n v="0"/>
    <n v="21.588626970015699"/>
    <n v="0"/>
    <n v="9.7859531179945094"/>
    <n v="0"/>
  </r>
  <r>
    <x v="19"/>
    <n v="0"/>
    <n v="0"/>
    <n v="0"/>
    <n v="0"/>
    <n v="0"/>
    <n v="153.07176779148099"/>
    <n v="0"/>
    <n v="21.455375113805601"/>
    <n v="0"/>
    <n v="8.4151747083824393"/>
    <n v="0"/>
  </r>
  <r>
    <x v="20"/>
    <n v="0"/>
    <n v="0"/>
    <n v="0"/>
    <n v="0"/>
    <n v="0"/>
    <n v="126.772497304784"/>
    <n v="0"/>
    <n v="17.953957836305499"/>
    <n v="0"/>
    <n v="5.8994243759725702"/>
    <n v="0"/>
  </r>
  <r>
    <x v="21"/>
    <n v="0"/>
    <n v="0"/>
    <n v="0"/>
    <n v="0"/>
    <n v="0"/>
    <n v="120.315015676926"/>
    <n v="0"/>
    <n v="10.8877841662145"/>
    <n v="0"/>
    <n v="0.29778633489390899"/>
    <n v="0"/>
  </r>
  <r>
    <x v="22"/>
    <n v="0"/>
    <n v="0"/>
    <n v="0"/>
    <n v="0"/>
    <n v="0"/>
    <n v="129.053154736989"/>
    <n v="0"/>
    <n v="13.802836284105901"/>
    <n v="0"/>
    <n v="0.44392700570804899"/>
    <n v="0"/>
  </r>
  <r>
    <x v="23"/>
    <n v="0"/>
    <n v="0"/>
    <n v="0"/>
    <n v="0"/>
    <n v="0"/>
    <n v="121.724570650876"/>
    <n v="0"/>
    <n v="11.8281469707777"/>
    <n v="0"/>
    <n v="1.3243895875518299"/>
    <n v="0"/>
  </r>
  <r>
    <x v="24"/>
    <n v="0"/>
    <n v="0"/>
    <n v="0"/>
    <n v="0"/>
    <n v="0"/>
    <n v="106.59087054804201"/>
    <n v="0"/>
    <n v="6.4789001870558796"/>
    <n v="0"/>
    <n v="0.69810409770256499"/>
    <n v="0"/>
  </r>
  <r>
    <x v="25"/>
    <n v="0"/>
    <n v="0"/>
    <n v="0"/>
    <n v="0"/>
    <n v="0"/>
    <n v="97.534673506311094"/>
    <n v="0"/>
    <n v="7.29929763232066"/>
    <n v="0"/>
    <n v="0.14596509165686999"/>
    <n v="0"/>
  </r>
  <r>
    <x v="26"/>
    <n v="0"/>
    <n v="0"/>
    <n v="0"/>
    <n v="0"/>
    <n v="0"/>
    <n v="96.290696033284505"/>
    <n v="0"/>
    <n v="7.3342998111198696"/>
    <n v="0"/>
    <n v="0.19194263419471999"/>
    <n v="0"/>
  </r>
  <r>
    <x v="27"/>
    <n v="0"/>
    <n v="0"/>
    <n v="0"/>
    <n v="0"/>
    <n v="0"/>
    <n v="100.071692520707"/>
    <n v="0"/>
    <n v="2.72739943142256"/>
    <n v="0"/>
    <n v="0.989580320287478"/>
    <n v="0"/>
  </r>
  <r>
    <x v="28"/>
    <n v="0"/>
    <n v="0"/>
    <n v="0"/>
    <n v="0"/>
    <n v="0"/>
    <n v="99.713944101615496"/>
    <n v="0"/>
    <n v="3.7946825526753201"/>
    <n v="0"/>
    <n v="4.74264748394629"/>
    <n v="0"/>
  </r>
  <r>
    <x v="29"/>
    <n v="0"/>
    <n v="0"/>
    <n v="0"/>
    <n v="0"/>
    <n v="0"/>
    <n v="100.202065122156"/>
    <n v="0"/>
    <n v="6.5650302453071596"/>
    <n v="0"/>
    <n v="7.2554443589629001"/>
    <n v="0"/>
  </r>
  <r>
    <x v="30"/>
    <n v="0"/>
    <n v="0"/>
    <n v="0"/>
    <n v="0"/>
    <n v="0"/>
    <n v="105.891917626712"/>
    <n v="0"/>
    <n v="9.8262308174283408"/>
    <n v="0"/>
    <n v="10.371927842783499"/>
    <n v="0"/>
  </r>
  <r>
    <x v="31"/>
    <n v="0"/>
    <n v="0"/>
    <n v="0"/>
    <n v="0"/>
    <n v="0"/>
    <n v="113.065824977088"/>
    <n v="0"/>
    <n v="10.1888754667205"/>
    <n v="0"/>
    <n v="7.2123861344132703"/>
    <n v="0"/>
  </r>
  <r>
    <x v="32"/>
    <n v="0"/>
    <n v="0"/>
    <n v="0"/>
    <n v="0"/>
    <n v="0"/>
    <n v="115.98316282684399"/>
    <n v="0"/>
    <n v="7.6412548763734396"/>
    <n v="0"/>
    <n v="2.79361676076131"/>
    <n v="0"/>
  </r>
  <r>
    <x v="33"/>
    <n v="0"/>
    <n v="0"/>
    <n v="0"/>
    <n v="0"/>
    <n v="0"/>
    <n v="162.84288280330799"/>
    <n v="0"/>
    <n v="10.765000460303"/>
    <n v="0"/>
    <n v="11.9394047314729"/>
    <n v="0"/>
  </r>
  <r>
    <x v="34"/>
    <n v="0"/>
    <n v="0"/>
    <n v="0"/>
    <n v="0"/>
    <n v="0"/>
    <n v="188.20847931383199"/>
    <n v="0"/>
    <n v="10.943423899275"/>
    <n v="0"/>
    <n v="23.763580125196299"/>
    <n v="0"/>
  </r>
  <r>
    <x v="35"/>
    <n v="0"/>
    <n v="0"/>
    <n v="0"/>
    <n v="0"/>
    <n v="0"/>
    <n v="219.33247894477199"/>
    <n v="0"/>
    <n v="9.0506171873100598"/>
    <n v="0"/>
    <n v="54.124325835444303"/>
    <n v="0"/>
  </r>
  <r>
    <x v="36"/>
    <n v="0"/>
    <n v="0"/>
    <n v="0"/>
    <n v="0"/>
    <n v="0"/>
    <n v="226.074039806684"/>
    <n v="0"/>
    <n v="11.6993701197552"/>
    <n v="0"/>
    <n v="64.783379080496104"/>
    <n v="0"/>
  </r>
  <r>
    <x v="37"/>
    <n v="0"/>
    <n v="0"/>
    <n v="0"/>
    <n v="0"/>
    <n v="0"/>
    <n v="235.54630735415199"/>
    <n v="0"/>
    <n v="14.234754193257499"/>
    <n v="0"/>
    <n v="56.546768501599402"/>
    <n v="0"/>
  </r>
  <r>
    <x v="38"/>
    <n v="0"/>
    <n v="0"/>
    <n v="0"/>
    <n v="0"/>
    <n v="0"/>
    <n v="239.354299437653"/>
    <n v="0"/>
    <n v="16.4944798397329"/>
    <n v="0"/>
    <n v="67.337000593895496"/>
    <n v="0"/>
  </r>
  <r>
    <x v="39"/>
    <n v="0"/>
    <n v="0"/>
    <n v="0"/>
    <n v="0"/>
    <n v="0"/>
    <n v="221.551640329843"/>
    <n v="0"/>
    <n v="19.0209149570458"/>
    <n v="0"/>
    <n v="61.985607866557402"/>
    <n v="0"/>
  </r>
  <r>
    <x v="40"/>
    <n v="0"/>
    <n v="0"/>
    <n v="0"/>
    <n v="0"/>
    <n v="0"/>
    <n v="208.494884164263"/>
    <n v="0"/>
    <n v="18.342659433212599"/>
    <n v="0"/>
    <n v="45.6175108843793"/>
    <n v="0"/>
  </r>
  <r>
    <x v="41"/>
    <n v="0"/>
    <n v="0"/>
    <n v="0"/>
    <n v="0"/>
    <n v="0"/>
    <n v="199.04770345924899"/>
    <n v="0"/>
    <n v="19.247987377134098"/>
    <n v="0"/>
    <n v="52.193440547317103"/>
    <n v="0"/>
  </r>
  <r>
    <x v="42"/>
    <n v="0"/>
    <n v="0"/>
    <n v="0"/>
    <n v="0"/>
    <n v="0"/>
    <n v="213.654690905401"/>
    <n v="0"/>
    <n v="18.062843511397201"/>
    <n v="0"/>
    <n v="75.496194891056703"/>
    <n v="0"/>
  </r>
  <r>
    <x v="43"/>
    <n v="0"/>
    <n v="0"/>
    <n v="0"/>
    <n v="0"/>
    <n v="0"/>
    <n v="338.41103918813798"/>
    <n v="0"/>
    <n v="17.705818659882599"/>
    <n v="0"/>
    <n v="599.11239535432105"/>
    <n v="0"/>
  </r>
  <r>
    <x v="44"/>
    <n v="0"/>
    <n v="0"/>
    <n v="0"/>
    <n v="0"/>
    <n v="0"/>
    <n v="397.63303408373099"/>
    <n v="0"/>
    <n v="16.0524341305589"/>
    <n v="0"/>
    <n v="869.71221815760202"/>
    <n v="0"/>
  </r>
  <r>
    <x v="45"/>
    <n v="0"/>
    <n v="0"/>
    <n v="0"/>
    <n v="0"/>
    <n v="0"/>
    <n v="405.797397488738"/>
    <n v="0"/>
    <n v="11.2463493085147"/>
    <n v="0"/>
    <n v="392.97897847933598"/>
    <n v="0"/>
  </r>
  <r>
    <x v="46"/>
    <n v="0"/>
    <n v="0"/>
    <n v="0"/>
    <n v="0"/>
    <n v="0"/>
    <n v="343.51293628272799"/>
    <n v="0"/>
    <n v="8.7299856761678303"/>
    <n v="0"/>
    <n v="168.46496144483501"/>
    <n v="0"/>
  </r>
  <r>
    <x v="47"/>
    <n v="0"/>
    <n v="0"/>
    <n v="0"/>
    <n v="0"/>
    <n v="0"/>
    <n v="315.87466648642601"/>
    <n v="0"/>
    <n v="7.3063051226055"/>
    <n v="0"/>
    <n v="32.940602720986497"/>
    <n v="0"/>
  </r>
  <r>
    <x v="48"/>
    <n v="0"/>
    <n v="6.0468708736170801E-2"/>
    <n v="0"/>
    <n v="0"/>
    <n v="0"/>
    <n v="321.39316583656603"/>
    <n v="0"/>
    <n v="6.3043753358576797"/>
    <n v="0"/>
    <n v="15.9771332559366"/>
    <n v="0"/>
  </r>
  <r>
    <x v="49"/>
    <n v="0"/>
    <n v="1.01310094695569"/>
    <n v="0"/>
    <n v="0"/>
    <n v="0"/>
    <n v="354.23951580654102"/>
    <n v="0"/>
    <n v="5.2272313143196598"/>
    <n v="0"/>
    <n v="18.644599713491299"/>
    <n v="0"/>
  </r>
  <r>
    <x v="50"/>
    <n v="0"/>
    <n v="1.94362104986549"/>
    <n v="0"/>
    <n v="0"/>
    <n v="0"/>
    <n v="364.02383095541398"/>
    <n v="0"/>
    <n v="6.08772818356214"/>
    <n v="0"/>
    <n v="26.033400801268801"/>
    <n v="0"/>
  </r>
  <r>
    <x v="51"/>
    <n v="0"/>
    <n v="2.75981913527907"/>
    <n v="0"/>
    <n v="0"/>
    <n v="0"/>
    <n v="357.90372266965898"/>
    <n v="0"/>
    <n v="6.7638966325497902"/>
    <n v="0"/>
    <n v="24.610472819985699"/>
    <n v="0"/>
  </r>
  <r>
    <x v="52"/>
    <n v="0"/>
    <n v="3.5767578076747299"/>
    <n v="0"/>
    <n v="0"/>
    <n v="0"/>
    <n v="211.332669373074"/>
    <n v="76.311105137222896"/>
    <n v="5.4536635193222702"/>
    <n v="0.13390708266513501"/>
    <n v="7.5174340121559702"/>
    <n v="5.8765873143153096"/>
  </r>
  <r>
    <x v="53"/>
    <n v="0"/>
    <n v="4.75297194887046"/>
    <n v="0"/>
    <n v="0"/>
    <n v="0"/>
    <n v="62.722008448276199"/>
    <n v="328.82909556336699"/>
    <n v="2.6539963272517899"/>
    <n v="2.4404733875829501"/>
    <n v="0"/>
    <n v="54.703826847850799"/>
  </r>
  <r>
    <x v="54"/>
    <n v="0"/>
    <n v="4.5148493062635398"/>
    <n v="0.66963253390832"/>
    <n v="0"/>
    <n v="0"/>
    <n v="0"/>
    <n v="609.22112276442601"/>
    <n v="2.2411387667112699"/>
    <n v="9.6186634658807808"/>
    <n v="0"/>
    <n v="51.225693759603601"/>
  </r>
  <r>
    <x v="55"/>
    <n v="0"/>
    <n v="2.69150394324816"/>
    <n v="3.8666398489509501"/>
    <n v="0"/>
    <n v="0"/>
    <n v="0"/>
    <n v="571.71355771877802"/>
    <n v="1.7272402559162301"/>
    <n v="21.094186245758301"/>
    <n v="0"/>
    <n v="4.1919445654867502"/>
  </r>
  <r>
    <x v="56"/>
    <n v="0"/>
    <n v="2.4456821311729899"/>
    <n v="14.536794722785499"/>
    <n v="0"/>
    <n v="0"/>
    <n v="0"/>
    <n v="551.79823910086895"/>
    <n v="0.76369721919294997"/>
    <n v="27.9373132888906"/>
    <n v="0"/>
    <n v="0.206081708352537"/>
  </r>
  <r>
    <x v="57"/>
    <n v="0"/>
    <n v="3.1556157818883799"/>
    <n v="19.539696635850301"/>
    <n v="0"/>
    <n v="0"/>
    <n v="0"/>
    <n v="543.32739899934495"/>
    <n v="0.231079689051369"/>
    <n v="26.883379502523798"/>
    <n v="0"/>
    <n v="0.194248158433414"/>
  </r>
  <r>
    <x v="58"/>
    <n v="0"/>
    <n v="3.4280966726153399"/>
    <n v="23.501011588366801"/>
    <n v="0"/>
    <n v="0"/>
    <n v="0"/>
    <n v="543.33016257212603"/>
    <n v="0"/>
    <n v="25.7050762736806"/>
    <n v="0"/>
    <n v="0.55743180447034002"/>
  </r>
  <r>
    <x v="59"/>
    <n v="0"/>
    <n v="3.4533813321189801"/>
    <n v="12.7452750212354"/>
    <n v="0"/>
    <n v="0"/>
    <n v="0"/>
    <n v="538.57033278254505"/>
    <n v="0"/>
    <n v="24.346228067904701"/>
    <n v="0"/>
    <n v="0.944294528341595"/>
  </r>
  <r>
    <x v="60"/>
    <n v="0"/>
    <n v="2.2800932644570602"/>
    <n v="4.7658931795930499"/>
    <n v="0"/>
    <n v="0"/>
    <n v="0"/>
    <n v="546.367648296521"/>
    <n v="0"/>
    <n v="27.425386895740399"/>
    <n v="0"/>
    <n v="0.95543875916257703"/>
  </r>
  <r>
    <x v="61"/>
    <n v="0"/>
    <n v="2.0636837732750899"/>
    <n v="0.12947172123835199"/>
    <n v="0"/>
    <n v="0"/>
    <n v="0"/>
    <n v="549.5285157065"/>
    <n v="0"/>
    <n v="27.725044894720899"/>
    <n v="0"/>
    <n v="0.83871723557223998"/>
  </r>
  <r>
    <x v="62"/>
    <n v="0"/>
    <n v="1.83872131511321"/>
    <n v="0.13597905409573099"/>
    <n v="0"/>
    <n v="0"/>
    <n v="0"/>
    <n v="549.05295793530604"/>
    <n v="0"/>
    <n v="25.514677549540501"/>
    <n v="0"/>
    <n v="0.378186288958275"/>
  </r>
  <r>
    <x v="63"/>
    <n v="0"/>
    <n v="2.3458279533522899"/>
    <n v="0.75267119153450002"/>
    <n v="0"/>
    <n v="0"/>
    <n v="0"/>
    <n v="573.14667525662503"/>
    <n v="0"/>
    <n v="35.199181923361003"/>
    <n v="0"/>
    <n v="0.116049579051276"/>
  </r>
  <r>
    <x v="64"/>
    <n v="5.0480944962497497E-5"/>
    <n v="2.9307556657286802"/>
    <n v="1.98402467466291"/>
    <n v="0"/>
    <n v="0"/>
    <n v="0"/>
    <n v="565.78760524260599"/>
    <n v="0"/>
    <n v="52.504947158475701"/>
    <n v="0"/>
    <n v="0.14465000816467799"/>
  </r>
  <r>
    <x v="65"/>
    <n v="3.7908800429555499E-4"/>
    <n v="3.05350110037989"/>
    <n v="4.9151462358635598"/>
    <n v="0"/>
    <n v="0"/>
    <n v="0"/>
    <n v="577.84869643061302"/>
    <n v="0"/>
    <n v="65.744106040698796"/>
    <n v="0"/>
    <n v="0.16978793243607901"/>
  </r>
  <r>
    <x v="66"/>
    <n v="1.8012279074864699E-3"/>
    <n v="2.6882747710611801"/>
    <n v="11.7687567834815"/>
    <n v="0"/>
    <n v="0"/>
    <n v="0"/>
    <n v="606.51828417290596"/>
    <n v="0"/>
    <n v="77.698157423197799"/>
    <n v="0"/>
    <n v="5.0083539045776101E-2"/>
  </r>
  <r>
    <x v="67"/>
    <n v="3.0900471056712099E-3"/>
    <n v="1.8421940304498201"/>
    <n v="18.039700310272099"/>
    <n v="1.8667082966674799"/>
    <n v="0"/>
    <n v="0"/>
    <n v="626.46638727220898"/>
    <n v="0"/>
    <n v="67.8151104041834"/>
    <n v="0"/>
    <n v="7.8742098755615705E-2"/>
  </r>
  <r>
    <x v="68"/>
    <n v="2.0514657840262798E-3"/>
    <n v="1.42079513483255"/>
    <n v="12.9780264497414"/>
    <n v="115.79939157550901"/>
    <n v="0"/>
    <n v="0"/>
    <n v="574.57842554960803"/>
    <n v="0"/>
    <n v="48.437223446137203"/>
    <n v="0"/>
    <n v="0.287246084904141"/>
  </r>
  <r>
    <x v="69"/>
    <n v="3.5870792464014899E-3"/>
    <n v="2.6534674908197702"/>
    <n v="1.65804613365787"/>
    <n v="566.00511736584303"/>
    <n v="0"/>
    <n v="0"/>
    <n v="549.15951024534104"/>
    <n v="0"/>
    <n v="40.343231852881303"/>
    <n v="0"/>
    <n v="0.35997076683588197"/>
  </r>
  <r>
    <x v="70"/>
    <n v="1.7919866929764501E-2"/>
    <n v="4.9351770026815203"/>
    <n v="7.7371488594515296E-4"/>
    <n v="804.76365009298195"/>
    <n v="0"/>
    <n v="0"/>
    <n v="551.88561753387205"/>
    <n v="0"/>
    <n v="25.971322569366102"/>
    <n v="0"/>
    <n v="0.103521805368573"/>
  </r>
  <r>
    <x v="71"/>
    <n v="1.5781863544882299E-2"/>
    <n v="6.6034840797859999"/>
    <n v="0"/>
    <n v="797.31248711953003"/>
    <n v="0"/>
    <n v="0"/>
    <n v="579.08010120489303"/>
    <n v="0"/>
    <n v="18.925295601906999"/>
    <n v="0"/>
    <n v="5.6344273549672801E-2"/>
  </r>
  <r>
    <x v="72"/>
    <n v="1.7712632215349799E-2"/>
    <n v="5.4577122987818303"/>
    <n v="0"/>
    <n v="334.17529895275499"/>
    <n v="0"/>
    <n v="0"/>
    <n v="589.11196801818903"/>
    <n v="0"/>
    <n v="17.341839082360899"/>
    <n v="0"/>
    <n v="0.29324352606684301"/>
  </r>
  <r>
    <x v="73"/>
    <n v="1.0002101423280301E-2"/>
    <n v="3.69262273169466"/>
    <n v="1.8328063706134601"/>
    <n v="0"/>
    <n v="0"/>
    <n v="0"/>
    <n v="575.88088894194505"/>
    <n v="0"/>
    <n v="15.0212911731399"/>
    <n v="0"/>
    <n v="2.4013762432832699"/>
  </r>
  <r>
    <x v="74"/>
    <n v="2.8583742057901901E-2"/>
    <n v="2.8335287908845999"/>
    <n v="7.6815806434904701"/>
    <n v="0"/>
    <n v="0"/>
    <n v="0"/>
    <n v="529.22662994490304"/>
    <n v="0"/>
    <n v="13.9961346544631"/>
    <n v="0"/>
    <n v="6.41609800676724"/>
  </r>
  <r>
    <x v="75"/>
    <n v="3.6969311564447001E-2"/>
    <n v="3.6049560204186699"/>
    <n v="15.044895727492699"/>
    <n v="0"/>
    <n v="0"/>
    <n v="0"/>
    <n v="536.97656040258596"/>
    <n v="0"/>
    <n v="10.2475336225395"/>
    <n v="0"/>
    <n v="7.2479843221323899"/>
  </r>
  <r>
    <x v="76"/>
    <n v="4.4695151485391001E-2"/>
    <n v="3.5362312538708198"/>
    <n v="9.8955797561073293"/>
    <n v="0"/>
    <n v="0"/>
    <n v="0"/>
    <n v="603.07560260122398"/>
    <n v="0"/>
    <n v="5.0958632866379299"/>
    <n v="0"/>
    <n v="3.7987414389784599"/>
  </r>
  <r>
    <x v="77"/>
    <n v="3.57798990291254E-2"/>
    <n v="3.3158328160264299"/>
    <n v="8.9747408499248404"/>
    <n v="0"/>
    <n v="0"/>
    <n v="0"/>
    <n v="692.70027292591897"/>
    <n v="0"/>
    <n v="2.63568538049135"/>
    <n v="0"/>
    <n v="1.782291722082"/>
  </r>
  <r>
    <x v="78"/>
    <n v="3.1757530882034202E-2"/>
    <n v="3.9913059134720998"/>
    <n v="12.9262139103389"/>
    <n v="0"/>
    <n v="0"/>
    <n v="0"/>
    <n v="734.71325851875804"/>
    <n v="0"/>
    <n v="0.931550269325229"/>
    <n v="0"/>
    <n v="2.8381983970819"/>
  </r>
  <r>
    <x v="79"/>
    <n v="4.6304194066418398E-2"/>
    <n v="4.18977867595415"/>
    <n v="18.903396543086998"/>
    <n v="0"/>
    <n v="0"/>
    <n v="0"/>
    <n v="738.65036431637498"/>
    <n v="0"/>
    <n v="1.5469938878725999"/>
    <n v="0"/>
    <n v="3.0851253209278999"/>
  </r>
  <r>
    <x v="80"/>
    <n v="5.97082407775631E-2"/>
    <n v="4.5918560131416202"/>
    <n v="22.021558577188099"/>
    <n v="0"/>
    <n v="0"/>
    <n v="0"/>
    <n v="696.196443988586"/>
    <n v="0"/>
    <n v="3.13170237449041"/>
    <n v="0"/>
    <n v="8.5913414131768207"/>
  </r>
  <r>
    <x v="81"/>
    <n v="6.8337128884853895E-2"/>
    <n v="4.9506884033877796"/>
    <n v="18.5117961977577"/>
    <n v="0"/>
    <n v="2.17769233563553E-2"/>
    <n v="0"/>
    <n v="570.86364288347295"/>
    <n v="0"/>
    <n v="10.385394997831501"/>
    <n v="0"/>
    <n v="20.517130708752202"/>
  </r>
  <r>
    <x v="82"/>
    <n v="6.8917499728251799E-2"/>
    <n v="5.4426981851893999"/>
    <n v="15.780782201872499"/>
    <n v="0"/>
    <n v="0.159570124076268"/>
    <n v="0"/>
    <n v="420.46844081236401"/>
    <n v="0"/>
    <n v="22.383016568012799"/>
    <n v="0"/>
    <n v="19.975265072712201"/>
  </r>
  <r>
    <x v="83"/>
    <n v="7.1417908292315105E-2"/>
    <n v="4.7775392883794199"/>
    <n v="17.260385738387001"/>
    <n v="0"/>
    <n v="0.49040054752164203"/>
    <n v="0"/>
    <n v="324.77324575948001"/>
    <n v="0"/>
    <n v="34.677117983543702"/>
    <n v="0"/>
    <n v="13.180918975647799"/>
  </r>
  <r>
    <x v="84"/>
    <n v="6.1391234801668297E-2"/>
    <n v="4.1546335210280398"/>
    <n v="19.577500648307801"/>
    <n v="0"/>
    <n v="0.32737211316110798"/>
    <n v="0"/>
    <n v="341.82147716194203"/>
    <n v="0"/>
    <n v="38.918302298274803"/>
    <n v="0"/>
    <n v="21.794460084669598"/>
  </r>
  <r>
    <x v="85"/>
    <n v="5.49248243459819E-2"/>
    <n v="3.9483785282672001"/>
    <n v="19.050947305609601"/>
    <n v="0"/>
    <n v="0.100074637791782"/>
    <n v="0"/>
    <n v="458.92716944097299"/>
    <n v="0"/>
    <n v="23.132740085236399"/>
    <n v="0"/>
    <n v="43.442857650557997"/>
  </r>
  <r>
    <x v="86"/>
    <n v="5.1239090490626901E-2"/>
    <n v="3.4253008100582001"/>
    <n v="17.8657196670217"/>
    <n v="2.81321616630468"/>
    <n v="2.9383862004699399E-4"/>
    <n v="0"/>
    <n v="610.46232296980895"/>
    <n v="0"/>
    <n v="15.3692289031156"/>
    <n v="0"/>
    <n v="59.695958965612903"/>
  </r>
  <r>
    <x v="87"/>
    <n v="4.7055659044881099E-2"/>
    <n v="2.1287602773558798"/>
    <n v="17.745695221042201"/>
    <n v="64.136510485752893"/>
    <n v="6.6195550509659"/>
    <n v="0"/>
    <n v="649.13397688217799"/>
    <n v="0"/>
    <n v="49.687655937854402"/>
    <n v="0"/>
    <n v="428.39754891554799"/>
  </r>
  <r>
    <x v="88"/>
    <n v="4.3356971526365903E-2"/>
    <n v="1.6177479591702999"/>
    <n v="21.9628489362014"/>
    <n v="142.43082508071299"/>
    <n v="21.843499873407001"/>
    <n v="0"/>
    <n v="590.12117930353304"/>
    <n v="0"/>
    <n v="97.492738611815497"/>
    <n v="0"/>
    <n v="840.09638764831095"/>
  </r>
  <r>
    <x v="89"/>
    <n v="4.1453718086618199E-2"/>
    <n v="1.5782816982938199"/>
    <n v="28.038873226937501"/>
    <n v="182.79981539454201"/>
    <n v="37.2623739886523"/>
    <n v="0"/>
    <n v="443.49236586619099"/>
    <n v="0"/>
    <n v="115.30576718272199"/>
    <n v="0"/>
    <n v="326.87356926925497"/>
  </r>
  <r>
    <x v="90"/>
    <n v="3.8854182299913699E-2"/>
    <n v="1.8598621782654501"/>
    <n v="32.5740415277251"/>
    <n v="133.13554234443001"/>
    <n v="7.0123957161958703"/>
    <n v="0"/>
    <n v="354.559477980363"/>
    <n v="0"/>
    <n v="113.276478499997"/>
    <n v="0"/>
    <n v="34.000816829173203"/>
  </r>
  <r>
    <x v="91"/>
    <n v="3.4366045748290601E-2"/>
    <n v="2.9777296978491101"/>
    <n v="35.927023446942798"/>
    <n v="14.672983265349901"/>
    <n v="4.6138282254343803"/>
    <n v="0"/>
    <n v="382.84196526969998"/>
    <n v="0"/>
    <n v="51.958533964807799"/>
    <n v="0"/>
    <n v="72.344079255674302"/>
  </r>
  <r>
    <x v="92"/>
    <n v="2.8586464582614199E-2"/>
    <n v="4.9653119350136299"/>
    <n v="32.517805224646999"/>
    <n v="43.912418915655699"/>
    <n v="14.823042092120399"/>
    <n v="0"/>
    <n v="505.83966815452101"/>
    <n v="0"/>
    <n v="16.8775913554108"/>
    <n v="0"/>
    <n v="236.27634446815"/>
  </r>
  <r>
    <x v="93"/>
    <n v="3.1795737586549501E-2"/>
    <n v="6.4446876356431098"/>
    <n v="30.223898061687699"/>
    <n v="105.631884159073"/>
    <n v="51.072901057372"/>
    <n v="0"/>
    <n v="641.79307298654703"/>
    <n v="0"/>
    <n v="15.567401309159999"/>
    <n v="0"/>
    <n v="742.58121311687398"/>
  </r>
  <r>
    <x v="94"/>
    <n v="3.90365968812924E-2"/>
    <n v="7.2595489943617704"/>
    <n v="26.3088355662853"/>
    <n v="139.19200243482501"/>
    <n v="110.170051513968"/>
    <n v="0"/>
    <n v="750.56747304907901"/>
    <n v="0"/>
    <n v="14.642295113451"/>
    <n v="0"/>
    <n v="829.38142475759105"/>
  </r>
  <r>
    <x v="95"/>
    <n v="3.7587079735716802E-2"/>
    <n v="7.5747223697466"/>
    <n v="28.440547161346501"/>
    <n v="113.778320164413"/>
    <n v="140.03810884286301"/>
    <n v="0"/>
    <n v="773.30162665832097"/>
    <n v="0"/>
    <n v="13.3330823130876"/>
    <n v="0"/>
    <n v="395.16704955927599"/>
  </r>
  <r>
    <x v="96"/>
    <n v="3.7935401426493397E-2"/>
    <n v="7.8425518544968202"/>
    <n v="26.056310711682201"/>
    <n v="11.858239953336099"/>
    <n v="142.40589735342999"/>
    <n v="0"/>
    <n v="792.64025558087701"/>
    <n v="0"/>
    <n v="12.396294980491399"/>
    <n v="0"/>
    <n v="305.44487453186099"/>
  </r>
  <r>
    <x v="97"/>
    <n v="3.0791146267839999E-2"/>
    <n v="7.8494357487554698"/>
    <n v="24.139188685098802"/>
    <n v="3.3568077627015098"/>
    <n v="104.315955981166"/>
    <n v="0"/>
    <n v="769.36353295174194"/>
    <n v="0"/>
    <n v="10.6654927680111"/>
    <n v="0"/>
    <n v="120.95836140801001"/>
  </r>
  <r>
    <x v="98"/>
    <n v="2.4069731127851799E-2"/>
    <n v="7.4148577319664399"/>
    <n v="15.8738194803593"/>
    <n v="47.721864443114498"/>
    <n v="66.241893679239595"/>
    <n v="0"/>
    <n v="682.69839097475597"/>
    <n v="0"/>
    <n v="5.3688486053789903"/>
    <n v="0"/>
    <n v="13.768964735637599"/>
  </r>
  <r>
    <x v="99"/>
    <n v="2.2481149120778001E-2"/>
    <n v="6.2011064723962397"/>
    <n v="10.786903931298401"/>
    <n v="82.633986783243898"/>
    <n v="12.597072084519899"/>
    <n v="0"/>
    <n v="574.50926548716404"/>
    <n v="0"/>
    <n v="4.3971308910122602"/>
    <n v="0"/>
    <n v="29.125644563864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657110.19142857147"/>
    <n v="468121.29"/>
    <n v="0"/>
    <n v="0"/>
    <n v="0"/>
    <n v="0"/>
    <n v="580707.45142857148"/>
    <n v="2673.670000000001"/>
    <n v="67239.969999999987"/>
  </r>
  <r>
    <x v="1"/>
    <n v="714290.6185714287"/>
    <n v="443377.57000000036"/>
    <n v="0"/>
    <n v="0"/>
    <n v="0"/>
    <n v="0"/>
    <n v="610892.43428571417"/>
    <n v="7620.8499999999985"/>
    <n v="143726.04000000004"/>
  </r>
  <r>
    <x v="2"/>
    <n v="855634.63571428542"/>
    <n v="463658.39999999991"/>
    <n v="0"/>
    <n v="0"/>
    <n v="0"/>
    <n v="0"/>
    <n v="595660.47571428574"/>
    <n v="9474.6200000000008"/>
    <n v="100731.51999999997"/>
  </r>
  <r>
    <x v="3"/>
    <n v="866605.99285714282"/>
    <n v="501828.84999999986"/>
    <n v="0"/>
    <n v="0"/>
    <n v="0"/>
    <n v="0"/>
    <n v="583754.58714285691"/>
    <n v="14480.96000000001"/>
    <n v="79020.820000000007"/>
  </r>
  <r>
    <x v="4"/>
    <n v="958834.09714285703"/>
    <n v="468851.12"/>
    <n v="0"/>
    <n v="0"/>
    <n v="0"/>
    <n v="0"/>
    <n v="595986.93857142865"/>
    <n v="5565.590000000002"/>
    <n v="75819.239999999991"/>
  </r>
  <r>
    <x v="5"/>
    <n v="1103926.277142857"/>
    <n v="399307.34999999992"/>
    <n v="0"/>
    <n v="0"/>
    <n v="0"/>
    <n v="0"/>
    <n v="600227.08714285737"/>
    <n v="7686.5500000000011"/>
    <n v="82341.40999999996"/>
  </r>
  <r>
    <x v="6"/>
    <n v="1575246.4371428569"/>
    <n v="348717.18999999994"/>
    <n v="0"/>
    <n v="0"/>
    <n v="0"/>
    <n v="0"/>
    <n v="635517.18999999994"/>
    <n v="8597.9000000000051"/>
    <n v="99978.199999999983"/>
  </r>
  <r>
    <x v="7"/>
    <n v="1793651.2571428565"/>
    <n v="502884.47000000015"/>
    <n v="0"/>
    <n v="0"/>
    <n v="0"/>
    <n v="0"/>
    <n v="653588.38999999978"/>
    <n v="9952.4600000000137"/>
    <n v="89542.58"/>
  </r>
  <r>
    <x v="8"/>
    <n v="1905782.4285714282"/>
    <n v="513834.81000000006"/>
    <n v="0"/>
    <n v="0"/>
    <n v="0"/>
    <n v="0"/>
    <n v="628577.25999999978"/>
    <n v="11367.560000000012"/>
    <n v="83316.439999999988"/>
  </r>
  <r>
    <x v="9"/>
    <n v="1919664.3142857142"/>
    <n v="562059.63"/>
    <n v="0"/>
    <n v="0"/>
    <n v="0"/>
    <n v="0"/>
    <n v="794839.33285714267"/>
    <n v="15991.080000000002"/>
    <n v="89209.070000000022"/>
  </r>
  <r>
    <x v="10"/>
    <n v="1875494.0242857144"/>
    <n v="573028.46000000031"/>
    <n v="0"/>
    <n v="0"/>
    <n v="0"/>
    <n v="0"/>
    <n v="847519.59857142845"/>
    <n v="11051.460000000006"/>
    <n v="83978.98"/>
  </r>
  <r>
    <x v="11"/>
    <n v="1833629.9985714285"/>
    <n v="621628.32000000007"/>
    <n v="0"/>
    <n v="0"/>
    <n v="0"/>
    <n v="0"/>
    <n v="877318.67285714298"/>
    <n v="69028.240000000034"/>
    <n v="80876.37"/>
  </r>
  <r>
    <x v="12"/>
    <n v="1803700.7414285713"/>
    <n v="504502.15"/>
    <n v="0"/>
    <n v="0"/>
    <n v="0"/>
    <n v="0"/>
    <n v="818815.89285714296"/>
    <n v="74510.469999999987"/>
    <n v="80660.399999999994"/>
  </r>
  <r>
    <x v="13"/>
    <n v="1929657.5614285711"/>
    <n v="774079.1400000006"/>
    <n v="0"/>
    <n v="0"/>
    <n v="0"/>
    <n v="0"/>
    <n v="907172.96428571432"/>
    <n v="36958.720000000001"/>
    <n v="96101.209999999977"/>
  </r>
  <r>
    <x v="14"/>
    <n v="2263660.0042857151"/>
    <n v="748040.36000000022"/>
    <n v="0"/>
    <n v="0"/>
    <n v="0"/>
    <n v="0"/>
    <n v="872690.18428571452"/>
    <n v="53108.539999999979"/>
    <n v="95642.539999999979"/>
  </r>
  <r>
    <x v="15"/>
    <n v="2261641.0328571433"/>
    <n v="822870.15000000014"/>
    <n v="10252.880000000003"/>
    <n v="0"/>
    <n v="0"/>
    <n v="0"/>
    <n v="864475.2357142861"/>
    <n v="36485.769999999997"/>
    <n v="95985.660000000018"/>
  </r>
  <r>
    <x v="16"/>
    <n v="2330186.7071428578"/>
    <n v="935049.93000000017"/>
    <n v="9409.19"/>
    <n v="0"/>
    <n v="0"/>
    <n v="0"/>
    <n v="844809.82857142854"/>
    <n v="16334.909999999991"/>
    <n v="128234.30999999998"/>
  </r>
  <r>
    <x v="17"/>
    <n v="2468861.0057142857"/>
    <n v="856332.92000000027"/>
    <n v="2041.6900000000005"/>
    <n v="0"/>
    <n v="0"/>
    <n v="0"/>
    <n v="834817.807142857"/>
    <n v="8773.3700000000044"/>
    <n v="125038.76000000002"/>
  </r>
  <r>
    <x v="18"/>
    <n v="2517436.442857143"/>
    <n v="1003197.2800000001"/>
    <n v="2716.5600000000004"/>
    <n v="0"/>
    <n v="0"/>
    <n v="0"/>
    <n v="1002780.8728571431"/>
    <n v="9849.2600000000039"/>
    <n v="119657.56999999998"/>
  </r>
  <r>
    <x v="19"/>
    <n v="2590203.9357142854"/>
    <n v="968845.15999999992"/>
    <n v="2822.599999999999"/>
    <n v="0"/>
    <n v="0"/>
    <n v="0"/>
    <n v="1090341.1814285712"/>
    <n v="9665.010000000002"/>
    <n v="124449.82999999997"/>
  </r>
  <r>
    <x v="20"/>
    <n v="2490914.7285714289"/>
    <n v="971365.66000000015"/>
    <n v="2257.2999999999993"/>
    <n v="0"/>
    <n v="0"/>
    <n v="0"/>
    <n v="926398.73285714258"/>
    <n v="16940.23"/>
    <n v="134256.58999999997"/>
  </r>
  <r>
    <x v="21"/>
    <n v="2428353.4385714293"/>
    <n v="826452.74999999988"/>
    <n v="8844.1699999999983"/>
    <n v="9007.2300999999989"/>
    <n v="0"/>
    <n v="0"/>
    <n v="842699.81142857159"/>
    <n v="5573.949999999998"/>
    <n v="150131.75999999995"/>
  </r>
  <r>
    <x v="22"/>
    <n v="2391291.7014285726"/>
    <n v="863586.94000000018"/>
    <n v="9067.1000000000022"/>
    <n v="28115.628799999995"/>
    <n v="5250.3600000000015"/>
    <n v="0"/>
    <n v="840138.87428571447"/>
    <n v="11193.84"/>
    <n v="114858.54000000004"/>
  </r>
  <r>
    <x v="23"/>
    <n v="2525416.4071428576"/>
    <n v="900637.0199999999"/>
    <n v="7306.5800000000054"/>
    <n v="29053.137699999999"/>
    <n v="6934.13"/>
    <n v="0"/>
    <n v="1094988.5771428568"/>
    <n v="2228.2700000000023"/>
    <n v="112935.45"/>
  </r>
  <r>
    <x v="24"/>
    <n v="2464900.7642857144"/>
    <n v="1051917.4399999997"/>
    <n v="4617.1400000000003"/>
    <n v="30184.922500000001"/>
    <n v="12815.859999999999"/>
    <n v="0"/>
    <n v="1236083.5099999998"/>
    <n v="0"/>
    <n v="182554.59999999998"/>
  </r>
  <r>
    <x v="25"/>
    <n v="2383666.5499999993"/>
    <n v="1203963.1100000006"/>
    <n v="4517.9099999999971"/>
    <n v="29493.679599999999"/>
    <n v="14511.52"/>
    <n v="1675.5045161290323"/>
    <n v="1211524.8085714288"/>
    <n v="3238.2599999999998"/>
    <n v="170477.45"/>
  </r>
  <r>
    <x v="26"/>
    <n v="2406057.8071428561"/>
    <n v="1232205.6900000002"/>
    <n v="3931.9700000000016"/>
    <n v="38634.877399999998"/>
    <n v="23027.46"/>
    <n v="2932.1329032258068"/>
    <n v="1139049.4742857146"/>
    <n v="6686.9800000000014"/>
    <n v="215927.95"/>
  </r>
  <r>
    <x v="27"/>
    <n v="2491288.9000000013"/>
    <n v="1491223.7400000002"/>
    <n v="3224.1099999999992"/>
    <n v="61672.254800000002"/>
    <n v="38042.33"/>
    <n v="2932.1329032258068"/>
    <n v="934695.39857142873"/>
    <n v="8717.7000000000025"/>
    <n v="254437.72000000003"/>
  </r>
  <r>
    <x v="28"/>
    <n v="2603175.1614285712"/>
    <n v="1507021.69"/>
    <n v="3995.4899999999993"/>
    <n v="44369.225599999998"/>
    <n v="30958.720000000008"/>
    <n v="2932.1329032258068"/>
    <n v="737129.03142857156"/>
    <n v="6401.7900000000009"/>
    <n v="178424.35"/>
  </r>
  <r>
    <x v="29"/>
    <n v="2684613.9557142849"/>
    <n v="1351579.1800000004"/>
    <n v="6141.8600000000042"/>
    <n v="37449.120699999999"/>
    <n v="23882.939999999995"/>
    <n v="4457.7858064516131"/>
    <n v="642453.20142857172"/>
    <n v="75970.260000000024"/>
    <n v="205837.16999999995"/>
  </r>
  <r>
    <x v="30"/>
    <n v="2346288.1828571428"/>
    <n v="1455510.5000000005"/>
    <n v="6229.2600000000011"/>
    <n v="33254.023300000001"/>
    <n v="18029.379999999986"/>
    <n v="13611.70322580645"/>
    <n v="550796.25857142871"/>
    <n v="70558.069999999963"/>
    <n v="250419.06999999998"/>
  </r>
  <r>
    <x v="31"/>
    <n v="2065036.2442857141"/>
    <n v="1673450.780000001"/>
    <n v="8661.739999999998"/>
    <n v="51304.243499999997"/>
    <n v="16171.67"/>
    <n v="13611.70322580645"/>
    <n v="467272.14571428567"/>
    <n v="57935.78"/>
    <n v="268348.48000000004"/>
  </r>
  <r>
    <x v="32"/>
    <n v="1837027.2428571426"/>
    <n v="1673716.0100000005"/>
    <n v="5442.45"/>
    <n v="61150.760699999999"/>
    <n v="27869.540000000005"/>
    <n v="13611.70322580645"/>
    <n v="707866.95857142855"/>
    <n v="3447.43"/>
    <n v="269065.87"/>
  </r>
  <r>
    <x v="33"/>
    <n v="1700322.1842857143"/>
    <n v="1654323.3100000005"/>
    <n v="9820.6700000000019"/>
    <n v="59743.687399999995"/>
    <n v="34308.770000000004"/>
    <n v="13611.70322580645"/>
    <n v="875337.8885714286"/>
    <n v="13177.33"/>
    <n v="279614.89"/>
  </r>
  <r>
    <x v="34"/>
    <n v="1497917.2928571431"/>
    <n v="1503510.81"/>
    <n v="7046.9799999999977"/>
    <n v="55757.503400000001"/>
    <n v="38616.17"/>
    <n v="18993.271397849465"/>
    <n v="840017.39999999991"/>
    <n v="44025.229999999996"/>
    <n v="267378.95999999996"/>
  </r>
  <r>
    <x v="35"/>
    <n v="1415069.9514285717"/>
    <n v="1416276.4900000007"/>
    <n v="6999.6299999999956"/>
    <n v="66390.958700000003"/>
    <n v="45292.290000000008"/>
    <n v="21145.898666666668"/>
    <n v="619328.41857142851"/>
    <n v="311125.06000000011"/>
    <n v="557134.32000000007"/>
  </r>
  <r>
    <x v="36"/>
    <n v="1395166.96"/>
    <n v="1556543.2300000007"/>
    <n v="8028.0699999999988"/>
    <n v="90554.79429999998"/>
    <n v="43267.06"/>
    <n v="21145.898666666668"/>
    <n v="456731.52857142867"/>
    <n v="156720.03"/>
    <n v="595646.32000000007"/>
  </r>
  <r>
    <x v="37"/>
    <n v="1330358.3728571425"/>
    <n v="1475911.1199999996"/>
    <n v="14688.560000000003"/>
    <n v="128814.4304"/>
    <n v="51862.750000000007"/>
    <n v="21145.898666666668"/>
    <n v="464081.46428571444"/>
    <n v="24386.19000000001"/>
    <n v="333685.96999999991"/>
  </r>
  <r>
    <x v="38"/>
    <n v="1282833.951428571"/>
    <n v="1465188.1000000003"/>
    <n v="15998.77999999999"/>
    <n v="127642.01700000001"/>
    <n v="41868.049999999988"/>
    <n v="21065.762602150538"/>
    <n v="463112.31285714288"/>
    <n v="20502.869999999988"/>
    <n v="414485.80999999988"/>
  </r>
  <r>
    <x v="39"/>
    <n v="1324080.5857142855"/>
    <n v="1422567.9799999997"/>
    <n v="9094.3799999999992"/>
    <n v="103870.45030000001"/>
    <n v="54974.550000000017"/>
    <n v="20958.914516129033"/>
    <n v="499939.42142857146"/>
    <n v="9424.0299999999988"/>
    <n v="396932.31999999995"/>
  </r>
  <r>
    <x v="40"/>
    <n v="1380303.3485714286"/>
    <n v="1295175.0899999992"/>
    <n v="8542.6"/>
    <n v="119042.36990000002"/>
    <n v="54999.09"/>
    <n v="20958.914516129033"/>
    <n v="725248.54142857168"/>
    <n v="11725.26"/>
    <n v="510915.71"/>
  </r>
  <r>
    <x v="41"/>
    <n v="1500697.5028571421"/>
    <n v="1771274.4500000014"/>
    <n v="11211.970000000001"/>
    <n v="106129.46990000001"/>
    <n v="49398.590000000018"/>
    <n v="20958.914516129033"/>
    <n v="778065.4800000001"/>
    <n v="9733.7100000000028"/>
    <n v="913832.93000000017"/>
  </r>
  <r>
    <x v="42"/>
    <n v="1362832.7857142854"/>
    <n v="1667079.2699999996"/>
    <n v="7676.2000000000025"/>
    <n v="107169.28420000002"/>
    <n v="44156.080000000009"/>
    <n v="20958.914516129033"/>
    <n v="865285.40142857132"/>
    <n v="27667.280000000006"/>
    <n v="419344.19"/>
  </r>
  <r>
    <x v="43"/>
    <n v="1136556.6071428575"/>
    <n v="1272830.3199999991"/>
    <n v="8974.6400000000049"/>
    <n v="94426.819599999988"/>
    <n v="53520.999999999985"/>
    <n v="33410.523999999998"/>
    <n v="918018.10714285728"/>
    <n v="9249.3999999999978"/>
    <n v="377060.97000000003"/>
  </r>
  <r>
    <x v="44"/>
    <n v="1143787.0842857142"/>
    <n v="1382211.4400000002"/>
    <n v="11977.970000000005"/>
    <n v="89207.156199999998"/>
    <n v="52110.709999999992"/>
    <n v="33410.523999999998"/>
    <n v="956115.37285714329"/>
    <n v="27291.590000000007"/>
    <n v="363958.74"/>
  </r>
  <r>
    <x v="45"/>
    <n v="1362583.78"/>
    <n v="1367723.4600000002"/>
    <n v="10200.189999999997"/>
    <n v="55086.414499999999"/>
    <n v="56013.000000000029"/>
    <n v="33410.523999999998"/>
    <n v="832028.71000000008"/>
    <n v="22100.019999999993"/>
    <n v="237135.12999999989"/>
  </r>
  <r>
    <x v="46"/>
    <n v="1420463.43"/>
    <n v="1086325.7799999998"/>
    <n v="11332.209999999995"/>
    <n v="100914.62160000001"/>
    <n v="42015.58"/>
    <n v="33410.523999999998"/>
    <n v="801607.30142857134"/>
    <n v="19508.899999999998"/>
    <n v="297210.75"/>
  </r>
  <r>
    <x v="47"/>
    <n v="1276623.605714286"/>
    <n v="1244532.3799999999"/>
    <n v="10903.309999999994"/>
    <n v="90142.009900000005"/>
    <n v="36369.889999999992"/>
    <n v="19391.104322580646"/>
    <n v="744466.80857142853"/>
    <n v="18009.789999999997"/>
    <n v="437554.049999999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657110.19142857147"/>
    <n v="468121.29"/>
    <n v="5000.0399999999981"/>
    <n v="0"/>
    <n v="0"/>
    <n v="0"/>
    <n v="0"/>
    <n v="580707.45142857148"/>
    <n v="2673.670000000001"/>
    <n v="67239.969999999987"/>
  </r>
  <r>
    <x v="1"/>
    <n v="714290.6185714287"/>
    <n v="443377.57000000036"/>
    <n v="10097.559999999996"/>
    <n v="0"/>
    <n v="0"/>
    <n v="0"/>
    <n v="0"/>
    <n v="610892.43428571417"/>
    <n v="7620.8499999999985"/>
    <n v="143726.04000000004"/>
  </r>
  <r>
    <x v="2"/>
    <n v="855634.63571428542"/>
    <n v="463658.39999999991"/>
    <n v="3239.6599999999994"/>
    <n v="2966.2400000000002"/>
    <n v="0"/>
    <n v="0"/>
    <n v="0"/>
    <n v="595660.47571428574"/>
    <n v="9474.6200000000008"/>
    <n v="100731.51999999997"/>
  </r>
  <r>
    <x v="3"/>
    <n v="866605.99285714282"/>
    <n v="501828.84999999986"/>
    <n v="5890.4999999999982"/>
    <n v="3399.52"/>
    <n v="0"/>
    <n v="0"/>
    <n v="0"/>
    <n v="583754.58714285691"/>
    <n v="14480.96000000001"/>
    <n v="79020.820000000007"/>
  </r>
  <r>
    <x v="4"/>
    <n v="958834.09714285703"/>
    <n v="468851.12"/>
    <n v="3821.0699999999997"/>
    <n v="8791.69"/>
    <n v="0"/>
    <n v="0"/>
    <n v="0"/>
    <n v="595986.93857142865"/>
    <n v="5565.590000000002"/>
    <n v="75819.239999999991"/>
  </r>
  <r>
    <x v="5"/>
    <n v="1103926.277142857"/>
    <n v="399307.34999999992"/>
    <n v="4901.6200000000017"/>
    <n v="7112.0300000000016"/>
    <n v="0"/>
    <n v="0"/>
    <n v="0"/>
    <n v="600227.08714285737"/>
    <n v="7686.5500000000011"/>
    <n v="82341.40999999996"/>
  </r>
  <r>
    <x v="6"/>
    <n v="1575246.4371428569"/>
    <n v="348717.18999999994"/>
    <n v="5333.3100000000022"/>
    <n v="7485.3099999999986"/>
    <n v="0"/>
    <n v="0"/>
    <n v="0"/>
    <n v="635517.18999999994"/>
    <n v="8597.9000000000051"/>
    <n v="99978.199999999983"/>
  </r>
  <r>
    <x v="7"/>
    <n v="1793651.2571428565"/>
    <n v="502884.47000000015"/>
    <n v="4241.4900000000007"/>
    <n v="695.41"/>
    <n v="0"/>
    <n v="0"/>
    <n v="0"/>
    <n v="653588.38999999978"/>
    <n v="9952.4600000000137"/>
    <n v="89542.58"/>
  </r>
  <r>
    <x v="8"/>
    <n v="1905782.4285714282"/>
    <n v="513834.81000000006"/>
    <n v="3313.2900000000009"/>
    <n v="117.31"/>
    <n v="0"/>
    <n v="0"/>
    <n v="0"/>
    <n v="628577.25999999978"/>
    <n v="11367.560000000012"/>
    <n v="83316.439999999988"/>
  </r>
  <r>
    <x v="9"/>
    <n v="1919664.3142857142"/>
    <n v="562059.63"/>
    <n v="3449.58"/>
    <n v="153.51"/>
    <n v="0"/>
    <n v="0"/>
    <n v="0"/>
    <n v="794839.33285714267"/>
    <n v="15991.080000000002"/>
    <n v="89209.070000000022"/>
  </r>
  <r>
    <x v="10"/>
    <n v="1875494.0242857144"/>
    <n v="573028.46000000031"/>
    <n v="3517.69"/>
    <n v="1762.6799999999998"/>
    <n v="0"/>
    <n v="0"/>
    <n v="0"/>
    <n v="847519.59857142845"/>
    <n v="11051.460000000006"/>
    <n v="83978.98"/>
  </r>
  <r>
    <x v="11"/>
    <n v="1833629.9985714285"/>
    <n v="621628.32000000007"/>
    <n v="3251.51"/>
    <n v="4996.4000000000005"/>
    <n v="0"/>
    <n v="0"/>
    <n v="0"/>
    <n v="877318.67285714298"/>
    <n v="69028.240000000034"/>
    <n v="80876.37"/>
  </r>
  <r>
    <x v="12"/>
    <n v="1803700.7414285713"/>
    <n v="504502.15"/>
    <n v="3154.2699999999995"/>
    <n v="2855.09"/>
    <n v="284.10000000000002"/>
    <n v="0"/>
    <n v="0"/>
    <n v="818815.89285714296"/>
    <n v="74510.469999999987"/>
    <n v="80660.399999999994"/>
  </r>
  <r>
    <x v="13"/>
    <n v="1929657.5614285711"/>
    <n v="774079.1400000006"/>
    <n v="4113.1899999999996"/>
    <n v="13149.619999999999"/>
    <n v="1887.1"/>
    <n v="0"/>
    <n v="0"/>
    <n v="907172.96428571432"/>
    <n v="36958.720000000001"/>
    <n v="96101.209999999977"/>
  </r>
  <r>
    <x v="14"/>
    <n v="2263660.0042857151"/>
    <n v="748040.36000000022"/>
    <n v="3491.68"/>
    <n v="12069.090000000002"/>
    <n v="18.560000000000002"/>
    <n v="0"/>
    <n v="0"/>
    <n v="872690.18428571452"/>
    <n v="53108.539999999979"/>
    <n v="95642.539999999979"/>
  </r>
  <r>
    <x v="15"/>
    <n v="2261641.0328571433"/>
    <n v="822870.15000000014"/>
    <n v="3630.1300000000019"/>
    <n v="5001.8900000000003"/>
    <n v="2375.92"/>
    <n v="256474.99999999991"/>
    <n v="0"/>
    <n v="864475.2357142861"/>
    <n v="36485.769999999997"/>
    <n v="95985.660000000018"/>
  </r>
  <r>
    <x v="16"/>
    <n v="2330186.7071428578"/>
    <n v="935049.93000000017"/>
    <n v="4110.6600000000008"/>
    <n v="201.48"/>
    <n v="3142.74"/>
    <n v="1673028.5499999998"/>
    <n v="0"/>
    <n v="844809.82857142854"/>
    <n v="16334.909999999991"/>
    <n v="128234.30999999998"/>
  </r>
  <r>
    <x v="17"/>
    <n v="2468861.0057142857"/>
    <n v="856332.92000000027"/>
    <n v="6677.7999999999993"/>
    <n v="0"/>
    <n v="784.96"/>
    <n v="1664460.12"/>
    <n v="0"/>
    <n v="834817.807142857"/>
    <n v="8773.3700000000044"/>
    <n v="125038.76000000002"/>
  </r>
  <r>
    <x v="18"/>
    <n v="2517436.442857143"/>
    <n v="1003197.2800000001"/>
    <n v="18031.409999999993"/>
    <n v="0"/>
    <n v="820.3"/>
    <n v="0"/>
    <n v="0"/>
    <n v="1002780.8728571431"/>
    <n v="9849.2600000000039"/>
    <n v="119657.56999999998"/>
  </r>
  <r>
    <x v="19"/>
    <n v="2590203.9357142854"/>
    <n v="968845.15999999992"/>
    <n v="33315.47"/>
    <n v="0"/>
    <n v="21.1"/>
    <n v="0"/>
    <n v="0"/>
    <n v="1090341.1814285712"/>
    <n v="9665.010000000002"/>
    <n v="124449.82999999997"/>
  </r>
  <r>
    <x v="20"/>
    <n v="2490914.7285714289"/>
    <n v="971365.66000000015"/>
    <n v="31986.310000000009"/>
    <n v="0"/>
    <n v="1421.06"/>
    <n v="0"/>
    <n v="0"/>
    <n v="926398.73285714258"/>
    <n v="16940.23"/>
    <n v="134256.58999999997"/>
  </r>
  <r>
    <x v="21"/>
    <n v="2428353.4385714293"/>
    <n v="826452.74999999988"/>
    <n v="3098.57"/>
    <n v="17733.800000000003"/>
    <n v="268.74"/>
    <n v="0"/>
    <n v="0"/>
    <n v="842699.81142857159"/>
    <n v="5573.949999999998"/>
    <n v="150131.75999999995"/>
  </r>
  <r>
    <x v="22"/>
    <n v="2391291.7014285726"/>
    <n v="863586.94000000018"/>
    <n v="7038.83"/>
    <n v="13705.92"/>
    <n v="97.119999999999976"/>
    <n v="0"/>
    <n v="0"/>
    <n v="840138.87428571447"/>
    <n v="11193.84"/>
    <n v="114858.54000000004"/>
  </r>
  <r>
    <x v="23"/>
    <n v="2525416.4071428576"/>
    <n v="900637.0199999999"/>
    <n v="4901.17"/>
    <n v="13080.33"/>
    <n v="84.12"/>
    <n v="0"/>
    <n v="0"/>
    <n v="1094988.5771428568"/>
    <n v="2228.2700000000023"/>
    <n v="112935.45"/>
  </r>
  <r>
    <x v="24"/>
    <n v="2464900.7642857144"/>
    <n v="1051917.4399999997"/>
    <n v="6122.0700000000015"/>
    <n v="14486.120000000003"/>
    <n v="85.06"/>
    <n v="0"/>
    <n v="0"/>
    <n v="1236083.5099999998"/>
    <n v="0"/>
    <n v="182554.59999999998"/>
  </r>
  <r>
    <x v="25"/>
    <n v="2383666.5499999993"/>
    <n v="1203963.1100000006"/>
    <n v="8520.07"/>
    <n v="15549.309999999998"/>
    <n v="58.47999999999999"/>
    <n v="0"/>
    <n v="0"/>
    <n v="1211524.8085714288"/>
    <n v="3238.2599999999998"/>
    <n v="170477.45"/>
  </r>
  <r>
    <x v="26"/>
    <n v="2406057.8071428561"/>
    <n v="1232205.6900000002"/>
    <n v="5440.02"/>
    <n v="21465.13"/>
    <n v="63.199999999999996"/>
    <n v="0"/>
    <n v="0"/>
    <n v="1139049.4742857146"/>
    <n v="6686.9800000000014"/>
    <n v="215927.95"/>
  </r>
  <r>
    <x v="27"/>
    <n v="2491288.9000000013"/>
    <n v="1491223.7400000002"/>
    <n v="5241.7900000000009"/>
    <n v="21335.439999999995"/>
    <n v="127.94"/>
    <n v="0"/>
    <n v="0"/>
    <n v="934695.39857142873"/>
    <n v="8717.7000000000025"/>
    <n v="254437.72000000003"/>
  </r>
  <r>
    <x v="28"/>
    <n v="2603175.1614285712"/>
    <n v="1507021.69"/>
    <n v="6829.8100000000022"/>
    <n v="20940.929999999997"/>
    <n v="133"/>
    <n v="0"/>
    <n v="0"/>
    <n v="737129.03142857156"/>
    <n v="6401.7900000000009"/>
    <n v="178424.35"/>
  </r>
  <r>
    <x v="29"/>
    <n v="2684613.9557142849"/>
    <n v="1351579.1800000004"/>
    <n v="6639.2999999999993"/>
    <n v="21200.95"/>
    <n v="135.44"/>
    <n v="0"/>
    <n v="8065.6079999999947"/>
    <n v="642453.20142857172"/>
    <n v="75970.260000000024"/>
    <n v="205837.16999999995"/>
  </r>
  <r>
    <x v="30"/>
    <n v="2346288.1828571428"/>
    <n v="1455510.5000000005"/>
    <n v="5838.22"/>
    <n v="21566.129999999997"/>
    <n v="133.9"/>
    <n v="0"/>
    <n v="8771.376000000002"/>
    <n v="550796.25857142871"/>
    <n v="70558.069999999963"/>
    <n v="250419.06999999998"/>
  </r>
  <r>
    <x v="31"/>
    <n v="2065036.2442857141"/>
    <n v="1673450.780000001"/>
    <n v="5856.1900000000005"/>
    <n v="21272.879999999997"/>
    <n v="147.24"/>
    <n v="0"/>
    <n v="8258.1840000000029"/>
    <n v="467272.14571428567"/>
    <n v="57935.78"/>
    <n v="268348.48000000004"/>
  </r>
  <r>
    <x v="32"/>
    <n v="1837027.2428571426"/>
    <n v="1673716.0100000005"/>
    <n v="6384.66"/>
    <n v="21326.520000000004"/>
    <n v="87.580000000000013"/>
    <n v="0"/>
    <n v="464.31200000000007"/>
    <n v="707866.95857142855"/>
    <n v="3447.43"/>
    <n v="269065.87"/>
  </r>
  <r>
    <x v="33"/>
    <n v="1700322.1842857143"/>
    <n v="1654323.3100000005"/>
    <n v="5429.5800000000017"/>
    <n v="18575.670000000002"/>
    <n v="95.919999999999987"/>
    <n v="0"/>
    <n v="0"/>
    <n v="875337.8885714286"/>
    <n v="13177.33"/>
    <n v="279614.89"/>
  </r>
  <r>
    <x v="34"/>
    <n v="1497917.2928571431"/>
    <n v="1503510.81"/>
    <n v="4370.0899999999992"/>
    <n v="20740.36"/>
    <n v="107.24"/>
    <n v="699404.15000000014"/>
    <n v="0"/>
    <n v="840017.39999999991"/>
    <n v="44025.229999999996"/>
    <n v="267378.95999999996"/>
  </r>
  <r>
    <x v="35"/>
    <n v="1415069.9514285717"/>
    <n v="1416276.4900000007"/>
    <n v="3426.5000000000005"/>
    <n v="24919.739999999998"/>
    <n v="77.680000000000007"/>
    <n v="2075991.6900000002"/>
    <n v="150427.64800000002"/>
    <n v="619328.41857142851"/>
    <n v="311125.06000000011"/>
    <n v="557134.32000000007"/>
  </r>
  <r>
    <x v="36"/>
    <n v="1395166.96"/>
    <n v="1556543.2300000007"/>
    <n v="3683.82"/>
    <n v="40072.790000000008"/>
    <n v="79.2"/>
    <n v="477677.61999999994"/>
    <n v="45518.191999999995"/>
    <n v="456731.52857142867"/>
    <n v="156720.03"/>
    <n v="595646.32000000007"/>
  </r>
  <r>
    <x v="37"/>
    <n v="1330358.3728571425"/>
    <n v="1475911.1199999996"/>
    <n v="4091.6499999999996"/>
    <n v="61704.87"/>
    <n v="87.160000000000011"/>
    <n v="19792.509999999998"/>
    <n v="23586.023999999983"/>
    <n v="464081.46428571444"/>
    <n v="24386.19000000001"/>
    <n v="333685.96999999991"/>
  </r>
  <r>
    <x v="38"/>
    <n v="1282833.951428571"/>
    <n v="1465188.1000000003"/>
    <n v="5575.1600000000017"/>
    <n v="56239.119999999995"/>
    <n v="70.819999999999993"/>
    <n v="0"/>
    <n v="25015.479999999981"/>
    <n v="463112.31285714288"/>
    <n v="20502.869999999988"/>
    <n v="414485.80999999988"/>
  </r>
  <r>
    <x v="39"/>
    <n v="1324080.5857142855"/>
    <n v="1422567.9799999997"/>
    <n v="3612.4199999999987"/>
    <n v="57216.950000000004"/>
    <n v="62.260000000000005"/>
    <n v="446637.28"/>
    <n v="35645.943999999989"/>
    <n v="499939.42142857146"/>
    <n v="9424.0299999999988"/>
    <n v="396932.31999999995"/>
  </r>
  <r>
    <x v="40"/>
    <n v="1380303.3485714286"/>
    <n v="1295175.0899999992"/>
    <n v="3195.7900000000009"/>
    <n v="42836.81"/>
    <n v="56.9"/>
    <n v="1613043.9100000001"/>
    <n v="125393.36000000004"/>
    <n v="725248.54142857168"/>
    <n v="11725.26"/>
    <n v="510915.71"/>
  </r>
  <r>
    <x v="41"/>
    <n v="1500697.5028571421"/>
    <n v="1771274.4500000014"/>
    <n v="4486.72"/>
    <n v="58331.799999999988"/>
    <n v="77.02"/>
    <n v="635651.18000000005"/>
    <n v="210870.44800000012"/>
    <n v="778065.4800000001"/>
    <n v="9733.7100000000028"/>
    <n v="913832.93000000017"/>
  </r>
  <r>
    <x v="42"/>
    <n v="1362832.7857142854"/>
    <n v="1667079.2699999996"/>
    <n v="5950.3399999999992"/>
    <n v="58308.220000000008"/>
    <n v="91.24"/>
    <n v="0"/>
    <n v="236363.04800000024"/>
    <n v="865285.40142857132"/>
    <n v="27667.280000000006"/>
    <n v="419344.19"/>
  </r>
  <r>
    <x v="43"/>
    <n v="1136556.6071428575"/>
    <n v="1272830.3199999991"/>
    <n v="4956.5599999999968"/>
    <n v="57664.389999999992"/>
    <n v="64.36"/>
    <n v="0"/>
    <n v="203274.84000000011"/>
    <n v="918018.10714285728"/>
    <n v="9249.3999999999978"/>
    <n v="377060.97000000003"/>
  </r>
  <r>
    <x v="44"/>
    <n v="1143787.0842857142"/>
    <n v="1382211.4400000002"/>
    <n v="6984.62"/>
    <n v="60765.420000000013"/>
    <n v="77.740000000000009"/>
    <n v="0"/>
    <n v="221061.00000000017"/>
    <n v="956115.37285714329"/>
    <n v="27291.590000000007"/>
    <n v="363958.74"/>
  </r>
  <r>
    <x v="45"/>
    <n v="1362583.78"/>
    <n v="1367723.4600000002"/>
    <n v="7240.1299999999992"/>
    <n v="43110.51"/>
    <n v="56.84"/>
    <n v="690835.34999999986"/>
    <n v="28782.079999999994"/>
    <n v="832028.71000000008"/>
    <n v="22100.019999999993"/>
    <n v="237135.12999999989"/>
  </r>
  <r>
    <x v="46"/>
    <n v="1420463.43"/>
    <n v="1086325.7799999998"/>
    <n v="7260.0399999999981"/>
    <n v="36136.019999999997"/>
    <n v="40.980000000000004"/>
    <n v="1557338.7199999997"/>
    <n v="86896.312000000049"/>
    <n v="801607.30142857134"/>
    <n v="19508.899999999998"/>
    <n v="297210.75"/>
  </r>
  <r>
    <x v="47"/>
    <n v="1276623.605714286"/>
    <n v="1244532.3799999999"/>
    <n v="5348.62"/>
    <n v="37708.610000000008"/>
    <n v="58.48"/>
    <n v="0"/>
    <n v="13579.831999999993"/>
    <n v="744466.80857142853"/>
    <n v="18009.789999999997"/>
    <n v="437554.04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3C9D1-3601-42FD-A9E1-C79A9CB92599}" name="PivotTable46" cacheId="1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23:E131" firstHeaderRow="1" firstDataRow="3" firstDataCol="1"/>
  <pivotFields count="12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compact="0" outline="0" showAll="0" defaultSubtotal="0"/>
    <pivotField dataField="1" compact="0" numFmtId="164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11"/>
    <field x="10"/>
  </colFields>
  <colItems count="4">
    <i>
      <x v="1"/>
      <x v="1"/>
    </i>
    <i r="1">
      <x v="2"/>
    </i>
    <i r="1">
      <x v="3"/>
    </i>
    <i r="1">
      <x v="4"/>
    </i>
  </colItems>
  <dataFields count="6">
    <dataField name="Sum of Affiliate" fld="6" baseField="0" baseItem="0"/>
    <dataField name="Sum of Bing" fld="3" baseField="0" baseItem="0"/>
    <dataField name="Sum of Criteo" fld="4" baseField="0" baseItem="0"/>
    <dataField name="Sum of TikTok" fld="5" baseField="0" baseItem="0"/>
    <dataField name="Sum of FB Ton Cost" fld="1" baseField="0" baseItem="0"/>
    <dataField name="Sum of G Ton Cost" fld="2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D1A87-BDBE-44D0-9B96-812CBA784BA8}" name="PivotTable45" cacheId="1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9:E119" firstHeaderRow="1" firstDataRow="3" firstDataCol="1"/>
  <pivotFields count="11">
    <pivotField compact="0" numFmtId="14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4">
        <item x="0"/>
        <item h="1" x="1"/>
        <item x="2"/>
        <item x="3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0"/>
    <field x="9"/>
  </colFields>
  <colItems count="4">
    <i>
      <x v="2"/>
      <x v="1"/>
    </i>
    <i r="1">
      <x v="2"/>
    </i>
    <i r="1">
      <x v="3"/>
    </i>
    <i r="1">
      <x v="4"/>
    </i>
  </colItems>
  <dataFields count="8">
    <dataField name="Sum of AC_Affliate_Spends_M_GM" fld="1" baseField="0" baseItem="0"/>
    <dataField name="Sum of AC_Bing_Imp_GM" fld="2" baseField="0" baseItem="0"/>
    <dataField name="Sum of AC_Criteo_Imp_GM" fld="3" baseField="0" baseItem="0"/>
    <dataField name="Sum of AC_TikTok_Imp_GM" fld="4" baseField="0" baseItem="0"/>
    <dataField name="Sum of FB_TON_Imp_2021_GM1" fld="6" baseField="0" baseItem="0"/>
    <dataField name="Sum of Google_TON_Imp_2021_GM1" fld="8" baseField="0" baseItem="0"/>
    <dataField name="Sum of FB_TON_Imp_2020_GM1" fld="5" baseField="0" baseItem="0"/>
    <dataField name="Sum of Google_TON_Imp_2020_GM1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97B61-EFEB-4D03-A8E2-BD9AB5C977FD}" name="PivotTable45" cacheId="1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9:E119" firstHeaderRow="1" firstDataRow="3" firstDataCol="1"/>
  <pivotFields count="14">
    <pivotField compact="0" numFmtId="14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4">
        <item x="0"/>
        <item h="1" x="1"/>
        <item x="2"/>
        <item x="3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3"/>
    <field x="12"/>
  </colFields>
  <colItems count="4">
    <i>
      <x v="2"/>
      <x v="1"/>
    </i>
    <i r="1">
      <x v="2"/>
    </i>
    <i r="1">
      <x v="3"/>
    </i>
    <i r="1">
      <x v="4"/>
    </i>
  </colItems>
  <dataFields count="8">
    <dataField name="Sum of IB_Affiliate_Imp_GM_SC" fld="1" baseField="0" baseItem="0"/>
    <dataField name="Sum of IB_Bing_Imp_GM_SC" fld="2" baseField="0" baseItem="0"/>
    <dataField name="Sum of IB_TikTok_Imp_GM_SC" fld="3" baseField="0" baseItem="0"/>
    <dataField name="Sum of IB_OpenTv_Grps_GM_SC" fld="4" baseField="0" baseItem="0"/>
    <dataField name="Sum of IB_PayTv_spends_M_GM_SC_Use" fld="5" baseField="0" baseItem="0"/>
    <dataField name="Sum of FB_Stone_Leads_Imp_2021_GM1" fld="7" baseField="0" baseItem="0"/>
    <dataField name="Sum of FB_Stone_SA_Imp_2021_GM1" fld="9" baseField="0" baseItem="0"/>
    <dataField name="Sum of Google_STONE_Imp_2021_GM1" fld="1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E887D-27C1-4AEE-AD5D-C6E104FD31E8}" name="PivotTable46" cacheId="1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23:E133" firstHeaderRow="1" firstDataRow="3" firstDataCol="1"/>
  <pivotFields count="13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numFmtId="164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2"/>
    <field x="11"/>
  </colFields>
  <colItems count="4">
    <i>
      <x v="1"/>
      <x v="1"/>
    </i>
    <i r="1">
      <x v="2"/>
    </i>
    <i r="1">
      <x v="3"/>
    </i>
    <i r="1">
      <x v="4"/>
    </i>
  </colItems>
  <dataFields count="8">
    <dataField name="Sum of Affiliate" fld="5" baseField="0" baseItem="0"/>
    <dataField name="Sum of Bing" fld="3" baseField="0" baseItem="0"/>
    <dataField name="Sum of TikTok" fld="4" baseField="0" baseItem="0"/>
    <dataField name="Sum of Open" fld="6" baseField="0" baseItem="0"/>
    <dataField name="Sum of Pay" fld="7" baseField="0" baseItem="0"/>
    <dataField name="Sum of FB Stone Leads Cost" fld="8" baseField="0" baseItem="0"/>
    <dataField name="Sum of FB Stone SA Cost" fld="9" baseField="0" baseItem="0"/>
    <dataField name="Sum of G Stone Cost" fld="10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0FE-CD39-4305-9D0D-63843E5C0B0A}">
  <dimension ref="A1:AE148"/>
  <sheetViews>
    <sheetView topLeftCell="A120" zoomScale="80" zoomScaleNormal="80" workbookViewId="0">
      <selection activeCell="E138" sqref="E138"/>
    </sheetView>
  </sheetViews>
  <sheetFormatPr defaultRowHeight="15" x14ac:dyDescent="0.25"/>
  <cols>
    <col min="1" max="1" width="19.85546875" bestFit="1" customWidth="1"/>
    <col min="2" max="5" width="18.140625" bestFit="1" customWidth="1"/>
    <col min="6" max="13" width="12" bestFit="1" customWidth="1"/>
    <col min="14" max="44" width="16.28515625" bestFit="1" customWidth="1"/>
    <col min="45" max="45" width="20" bestFit="1" customWidth="1"/>
    <col min="46" max="46" width="16.42578125" bestFit="1" customWidth="1"/>
    <col min="47" max="47" width="18.140625" bestFit="1" customWidth="1"/>
    <col min="48" max="48" width="18.42578125" bestFit="1" customWidth="1"/>
    <col min="49" max="49" width="9.7109375" bestFit="1" customWidth="1"/>
    <col min="50" max="50" width="8.7109375" bestFit="1" customWidth="1"/>
    <col min="51" max="51" width="10.5703125" bestFit="1" customWidth="1"/>
    <col min="52" max="52" width="9.7109375" bestFit="1" customWidth="1"/>
    <col min="53" max="53" width="11.5703125" bestFit="1" customWidth="1"/>
    <col min="54" max="54" width="9.7109375" bestFit="1" customWidth="1"/>
    <col min="55" max="55" width="11.5703125" bestFit="1" customWidth="1"/>
    <col min="56" max="56" width="9.7109375" bestFit="1" customWidth="1"/>
    <col min="57" max="57" width="11.5703125" bestFit="1" customWidth="1"/>
    <col min="58" max="58" width="8.85546875" bestFit="1" customWidth="1"/>
    <col min="59" max="59" width="8.7109375" bestFit="1" customWidth="1"/>
    <col min="60" max="60" width="10" bestFit="1" customWidth="1"/>
    <col min="61" max="61" width="9.7109375" bestFit="1" customWidth="1"/>
    <col min="62" max="62" width="11" bestFit="1" customWidth="1"/>
    <col min="63" max="63" width="9.7109375" bestFit="1" customWidth="1"/>
    <col min="64" max="64" width="11" bestFit="1" customWidth="1"/>
    <col min="65" max="65" width="9.7109375" bestFit="1" customWidth="1"/>
    <col min="66" max="66" width="11" bestFit="1" customWidth="1"/>
    <col min="67" max="67" width="8.28515625" bestFit="1" customWidth="1"/>
    <col min="68" max="68" width="8.7109375" bestFit="1" customWidth="1"/>
    <col min="69" max="69" width="11" bestFit="1" customWidth="1"/>
    <col min="70" max="70" width="8.7109375" bestFit="1" customWidth="1"/>
    <col min="71" max="71" width="11" bestFit="1" customWidth="1"/>
    <col min="72" max="72" width="9.7109375" bestFit="1" customWidth="1"/>
    <col min="73" max="73" width="12" bestFit="1" customWidth="1"/>
    <col min="74" max="74" width="9.7109375" bestFit="1" customWidth="1"/>
    <col min="75" max="75" width="12" bestFit="1" customWidth="1"/>
    <col min="76" max="76" width="9.7109375" bestFit="1" customWidth="1"/>
    <col min="77" max="77" width="12" bestFit="1" customWidth="1"/>
    <col min="78" max="78" width="9.28515625" bestFit="1" customWidth="1"/>
    <col min="79" max="79" width="8.7109375" bestFit="1" customWidth="1"/>
    <col min="80" max="80" width="10.85546875" bestFit="1" customWidth="1"/>
    <col min="81" max="81" width="9.7109375" bestFit="1" customWidth="1"/>
    <col min="82" max="82" width="11.85546875" bestFit="1" customWidth="1"/>
    <col min="83" max="83" width="9.7109375" bestFit="1" customWidth="1"/>
    <col min="84" max="84" width="11.85546875" bestFit="1" customWidth="1"/>
    <col min="85" max="85" width="9.7109375" bestFit="1" customWidth="1"/>
    <col min="86" max="86" width="11.85546875" bestFit="1" customWidth="1"/>
    <col min="87" max="87" width="9.140625" bestFit="1" customWidth="1"/>
    <col min="88" max="88" width="9.7109375" bestFit="1" customWidth="1"/>
    <col min="89" max="89" width="10.5703125" bestFit="1" customWidth="1"/>
    <col min="90" max="90" width="10.7109375" bestFit="1" customWidth="1"/>
    <col min="91" max="91" width="11.5703125" bestFit="1" customWidth="1"/>
    <col min="92" max="92" width="10.7109375" bestFit="1" customWidth="1"/>
    <col min="93" max="93" width="11.5703125" bestFit="1" customWidth="1"/>
    <col min="94" max="94" width="10.7109375" bestFit="1" customWidth="1"/>
    <col min="95" max="95" width="11.5703125" bestFit="1" customWidth="1"/>
    <col min="96" max="96" width="8.85546875" bestFit="1" customWidth="1"/>
    <col min="97" max="97" width="9.7109375" bestFit="1" customWidth="1"/>
    <col min="98" max="98" width="11.140625" bestFit="1" customWidth="1"/>
    <col min="99" max="99" width="9.7109375" bestFit="1" customWidth="1"/>
    <col min="100" max="100" width="11.140625" bestFit="1" customWidth="1"/>
    <col min="101" max="101" width="10.7109375" bestFit="1" customWidth="1"/>
    <col min="102" max="102" width="12.140625" bestFit="1" customWidth="1"/>
    <col min="103" max="103" width="10.7109375" bestFit="1" customWidth="1"/>
    <col min="104" max="104" width="12.140625" bestFit="1" customWidth="1"/>
    <col min="105" max="105" width="10.7109375" bestFit="1" customWidth="1"/>
    <col min="106" max="106" width="12.140625" bestFit="1" customWidth="1"/>
    <col min="107" max="107" width="9.42578125" bestFit="1" customWidth="1"/>
    <col min="108" max="108" width="11.28515625" bestFit="1" customWidth="1"/>
  </cols>
  <sheetData>
    <row r="1" spans="1:31" x14ac:dyDescent="0.25">
      <c r="A1" t="s">
        <v>16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s="3"/>
      <c r="K1" t="s">
        <v>0</v>
      </c>
      <c r="L1" t="s">
        <v>0</v>
      </c>
      <c r="M1" t="s">
        <v>0</v>
      </c>
      <c r="N1" t="s">
        <v>0</v>
      </c>
      <c r="Q1" t="s">
        <v>0</v>
      </c>
      <c r="R1" t="s">
        <v>0</v>
      </c>
      <c r="V1" s="10" t="s">
        <v>34</v>
      </c>
      <c r="W1" t="s">
        <v>37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35</v>
      </c>
      <c r="AD1" t="s">
        <v>36</v>
      </c>
      <c r="AE1" t="s">
        <v>38</v>
      </c>
    </row>
    <row r="2" spans="1:3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10</v>
      </c>
      <c r="G2" s="2" t="s">
        <v>11</v>
      </c>
      <c r="H2" s="2" t="s">
        <v>14</v>
      </c>
      <c r="I2" s="2" t="s">
        <v>15</v>
      </c>
      <c r="J2" s="3"/>
      <c r="K2" s="2" t="s">
        <v>6</v>
      </c>
      <c r="L2" s="2" t="s">
        <v>7</v>
      </c>
      <c r="M2" s="2" t="s">
        <v>8</v>
      </c>
      <c r="N2" s="2" t="s">
        <v>9</v>
      </c>
      <c r="Q2" s="2" t="s">
        <v>12</v>
      </c>
      <c r="R2" s="2" t="s">
        <v>13</v>
      </c>
      <c r="V2" s="11">
        <v>44200</v>
      </c>
      <c r="W2">
        <v>657110.19142857147</v>
      </c>
      <c r="X2" s="12">
        <v>468121.29</v>
      </c>
      <c r="Y2">
        <v>0</v>
      </c>
      <c r="Z2">
        <v>0</v>
      </c>
      <c r="AA2">
        <v>0</v>
      </c>
      <c r="AB2">
        <v>0</v>
      </c>
      <c r="AC2">
        <v>580707.45142857148</v>
      </c>
      <c r="AD2">
        <v>2673.670000000001</v>
      </c>
      <c r="AE2">
        <v>67239.969999999987</v>
      </c>
    </row>
    <row r="3" spans="1:31" x14ac:dyDescent="0.25">
      <c r="A3" s="1">
        <v>43836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/>
      <c r="K3">
        <v>67.331451604983997</v>
      </c>
      <c r="L3">
        <v>0</v>
      </c>
      <c r="M3">
        <v>0.47078752811741797</v>
      </c>
      <c r="N3">
        <v>0</v>
      </c>
      <c r="Q3">
        <v>16.114019593436701</v>
      </c>
      <c r="R3">
        <v>0</v>
      </c>
      <c r="V3" s="11">
        <v>44207</v>
      </c>
      <c r="W3">
        <v>714290.6185714287</v>
      </c>
      <c r="X3" s="12">
        <v>443377.57000000036</v>
      </c>
      <c r="Y3">
        <v>0</v>
      </c>
      <c r="Z3">
        <v>0</v>
      </c>
      <c r="AA3">
        <v>0</v>
      </c>
      <c r="AB3">
        <v>0</v>
      </c>
      <c r="AC3">
        <v>610892.43428571417</v>
      </c>
      <c r="AD3">
        <v>7620.8499999999985</v>
      </c>
      <c r="AE3">
        <v>143726.04000000004</v>
      </c>
    </row>
    <row r="4" spans="1:31" x14ac:dyDescent="0.25">
      <c r="A4" s="1">
        <v>43843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/>
      <c r="K4">
        <v>90.168616036947</v>
      </c>
      <c r="L4">
        <v>0</v>
      </c>
      <c r="M4">
        <v>1.3518442231785399</v>
      </c>
      <c r="N4">
        <v>0</v>
      </c>
      <c r="Q4">
        <v>13.972531075962801</v>
      </c>
      <c r="R4">
        <v>0</v>
      </c>
      <c r="V4" s="11">
        <v>44214</v>
      </c>
      <c r="W4">
        <v>855634.63571428542</v>
      </c>
      <c r="X4" s="12">
        <v>463658.39999999991</v>
      </c>
      <c r="Y4">
        <v>0</v>
      </c>
      <c r="Z4">
        <v>0</v>
      </c>
      <c r="AA4">
        <v>0</v>
      </c>
      <c r="AB4">
        <v>0</v>
      </c>
      <c r="AC4">
        <v>595660.47571428574</v>
      </c>
      <c r="AD4">
        <v>9474.6200000000008</v>
      </c>
      <c r="AE4">
        <v>100731.51999999997</v>
      </c>
    </row>
    <row r="5" spans="1:31" x14ac:dyDescent="0.25">
      <c r="A5" s="1">
        <v>43850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/>
      <c r="K5">
        <v>89.407221299131905</v>
      </c>
      <c r="L5">
        <v>0</v>
      </c>
      <c r="M5">
        <v>2.7342872583798998</v>
      </c>
      <c r="N5">
        <v>0</v>
      </c>
      <c r="Q5">
        <v>14.464842855961299</v>
      </c>
      <c r="R5">
        <v>0</v>
      </c>
      <c r="V5" s="11">
        <v>44221</v>
      </c>
      <c r="W5">
        <v>866605.99285714282</v>
      </c>
      <c r="X5" s="12">
        <v>501828.84999999986</v>
      </c>
      <c r="Y5">
        <v>0</v>
      </c>
      <c r="Z5">
        <v>0</v>
      </c>
      <c r="AA5">
        <v>0</v>
      </c>
      <c r="AB5">
        <v>0</v>
      </c>
      <c r="AC5">
        <v>583754.58714285691</v>
      </c>
      <c r="AD5">
        <v>14480.96000000001</v>
      </c>
      <c r="AE5">
        <v>79020.820000000007</v>
      </c>
    </row>
    <row r="6" spans="1:31" x14ac:dyDescent="0.25">
      <c r="A6" s="1">
        <v>43857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/>
      <c r="K6">
        <v>92.928084227421294</v>
      </c>
      <c r="L6">
        <v>0</v>
      </c>
      <c r="M6">
        <v>4.52261670326084</v>
      </c>
      <c r="N6">
        <v>0</v>
      </c>
      <c r="Q6">
        <v>17.3173726425185</v>
      </c>
      <c r="R6">
        <v>0</v>
      </c>
      <c r="V6" s="11">
        <v>44228</v>
      </c>
      <c r="W6">
        <v>958834.09714285703</v>
      </c>
      <c r="X6" s="12">
        <v>468851.12</v>
      </c>
      <c r="Y6">
        <v>0</v>
      </c>
      <c r="Z6">
        <v>0</v>
      </c>
      <c r="AA6">
        <v>0</v>
      </c>
      <c r="AB6">
        <v>0</v>
      </c>
      <c r="AC6">
        <v>595986.93857142865</v>
      </c>
      <c r="AD6">
        <v>5565.590000000002</v>
      </c>
      <c r="AE6">
        <v>75819.239999999991</v>
      </c>
    </row>
    <row r="7" spans="1:31" x14ac:dyDescent="0.25">
      <c r="A7" s="1">
        <v>43864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8.8033686912836903E-2</v>
      </c>
      <c r="I7">
        <v>0</v>
      </c>
      <c r="J7" s="3"/>
      <c r="K7">
        <v>110.388617855964</v>
      </c>
      <c r="L7">
        <v>0</v>
      </c>
      <c r="M7">
        <v>6.5784496003803001</v>
      </c>
      <c r="N7">
        <v>0</v>
      </c>
      <c r="Q7">
        <v>20.475442799275601</v>
      </c>
      <c r="R7">
        <v>0</v>
      </c>
      <c r="V7" s="11">
        <v>44235</v>
      </c>
      <c r="W7">
        <v>1103926.277142857</v>
      </c>
      <c r="X7" s="12">
        <v>399307.34999999992</v>
      </c>
      <c r="Y7">
        <v>0</v>
      </c>
      <c r="Z7">
        <v>0</v>
      </c>
      <c r="AA7">
        <v>0</v>
      </c>
      <c r="AB7">
        <v>0</v>
      </c>
      <c r="AC7">
        <v>600227.08714285737</v>
      </c>
      <c r="AD7">
        <v>7686.5500000000011</v>
      </c>
      <c r="AE7">
        <v>82341.40999999996</v>
      </c>
    </row>
    <row r="8" spans="1:31" x14ac:dyDescent="0.25">
      <c r="A8" s="1">
        <v>43871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0.208198043103655</v>
      </c>
      <c r="I8">
        <v>0</v>
      </c>
      <c r="J8" s="3"/>
      <c r="K8">
        <v>129.052254630405</v>
      </c>
      <c r="L8">
        <v>0</v>
      </c>
      <c r="M8">
        <v>8.6739127758582395</v>
      </c>
      <c r="N8">
        <v>0</v>
      </c>
      <c r="Q8">
        <v>19.2606004359411</v>
      </c>
      <c r="R8">
        <v>0</v>
      </c>
      <c r="V8" s="11">
        <v>44242</v>
      </c>
      <c r="W8">
        <v>1575246.4371428569</v>
      </c>
      <c r="X8" s="12">
        <v>348717.18999999994</v>
      </c>
      <c r="Y8">
        <v>0</v>
      </c>
      <c r="Z8">
        <v>0</v>
      </c>
      <c r="AA8">
        <v>0</v>
      </c>
      <c r="AB8">
        <v>0</v>
      </c>
      <c r="AC8">
        <v>635517.18999999994</v>
      </c>
      <c r="AD8">
        <v>8597.9000000000051</v>
      </c>
      <c r="AE8">
        <v>99978.199999999983</v>
      </c>
    </row>
    <row r="9" spans="1:31" x14ac:dyDescent="0.25">
      <c r="A9" s="1">
        <v>43878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0.47023040656415399</v>
      </c>
      <c r="I9">
        <v>0</v>
      </c>
      <c r="J9" s="3"/>
      <c r="K9">
        <v>120.128282883239</v>
      </c>
      <c r="L9">
        <v>0</v>
      </c>
      <c r="M9">
        <v>6.0889709394439704</v>
      </c>
      <c r="N9">
        <v>0</v>
      </c>
      <c r="Q9">
        <v>21.300106534476601</v>
      </c>
      <c r="R9">
        <v>0</v>
      </c>
      <c r="V9" s="11">
        <v>44249</v>
      </c>
      <c r="W9">
        <v>1793651.2571428565</v>
      </c>
      <c r="X9" s="12">
        <v>502884.47000000015</v>
      </c>
      <c r="Y9">
        <v>0</v>
      </c>
      <c r="Z9">
        <v>0</v>
      </c>
      <c r="AA9">
        <v>0</v>
      </c>
      <c r="AB9">
        <v>0</v>
      </c>
      <c r="AC9">
        <v>653588.38999999978</v>
      </c>
      <c r="AD9">
        <v>9952.4600000000137</v>
      </c>
      <c r="AE9">
        <v>89542.58</v>
      </c>
    </row>
    <row r="10" spans="1:31" x14ac:dyDescent="0.25">
      <c r="A10" s="1">
        <v>43885</v>
      </c>
      <c r="B10">
        <v>0</v>
      </c>
      <c r="C10">
        <v>0</v>
      </c>
      <c r="D10">
        <v>0</v>
      </c>
      <c r="E10">
        <v>0</v>
      </c>
      <c r="F10">
        <v>3.4900757898510899</v>
      </c>
      <c r="G10">
        <v>0</v>
      </c>
      <c r="H10">
        <v>0.66202352189510705</v>
      </c>
      <c r="I10">
        <v>0</v>
      </c>
      <c r="J10" s="3"/>
      <c r="K10">
        <v>115.182567249513</v>
      </c>
      <c r="L10">
        <v>0</v>
      </c>
      <c r="M10">
        <v>5.2793617430941202</v>
      </c>
      <c r="N10">
        <v>0</v>
      </c>
      <c r="Q10">
        <v>19.651895040811201</v>
      </c>
      <c r="R10">
        <v>0</v>
      </c>
      <c r="V10" s="11">
        <v>44256</v>
      </c>
      <c r="W10">
        <v>1905782.4285714282</v>
      </c>
      <c r="X10" s="12">
        <v>513834.81000000006</v>
      </c>
      <c r="Y10">
        <v>0</v>
      </c>
      <c r="Z10">
        <v>0</v>
      </c>
      <c r="AA10">
        <v>0</v>
      </c>
      <c r="AB10">
        <v>0</v>
      </c>
      <c r="AC10">
        <v>628577.25999999978</v>
      </c>
      <c r="AD10">
        <v>11367.560000000012</v>
      </c>
      <c r="AE10">
        <v>83316.439999999988</v>
      </c>
    </row>
    <row r="11" spans="1:31" x14ac:dyDescent="0.25">
      <c r="A11" s="1">
        <v>43892</v>
      </c>
      <c r="B11">
        <v>0</v>
      </c>
      <c r="C11">
        <v>0</v>
      </c>
      <c r="D11">
        <v>0</v>
      </c>
      <c r="E11">
        <v>0</v>
      </c>
      <c r="F11">
        <v>52.544196254638202</v>
      </c>
      <c r="G11">
        <v>0</v>
      </c>
      <c r="H11">
        <v>15.262675768587799</v>
      </c>
      <c r="I11">
        <v>0</v>
      </c>
      <c r="J11" s="3"/>
      <c r="K11">
        <v>122.208132429831</v>
      </c>
      <c r="L11">
        <v>0</v>
      </c>
      <c r="M11">
        <v>4.5375728522732199</v>
      </c>
      <c r="N11">
        <v>0</v>
      </c>
      <c r="Q11">
        <v>22.618918825995099</v>
      </c>
      <c r="R11">
        <v>0</v>
      </c>
      <c r="V11" s="11">
        <v>44263</v>
      </c>
      <c r="W11">
        <v>1919664.3142857142</v>
      </c>
      <c r="X11" s="12">
        <v>562059.63</v>
      </c>
      <c r="Y11">
        <v>0</v>
      </c>
      <c r="Z11">
        <v>0</v>
      </c>
      <c r="AA11">
        <v>0</v>
      </c>
      <c r="AB11">
        <v>0</v>
      </c>
      <c r="AC11">
        <v>794839.33285714267</v>
      </c>
      <c r="AD11">
        <v>15991.080000000002</v>
      </c>
      <c r="AE11">
        <v>89209.070000000022</v>
      </c>
    </row>
    <row r="12" spans="1:31" x14ac:dyDescent="0.25">
      <c r="A12" s="1">
        <v>43899</v>
      </c>
      <c r="B12">
        <v>0</v>
      </c>
      <c r="C12">
        <v>0</v>
      </c>
      <c r="D12">
        <v>0</v>
      </c>
      <c r="E12">
        <v>0</v>
      </c>
      <c r="F12">
        <v>120.01122981756799</v>
      </c>
      <c r="G12">
        <v>0</v>
      </c>
      <c r="H12">
        <v>72.383839791077904</v>
      </c>
      <c r="I12">
        <v>0</v>
      </c>
      <c r="J12" s="3"/>
      <c r="K12">
        <v>143.37265574505901</v>
      </c>
      <c r="L12">
        <v>0</v>
      </c>
      <c r="M12">
        <v>4.7361938259280798</v>
      </c>
      <c r="N12">
        <v>0</v>
      </c>
      <c r="Q12">
        <v>30.7436865053945</v>
      </c>
      <c r="R12">
        <v>0</v>
      </c>
      <c r="V12" s="11">
        <v>44270</v>
      </c>
      <c r="W12">
        <v>1875494.0242857144</v>
      </c>
      <c r="X12" s="12">
        <v>573028.46000000031</v>
      </c>
      <c r="Y12">
        <v>0</v>
      </c>
      <c r="Z12">
        <v>0</v>
      </c>
      <c r="AA12">
        <v>0</v>
      </c>
      <c r="AB12">
        <v>0</v>
      </c>
      <c r="AC12">
        <v>847519.59857142845</v>
      </c>
      <c r="AD12">
        <v>11051.460000000006</v>
      </c>
      <c r="AE12">
        <v>83978.98</v>
      </c>
    </row>
    <row r="13" spans="1:31" x14ac:dyDescent="0.25">
      <c r="A13" s="1">
        <v>43906</v>
      </c>
      <c r="B13">
        <v>0</v>
      </c>
      <c r="C13">
        <v>0</v>
      </c>
      <c r="D13">
        <v>0</v>
      </c>
      <c r="E13">
        <v>0</v>
      </c>
      <c r="F13">
        <v>107.94744793236799</v>
      </c>
      <c r="G13">
        <v>0</v>
      </c>
      <c r="H13">
        <v>83.789035762297701</v>
      </c>
      <c r="I13">
        <v>0</v>
      </c>
      <c r="J13" s="3"/>
      <c r="K13">
        <v>191.99948535388799</v>
      </c>
      <c r="L13">
        <v>0</v>
      </c>
      <c r="M13">
        <v>4.3056574930915099</v>
      </c>
      <c r="N13">
        <v>0</v>
      </c>
      <c r="Q13">
        <v>27.977158426731801</v>
      </c>
      <c r="R13">
        <v>0</v>
      </c>
      <c r="V13" s="11">
        <v>44277</v>
      </c>
      <c r="W13">
        <v>1833629.9985714285</v>
      </c>
      <c r="X13" s="12">
        <v>621628.32000000007</v>
      </c>
      <c r="Y13">
        <v>0</v>
      </c>
      <c r="Z13">
        <v>0</v>
      </c>
      <c r="AA13">
        <v>0</v>
      </c>
      <c r="AB13">
        <v>0</v>
      </c>
      <c r="AC13">
        <v>877318.67285714298</v>
      </c>
      <c r="AD13">
        <v>69028.240000000034</v>
      </c>
      <c r="AE13">
        <v>80876.37</v>
      </c>
    </row>
    <row r="14" spans="1:31" x14ac:dyDescent="0.25">
      <c r="A14" s="1">
        <v>43913</v>
      </c>
      <c r="B14">
        <v>0</v>
      </c>
      <c r="C14">
        <v>0</v>
      </c>
      <c r="D14">
        <v>0</v>
      </c>
      <c r="E14">
        <v>0</v>
      </c>
      <c r="F14">
        <v>70.761513963518297</v>
      </c>
      <c r="G14">
        <v>0</v>
      </c>
      <c r="H14">
        <v>62.780291666919602</v>
      </c>
      <c r="I14">
        <v>0</v>
      </c>
      <c r="J14" s="3"/>
      <c r="K14">
        <v>238.859391826451</v>
      </c>
      <c r="L14">
        <v>0</v>
      </c>
      <c r="M14">
        <v>6.11707265961281</v>
      </c>
      <c r="N14">
        <v>0</v>
      </c>
      <c r="Q14">
        <v>65.996447539645203</v>
      </c>
      <c r="R14">
        <v>0</v>
      </c>
      <c r="V14" s="11">
        <v>44284</v>
      </c>
      <c r="W14">
        <v>1803700.7414285713</v>
      </c>
      <c r="X14" s="12">
        <v>504502.15</v>
      </c>
      <c r="Y14">
        <v>0</v>
      </c>
      <c r="Z14">
        <v>0</v>
      </c>
      <c r="AA14">
        <v>0</v>
      </c>
      <c r="AB14">
        <v>0</v>
      </c>
      <c r="AC14">
        <v>818815.89285714296</v>
      </c>
      <c r="AD14">
        <v>74510.469999999987</v>
      </c>
      <c r="AE14">
        <v>80660.399999999994</v>
      </c>
    </row>
    <row r="15" spans="1:31" x14ac:dyDescent="0.25">
      <c r="A15" s="1">
        <v>43920</v>
      </c>
      <c r="B15">
        <v>0</v>
      </c>
      <c r="C15">
        <v>0</v>
      </c>
      <c r="D15">
        <v>0</v>
      </c>
      <c r="E15">
        <v>0</v>
      </c>
      <c r="F15">
        <v>50.700824955735598</v>
      </c>
      <c r="G15">
        <v>0</v>
      </c>
      <c r="H15">
        <v>26.3353562027254</v>
      </c>
      <c r="I15">
        <v>0</v>
      </c>
      <c r="J15" s="3"/>
      <c r="K15">
        <v>260.72034775562503</v>
      </c>
      <c r="L15">
        <v>0</v>
      </c>
      <c r="M15">
        <v>8.9607554121287407</v>
      </c>
      <c r="N15">
        <v>0</v>
      </c>
      <c r="Q15">
        <v>141.524806136412</v>
      </c>
      <c r="R15">
        <v>0</v>
      </c>
      <c r="V15" s="11">
        <v>44291</v>
      </c>
      <c r="W15">
        <v>1929657.5614285711</v>
      </c>
      <c r="X15" s="12">
        <v>774079.1400000006</v>
      </c>
      <c r="Y15">
        <v>0</v>
      </c>
      <c r="Z15">
        <v>0</v>
      </c>
      <c r="AA15">
        <v>0</v>
      </c>
      <c r="AB15">
        <v>0</v>
      </c>
      <c r="AC15">
        <v>907172.96428571432</v>
      </c>
      <c r="AD15">
        <v>36958.720000000001</v>
      </c>
      <c r="AE15">
        <v>96101.209999999977</v>
      </c>
    </row>
    <row r="16" spans="1:31" x14ac:dyDescent="0.25">
      <c r="A16" s="1">
        <v>43927</v>
      </c>
      <c r="B16">
        <v>0</v>
      </c>
      <c r="C16">
        <v>0</v>
      </c>
      <c r="D16">
        <v>0</v>
      </c>
      <c r="E16">
        <v>0</v>
      </c>
      <c r="F16">
        <v>50.563302663245302</v>
      </c>
      <c r="G16">
        <v>0</v>
      </c>
      <c r="H16">
        <v>9.5766020828479199</v>
      </c>
      <c r="I16">
        <v>0</v>
      </c>
      <c r="J16" s="3"/>
      <c r="K16">
        <v>249.82834704202901</v>
      </c>
      <c r="L16">
        <v>0</v>
      </c>
      <c r="M16">
        <v>8.08866531133806</v>
      </c>
      <c r="N16">
        <v>0</v>
      </c>
      <c r="Q16">
        <v>143.98461054954899</v>
      </c>
      <c r="R16">
        <v>0</v>
      </c>
      <c r="V16" s="11">
        <v>44298</v>
      </c>
      <c r="W16">
        <v>2263660.0042857151</v>
      </c>
      <c r="X16" s="12">
        <v>748040.36000000022</v>
      </c>
      <c r="Y16">
        <v>0</v>
      </c>
      <c r="Z16">
        <v>0</v>
      </c>
      <c r="AA16">
        <v>0</v>
      </c>
      <c r="AB16">
        <v>0</v>
      </c>
      <c r="AC16">
        <v>872690.18428571452</v>
      </c>
      <c r="AD16">
        <v>53108.539999999979</v>
      </c>
      <c r="AE16">
        <v>95642.539999999979</v>
      </c>
    </row>
    <row r="17" spans="1:31" x14ac:dyDescent="0.25">
      <c r="A17" s="1">
        <v>43934</v>
      </c>
      <c r="B17">
        <v>0</v>
      </c>
      <c r="C17">
        <v>0</v>
      </c>
      <c r="D17">
        <v>0</v>
      </c>
      <c r="E17">
        <v>0</v>
      </c>
      <c r="F17">
        <v>58.226725684452497</v>
      </c>
      <c r="G17">
        <v>0</v>
      </c>
      <c r="H17">
        <v>7.7606105472826501</v>
      </c>
      <c r="I17">
        <v>0</v>
      </c>
      <c r="J17" s="3"/>
      <c r="K17">
        <v>234.03283804894801</v>
      </c>
      <c r="L17">
        <v>0</v>
      </c>
      <c r="M17">
        <v>10.9240889044921</v>
      </c>
      <c r="N17">
        <v>0</v>
      </c>
      <c r="Q17">
        <v>116.94530492945</v>
      </c>
      <c r="R17">
        <v>0</v>
      </c>
      <c r="V17" s="11">
        <v>44305</v>
      </c>
      <c r="W17">
        <v>2261641.0328571433</v>
      </c>
      <c r="X17" s="12">
        <v>822870.15000000014</v>
      </c>
      <c r="Y17" s="13">
        <v>10252.880000000003</v>
      </c>
      <c r="Z17">
        <v>0</v>
      </c>
      <c r="AA17">
        <v>0</v>
      </c>
      <c r="AB17">
        <v>0</v>
      </c>
      <c r="AC17">
        <v>864475.2357142861</v>
      </c>
      <c r="AD17">
        <v>36485.769999999997</v>
      </c>
      <c r="AE17">
        <v>95985.660000000018</v>
      </c>
    </row>
    <row r="18" spans="1:31" x14ac:dyDescent="0.25">
      <c r="A18" s="1">
        <v>43941</v>
      </c>
      <c r="B18">
        <v>0</v>
      </c>
      <c r="C18">
        <v>0</v>
      </c>
      <c r="D18">
        <v>0</v>
      </c>
      <c r="E18">
        <v>0</v>
      </c>
      <c r="F18">
        <v>99.073999641652904</v>
      </c>
      <c r="G18">
        <v>0</v>
      </c>
      <c r="H18">
        <v>5.8107491990135198</v>
      </c>
      <c r="I18">
        <v>0</v>
      </c>
      <c r="J18" s="3"/>
      <c r="K18">
        <v>214.77399469367199</v>
      </c>
      <c r="L18">
        <v>0</v>
      </c>
      <c r="M18">
        <v>15.5541501612276</v>
      </c>
      <c r="N18">
        <v>0</v>
      </c>
      <c r="Q18">
        <v>74.294076461369698</v>
      </c>
      <c r="R18">
        <v>0</v>
      </c>
      <c r="V18" s="11">
        <v>44312</v>
      </c>
      <c r="W18">
        <v>2330186.7071428578</v>
      </c>
      <c r="X18" s="12">
        <v>935049.93000000017</v>
      </c>
      <c r="Y18" s="13">
        <v>9409.19</v>
      </c>
      <c r="Z18">
        <v>0</v>
      </c>
      <c r="AA18">
        <v>0</v>
      </c>
      <c r="AB18">
        <v>0</v>
      </c>
      <c r="AC18">
        <v>844809.82857142854</v>
      </c>
      <c r="AD18">
        <v>16334.909999999991</v>
      </c>
      <c r="AE18">
        <v>128234.30999999998</v>
      </c>
    </row>
    <row r="19" spans="1:31" x14ac:dyDescent="0.25">
      <c r="A19" s="1">
        <v>43948</v>
      </c>
      <c r="B19">
        <v>0</v>
      </c>
      <c r="C19">
        <v>0</v>
      </c>
      <c r="D19">
        <v>0</v>
      </c>
      <c r="E19">
        <v>0</v>
      </c>
      <c r="F19">
        <v>155.49614839311599</v>
      </c>
      <c r="G19">
        <v>0</v>
      </c>
      <c r="H19">
        <v>7.5100521734186998</v>
      </c>
      <c r="I19">
        <v>0</v>
      </c>
      <c r="J19" s="3"/>
      <c r="K19">
        <v>205.05454242483799</v>
      </c>
      <c r="L19">
        <v>0</v>
      </c>
      <c r="M19">
        <v>20.291314402910501</v>
      </c>
      <c r="N19">
        <v>0</v>
      </c>
      <c r="Q19">
        <v>52.834531647206298</v>
      </c>
      <c r="R19">
        <v>0</v>
      </c>
      <c r="V19" s="11">
        <v>44319</v>
      </c>
      <c r="W19">
        <v>2468861.0057142857</v>
      </c>
      <c r="X19" s="12">
        <v>856332.92000000027</v>
      </c>
      <c r="Y19" s="13">
        <v>2041.6900000000005</v>
      </c>
      <c r="Z19">
        <v>0</v>
      </c>
      <c r="AA19">
        <v>0</v>
      </c>
      <c r="AB19">
        <v>0</v>
      </c>
      <c r="AC19">
        <v>834817.807142857</v>
      </c>
      <c r="AD19">
        <v>8773.3700000000044</v>
      </c>
      <c r="AE19">
        <v>125038.76000000002</v>
      </c>
    </row>
    <row r="20" spans="1:31" x14ac:dyDescent="0.25">
      <c r="A20" s="1">
        <v>43955</v>
      </c>
      <c r="B20">
        <v>0</v>
      </c>
      <c r="C20">
        <v>0</v>
      </c>
      <c r="D20">
        <v>0</v>
      </c>
      <c r="E20">
        <v>0</v>
      </c>
      <c r="F20">
        <v>184.381551220029</v>
      </c>
      <c r="G20">
        <v>0</v>
      </c>
      <c r="H20">
        <v>6.6397132874652902</v>
      </c>
      <c r="I20">
        <v>0</v>
      </c>
      <c r="J20" s="3"/>
      <c r="K20">
        <v>185.26436007197199</v>
      </c>
      <c r="L20">
        <v>0</v>
      </c>
      <c r="M20">
        <v>22.3384673249911</v>
      </c>
      <c r="N20">
        <v>0</v>
      </c>
      <c r="Q20">
        <v>42.516214606873902</v>
      </c>
      <c r="R20">
        <v>0</v>
      </c>
      <c r="V20" s="11">
        <v>44326</v>
      </c>
      <c r="W20">
        <v>2517436.442857143</v>
      </c>
      <c r="X20" s="12">
        <v>1003197.2800000001</v>
      </c>
      <c r="Y20" s="13">
        <v>2716.5600000000004</v>
      </c>
      <c r="Z20">
        <v>0</v>
      </c>
      <c r="AA20">
        <v>0</v>
      </c>
      <c r="AB20">
        <v>0</v>
      </c>
      <c r="AC20">
        <v>1002780.8728571431</v>
      </c>
      <c r="AD20">
        <v>9849.2600000000039</v>
      </c>
      <c r="AE20">
        <v>119657.56999999998</v>
      </c>
    </row>
    <row r="21" spans="1:31" x14ac:dyDescent="0.25">
      <c r="A21" s="1">
        <v>43962</v>
      </c>
      <c r="B21">
        <v>0</v>
      </c>
      <c r="C21">
        <v>0</v>
      </c>
      <c r="D21">
        <v>0</v>
      </c>
      <c r="E21">
        <v>0</v>
      </c>
      <c r="F21">
        <v>197.16969275951499</v>
      </c>
      <c r="G21">
        <v>0</v>
      </c>
      <c r="H21">
        <v>6.7108704775271297</v>
      </c>
      <c r="I21">
        <v>0</v>
      </c>
      <c r="J21" s="3"/>
      <c r="K21">
        <v>159.454878672647</v>
      </c>
      <c r="L21">
        <v>0</v>
      </c>
      <c r="M21">
        <v>21.107700830684202</v>
      </c>
      <c r="N21">
        <v>0</v>
      </c>
      <c r="Q21">
        <v>24.9746132467892</v>
      </c>
      <c r="R21">
        <v>0</v>
      </c>
      <c r="V21" s="11">
        <v>44333</v>
      </c>
      <c r="W21">
        <v>2590203.9357142854</v>
      </c>
      <c r="X21" s="12">
        <v>968845.15999999992</v>
      </c>
      <c r="Y21" s="13">
        <v>2822.599999999999</v>
      </c>
      <c r="Z21">
        <v>0</v>
      </c>
      <c r="AA21">
        <v>0</v>
      </c>
      <c r="AB21">
        <v>0</v>
      </c>
      <c r="AC21">
        <v>1090341.1814285712</v>
      </c>
      <c r="AD21">
        <v>9665.010000000002</v>
      </c>
      <c r="AE21">
        <v>124449.82999999997</v>
      </c>
    </row>
    <row r="22" spans="1:31" x14ac:dyDescent="0.25">
      <c r="A22" s="1">
        <v>43969</v>
      </c>
      <c r="B22">
        <v>0</v>
      </c>
      <c r="C22">
        <v>0</v>
      </c>
      <c r="D22">
        <v>0</v>
      </c>
      <c r="E22">
        <v>0</v>
      </c>
      <c r="F22">
        <v>215.24156777982799</v>
      </c>
      <c r="G22">
        <v>0</v>
      </c>
      <c r="H22">
        <v>6.2522992282936602</v>
      </c>
      <c r="I22">
        <v>0</v>
      </c>
      <c r="J22" s="3"/>
      <c r="K22">
        <v>126.441752414438</v>
      </c>
      <c r="L22">
        <v>0</v>
      </c>
      <c r="M22">
        <v>20.962467367781102</v>
      </c>
      <c r="N22">
        <v>0</v>
      </c>
      <c r="Q22">
        <v>23.081466432646501</v>
      </c>
      <c r="R22">
        <v>0</v>
      </c>
      <c r="V22" s="11">
        <v>44340</v>
      </c>
      <c r="W22">
        <v>2490914.7285714289</v>
      </c>
      <c r="X22" s="12">
        <v>971365.66000000015</v>
      </c>
      <c r="Y22" s="13">
        <v>2257.2999999999993</v>
      </c>
      <c r="Z22">
        <v>0</v>
      </c>
      <c r="AA22">
        <v>0</v>
      </c>
      <c r="AB22">
        <v>0</v>
      </c>
      <c r="AC22">
        <v>926398.73285714258</v>
      </c>
      <c r="AD22">
        <v>16940.23</v>
      </c>
      <c r="AE22">
        <v>134256.58999999997</v>
      </c>
    </row>
    <row r="23" spans="1:31" x14ac:dyDescent="0.25">
      <c r="A23" s="1">
        <v>43976</v>
      </c>
      <c r="B23">
        <v>0</v>
      </c>
      <c r="C23">
        <v>0</v>
      </c>
      <c r="D23">
        <v>0</v>
      </c>
      <c r="E23">
        <v>0</v>
      </c>
      <c r="F23">
        <v>268.49531409074802</v>
      </c>
      <c r="G23">
        <v>0</v>
      </c>
      <c r="H23">
        <v>9.35120707962297</v>
      </c>
      <c r="I23">
        <v>0</v>
      </c>
      <c r="J23" s="3"/>
      <c r="K23">
        <v>110.398810680719</v>
      </c>
      <c r="L23">
        <v>0</v>
      </c>
      <c r="M23">
        <v>17.458731989796402</v>
      </c>
      <c r="N23">
        <v>0</v>
      </c>
      <c r="Q23">
        <v>19.192081035636299</v>
      </c>
      <c r="R23">
        <v>0</v>
      </c>
      <c r="V23" s="11">
        <v>44347</v>
      </c>
      <c r="W23">
        <v>2428353.4385714293</v>
      </c>
      <c r="X23" s="12">
        <v>826452.74999999988</v>
      </c>
      <c r="Y23" s="13">
        <v>8844.1699999999983</v>
      </c>
      <c r="Z23">
        <v>9007.2300999999989</v>
      </c>
      <c r="AA23">
        <v>0</v>
      </c>
      <c r="AB23">
        <v>0</v>
      </c>
      <c r="AC23">
        <v>842699.81142857159</v>
      </c>
      <c r="AD23">
        <v>5573.949999999998</v>
      </c>
      <c r="AE23">
        <v>150131.75999999995</v>
      </c>
    </row>
    <row r="24" spans="1:31" x14ac:dyDescent="0.25">
      <c r="A24" s="1">
        <v>43983</v>
      </c>
      <c r="B24">
        <v>0</v>
      </c>
      <c r="C24">
        <v>0</v>
      </c>
      <c r="D24">
        <v>0</v>
      </c>
      <c r="E24">
        <v>0</v>
      </c>
      <c r="F24">
        <v>368.94531869324601</v>
      </c>
      <c r="G24">
        <v>0</v>
      </c>
      <c r="H24">
        <v>15.682487105990299</v>
      </c>
      <c r="I24">
        <v>0</v>
      </c>
      <c r="J24" s="3"/>
      <c r="K24">
        <v>106.449867671318</v>
      </c>
      <c r="L24">
        <v>0</v>
      </c>
      <c r="M24">
        <v>11.490311600125599</v>
      </c>
      <c r="N24">
        <v>0</v>
      </c>
      <c r="Q24">
        <v>4.1975631430256701</v>
      </c>
      <c r="R24">
        <v>0</v>
      </c>
      <c r="V24" s="11">
        <v>44354</v>
      </c>
      <c r="W24">
        <v>2391291.7014285726</v>
      </c>
      <c r="X24" s="12">
        <v>863586.94000000018</v>
      </c>
      <c r="Y24" s="13">
        <v>9067.1000000000022</v>
      </c>
      <c r="Z24">
        <v>28115.628799999995</v>
      </c>
      <c r="AA24">
        <v>5250.3600000000015</v>
      </c>
      <c r="AB24">
        <v>0</v>
      </c>
      <c r="AC24">
        <v>840138.87428571447</v>
      </c>
      <c r="AD24">
        <v>11193.84</v>
      </c>
      <c r="AE24">
        <v>114858.54000000004</v>
      </c>
    </row>
    <row r="25" spans="1:31" x14ac:dyDescent="0.25">
      <c r="A25" s="1">
        <v>43990</v>
      </c>
      <c r="B25">
        <v>0</v>
      </c>
      <c r="C25">
        <v>0</v>
      </c>
      <c r="D25">
        <v>0</v>
      </c>
      <c r="E25">
        <v>0</v>
      </c>
      <c r="F25">
        <v>451.80933714217298</v>
      </c>
      <c r="G25">
        <v>0</v>
      </c>
      <c r="H25">
        <v>21.546343442105702</v>
      </c>
      <c r="I25">
        <v>0</v>
      </c>
      <c r="J25" s="3"/>
      <c r="K25">
        <v>111.79116988140601</v>
      </c>
      <c r="L25">
        <v>0</v>
      </c>
      <c r="M25">
        <v>13.841243822173899</v>
      </c>
      <c r="N25">
        <v>0</v>
      </c>
      <c r="Q25">
        <v>5.1337145340761596</v>
      </c>
      <c r="R25">
        <v>0</v>
      </c>
      <c r="V25" s="11">
        <v>44361</v>
      </c>
      <c r="W25">
        <v>2525416.4071428576</v>
      </c>
      <c r="X25" s="12">
        <v>900637.0199999999</v>
      </c>
      <c r="Y25" s="13">
        <v>7306.5800000000054</v>
      </c>
      <c r="Z25">
        <v>29053.137699999999</v>
      </c>
      <c r="AA25">
        <v>6934.13</v>
      </c>
      <c r="AB25">
        <v>0</v>
      </c>
      <c r="AC25">
        <v>1094988.5771428568</v>
      </c>
      <c r="AD25">
        <v>2228.2700000000023</v>
      </c>
      <c r="AE25">
        <v>112935.45</v>
      </c>
    </row>
    <row r="26" spans="1:31" x14ac:dyDescent="0.25">
      <c r="A26" s="1">
        <v>43997</v>
      </c>
      <c r="B26">
        <v>0</v>
      </c>
      <c r="C26">
        <v>0</v>
      </c>
      <c r="D26">
        <v>0</v>
      </c>
      <c r="E26">
        <v>0</v>
      </c>
      <c r="F26">
        <v>475.693044501717</v>
      </c>
      <c r="G26">
        <v>0</v>
      </c>
      <c r="H26">
        <v>34.454620694007701</v>
      </c>
      <c r="I26">
        <v>0</v>
      </c>
      <c r="J26" s="3"/>
      <c r="K26">
        <v>107.31285390404599</v>
      </c>
      <c r="L26">
        <v>0</v>
      </c>
      <c r="M26">
        <v>12.238612165482399</v>
      </c>
      <c r="N26">
        <v>0</v>
      </c>
      <c r="Q26">
        <v>8.9277818493728294</v>
      </c>
      <c r="R26">
        <v>0</v>
      </c>
      <c r="V26" s="14">
        <v>44368</v>
      </c>
      <c r="W26">
        <v>2464900.7642857144</v>
      </c>
      <c r="X26" s="12">
        <v>1051917.4399999997</v>
      </c>
      <c r="Y26" s="13">
        <v>4617.1400000000003</v>
      </c>
      <c r="Z26">
        <v>30184.922500000001</v>
      </c>
      <c r="AA26">
        <v>12815.859999999999</v>
      </c>
      <c r="AB26">
        <v>0</v>
      </c>
      <c r="AC26">
        <v>1236083.5099999998</v>
      </c>
      <c r="AD26">
        <v>0</v>
      </c>
      <c r="AE26">
        <v>182554.59999999998</v>
      </c>
    </row>
    <row r="27" spans="1:31" x14ac:dyDescent="0.25">
      <c r="A27" s="1">
        <v>44004</v>
      </c>
      <c r="B27">
        <v>0</v>
      </c>
      <c r="C27">
        <v>0</v>
      </c>
      <c r="D27">
        <v>0</v>
      </c>
      <c r="E27">
        <v>0</v>
      </c>
      <c r="F27">
        <v>438.823869696283</v>
      </c>
      <c r="G27">
        <v>0</v>
      </c>
      <c r="H27">
        <v>32.402124623100399</v>
      </c>
      <c r="I27">
        <v>0</v>
      </c>
      <c r="J27" s="3"/>
      <c r="K27">
        <v>98.003378177169196</v>
      </c>
      <c r="L27">
        <v>0</v>
      </c>
      <c r="M27">
        <v>7.9925625232782602</v>
      </c>
      <c r="N27">
        <v>0</v>
      </c>
      <c r="Q27">
        <v>6.4530618816025296</v>
      </c>
      <c r="R27">
        <v>0</v>
      </c>
      <c r="V27" s="14">
        <v>44375</v>
      </c>
      <c r="W27">
        <v>2383666.5499999993</v>
      </c>
      <c r="X27" s="12">
        <v>1203963.1100000006</v>
      </c>
      <c r="Y27" s="13">
        <v>4517.9099999999971</v>
      </c>
      <c r="Z27">
        <v>29493.679599999999</v>
      </c>
      <c r="AA27">
        <v>14511.52</v>
      </c>
      <c r="AB27">
        <v>1675.5045161290323</v>
      </c>
      <c r="AC27">
        <v>1211524.8085714288</v>
      </c>
      <c r="AD27">
        <v>3238.2599999999998</v>
      </c>
      <c r="AE27">
        <v>170477.45</v>
      </c>
    </row>
    <row r="28" spans="1:31" x14ac:dyDescent="0.25">
      <c r="A28" s="1">
        <v>44011</v>
      </c>
      <c r="B28">
        <v>0</v>
      </c>
      <c r="C28">
        <v>0</v>
      </c>
      <c r="D28">
        <v>0</v>
      </c>
      <c r="E28">
        <v>0</v>
      </c>
      <c r="F28">
        <v>389.327983148177</v>
      </c>
      <c r="G28">
        <v>0</v>
      </c>
      <c r="H28">
        <v>29.401205194721701</v>
      </c>
      <c r="I28">
        <v>0</v>
      </c>
      <c r="J28" s="3"/>
      <c r="K28">
        <v>92.366109701929005</v>
      </c>
      <c r="L28">
        <v>0</v>
      </c>
      <c r="M28">
        <v>8.6532401468488995</v>
      </c>
      <c r="N28">
        <v>0</v>
      </c>
      <c r="Q28">
        <v>2.93211247225114</v>
      </c>
      <c r="R28">
        <v>0</v>
      </c>
      <c r="V28" s="14">
        <v>44382</v>
      </c>
      <c r="W28">
        <v>2406057.8071428561</v>
      </c>
      <c r="X28" s="12">
        <v>1232205.6900000002</v>
      </c>
      <c r="Y28" s="13">
        <v>3931.9700000000016</v>
      </c>
      <c r="Z28">
        <v>38634.877399999998</v>
      </c>
      <c r="AA28">
        <v>23027.46</v>
      </c>
      <c r="AB28">
        <v>2932.1329032258068</v>
      </c>
      <c r="AC28">
        <v>1139049.4742857146</v>
      </c>
      <c r="AD28">
        <v>6686.9800000000014</v>
      </c>
      <c r="AE28">
        <v>215927.95</v>
      </c>
    </row>
    <row r="29" spans="1:31" x14ac:dyDescent="0.25">
      <c r="A29" s="1">
        <v>44018</v>
      </c>
      <c r="B29">
        <v>0</v>
      </c>
      <c r="C29">
        <v>0</v>
      </c>
      <c r="D29">
        <v>0</v>
      </c>
      <c r="E29">
        <v>0</v>
      </c>
      <c r="F29">
        <v>389.69326870688599</v>
      </c>
      <c r="G29">
        <v>0</v>
      </c>
      <c r="H29">
        <v>33.165428029095601</v>
      </c>
      <c r="I29">
        <v>0</v>
      </c>
      <c r="J29" s="3"/>
      <c r="K29">
        <v>91.586425668720906</v>
      </c>
      <c r="L29">
        <v>0</v>
      </c>
      <c r="M29">
        <v>8.6812180443198503</v>
      </c>
      <c r="N29">
        <v>0</v>
      </c>
      <c r="Q29">
        <v>3.3649615759562002</v>
      </c>
      <c r="R29">
        <v>0</v>
      </c>
      <c r="V29" s="14">
        <v>44389</v>
      </c>
      <c r="W29">
        <v>2491288.9000000013</v>
      </c>
      <c r="X29" s="12">
        <v>1491223.7400000002</v>
      </c>
      <c r="Y29" s="13">
        <v>3224.1099999999992</v>
      </c>
      <c r="Z29">
        <v>61672.254800000002</v>
      </c>
      <c r="AA29">
        <v>38042.33</v>
      </c>
      <c r="AB29">
        <v>2932.1329032258068</v>
      </c>
      <c r="AC29">
        <v>934695.39857142873</v>
      </c>
      <c r="AD29">
        <v>8717.7000000000025</v>
      </c>
      <c r="AE29">
        <v>254437.72000000003</v>
      </c>
    </row>
    <row r="30" spans="1:31" x14ac:dyDescent="0.25">
      <c r="A30" s="1">
        <v>44025</v>
      </c>
      <c r="B30">
        <v>0</v>
      </c>
      <c r="C30">
        <v>0</v>
      </c>
      <c r="D30">
        <v>0</v>
      </c>
      <c r="E30">
        <v>0</v>
      </c>
      <c r="F30">
        <v>410.37305788184398</v>
      </c>
      <c r="G30">
        <v>0</v>
      </c>
      <c r="H30">
        <v>30.1945603529241</v>
      </c>
      <c r="I30">
        <v>0</v>
      </c>
      <c r="J30" s="3"/>
      <c r="K30">
        <v>93.951923541805797</v>
      </c>
      <c r="L30">
        <v>0</v>
      </c>
      <c r="M30">
        <v>4.6879001186685203</v>
      </c>
      <c r="N30">
        <v>0</v>
      </c>
      <c r="Q30">
        <v>7.7002382973871297</v>
      </c>
      <c r="R30">
        <v>0</v>
      </c>
      <c r="V30" s="14">
        <v>44396</v>
      </c>
      <c r="W30">
        <v>2603175.1614285712</v>
      </c>
      <c r="X30" s="12">
        <v>1507021.69</v>
      </c>
      <c r="Y30" s="13">
        <v>3995.4899999999993</v>
      </c>
      <c r="Z30">
        <v>44369.225599999998</v>
      </c>
      <c r="AA30">
        <v>30958.720000000008</v>
      </c>
      <c r="AB30">
        <v>2932.1329032258068</v>
      </c>
      <c r="AC30">
        <v>737129.03142857156</v>
      </c>
      <c r="AD30">
        <v>6401.7900000000009</v>
      </c>
      <c r="AE30">
        <v>178424.35</v>
      </c>
    </row>
    <row r="31" spans="1:31" x14ac:dyDescent="0.25">
      <c r="A31" s="1">
        <v>44032</v>
      </c>
      <c r="B31">
        <v>0</v>
      </c>
      <c r="C31">
        <v>0</v>
      </c>
      <c r="D31">
        <v>0</v>
      </c>
      <c r="E31">
        <v>0</v>
      </c>
      <c r="F31">
        <v>438.31609683517303</v>
      </c>
      <c r="G31">
        <v>0</v>
      </c>
      <c r="H31">
        <v>31.464190619109299</v>
      </c>
      <c r="I31">
        <v>0</v>
      </c>
      <c r="J31" s="3"/>
      <c r="K31">
        <v>93.728642076149796</v>
      </c>
      <c r="L31">
        <v>0</v>
      </c>
      <c r="M31">
        <v>5.7060709010278101</v>
      </c>
      <c r="N31">
        <v>0</v>
      </c>
      <c r="Q31">
        <v>17.145055455304899</v>
      </c>
      <c r="R31">
        <v>0</v>
      </c>
      <c r="V31" s="14">
        <v>44403</v>
      </c>
      <c r="W31">
        <v>2684613.9557142849</v>
      </c>
      <c r="X31" s="12">
        <v>1351579.1800000004</v>
      </c>
      <c r="Y31" s="13">
        <v>6141.8600000000042</v>
      </c>
      <c r="Z31">
        <v>37449.120699999999</v>
      </c>
      <c r="AA31">
        <v>23882.939999999995</v>
      </c>
      <c r="AB31">
        <v>4457.7858064516131</v>
      </c>
      <c r="AC31">
        <v>642453.20142857172</v>
      </c>
      <c r="AD31">
        <v>75970.260000000024</v>
      </c>
      <c r="AE31">
        <v>205837.16999999995</v>
      </c>
    </row>
    <row r="32" spans="1:31" x14ac:dyDescent="0.25">
      <c r="A32" s="1">
        <v>44039</v>
      </c>
      <c r="B32">
        <v>0</v>
      </c>
      <c r="C32">
        <v>0</v>
      </c>
      <c r="D32">
        <v>0</v>
      </c>
      <c r="E32">
        <v>0</v>
      </c>
      <c r="F32">
        <v>421.12643329245998</v>
      </c>
      <c r="G32">
        <v>0</v>
      </c>
      <c r="H32">
        <v>29.486848089262999</v>
      </c>
      <c r="I32">
        <v>0</v>
      </c>
      <c r="J32" s="3"/>
      <c r="K32">
        <v>94.033266381261399</v>
      </c>
      <c r="L32">
        <v>0</v>
      </c>
      <c r="M32">
        <v>8.0624327801609503</v>
      </c>
      <c r="N32">
        <v>0</v>
      </c>
      <c r="Q32">
        <v>21.366596322367201</v>
      </c>
      <c r="R32">
        <v>0</v>
      </c>
      <c r="V32" s="14">
        <v>44410</v>
      </c>
      <c r="W32">
        <v>2346288.1828571428</v>
      </c>
      <c r="X32" s="12">
        <v>1455510.5000000005</v>
      </c>
      <c r="Y32" s="13">
        <v>6229.2600000000011</v>
      </c>
      <c r="Z32">
        <v>33254.023300000001</v>
      </c>
      <c r="AA32">
        <v>18029.379999999986</v>
      </c>
      <c r="AB32">
        <v>13611.70322580645</v>
      </c>
      <c r="AC32">
        <v>550796.25857142871</v>
      </c>
      <c r="AD32">
        <v>70558.069999999963</v>
      </c>
      <c r="AE32">
        <v>250419.06999999998</v>
      </c>
    </row>
    <row r="33" spans="1:31" x14ac:dyDescent="0.25">
      <c r="A33" s="1">
        <v>44046</v>
      </c>
      <c r="B33">
        <v>0</v>
      </c>
      <c r="C33">
        <v>0</v>
      </c>
      <c r="D33">
        <v>0</v>
      </c>
      <c r="E33">
        <v>0</v>
      </c>
      <c r="F33">
        <v>437.05624068620301</v>
      </c>
      <c r="G33">
        <v>0</v>
      </c>
      <c r="H33">
        <v>44.576534333117003</v>
      </c>
      <c r="I33">
        <v>0</v>
      </c>
      <c r="J33" s="3"/>
      <c r="K33">
        <v>97.570459895506701</v>
      </c>
      <c r="L33">
        <v>0</v>
      </c>
      <c r="M33">
        <v>10.651869811730901</v>
      </c>
      <c r="N33">
        <v>0</v>
      </c>
      <c r="Q33">
        <v>25.746863793465302</v>
      </c>
      <c r="R33">
        <v>0</v>
      </c>
      <c r="V33" s="14">
        <v>44417</v>
      </c>
      <c r="W33">
        <v>2065036.2442857141</v>
      </c>
      <c r="X33" s="12">
        <v>1673450.780000001</v>
      </c>
      <c r="Y33" s="13">
        <v>8661.739999999998</v>
      </c>
      <c r="Z33">
        <v>51304.243499999997</v>
      </c>
      <c r="AA33">
        <v>16171.67</v>
      </c>
      <c r="AB33">
        <v>13611.70322580645</v>
      </c>
      <c r="AC33">
        <v>467272.14571428567</v>
      </c>
      <c r="AD33">
        <v>57935.78</v>
      </c>
      <c r="AE33">
        <v>268348.48000000004</v>
      </c>
    </row>
    <row r="34" spans="1:31" x14ac:dyDescent="0.25">
      <c r="A34" s="1">
        <v>44053</v>
      </c>
      <c r="B34">
        <v>0</v>
      </c>
      <c r="C34">
        <v>0</v>
      </c>
      <c r="D34">
        <v>0</v>
      </c>
      <c r="E34">
        <v>0</v>
      </c>
      <c r="F34">
        <v>472.83643393970101</v>
      </c>
      <c r="G34">
        <v>0</v>
      </c>
      <c r="H34">
        <v>69.350248199484</v>
      </c>
      <c r="I34">
        <v>0</v>
      </c>
      <c r="J34" s="3"/>
      <c r="K34">
        <v>101.99983275323901</v>
      </c>
      <c r="L34">
        <v>0</v>
      </c>
      <c r="M34">
        <v>10.93781776296</v>
      </c>
      <c r="N34">
        <v>0</v>
      </c>
      <c r="Q34">
        <v>21.300591705891801</v>
      </c>
      <c r="R34">
        <v>0</v>
      </c>
      <c r="V34" s="14">
        <v>44424</v>
      </c>
      <c r="W34">
        <v>1837027.2428571426</v>
      </c>
      <c r="X34" s="12">
        <v>1673716.0100000005</v>
      </c>
      <c r="Y34" s="13">
        <v>5442.45</v>
      </c>
      <c r="Z34">
        <v>61150.760699999999</v>
      </c>
      <c r="AA34">
        <v>27869.540000000005</v>
      </c>
      <c r="AB34">
        <v>13611.70322580645</v>
      </c>
      <c r="AC34">
        <v>707866.95857142855</v>
      </c>
      <c r="AD34">
        <v>3447.43</v>
      </c>
      <c r="AE34">
        <v>269065.87</v>
      </c>
    </row>
    <row r="35" spans="1:31" x14ac:dyDescent="0.25">
      <c r="A35" s="1">
        <v>44060</v>
      </c>
      <c r="B35">
        <v>0</v>
      </c>
      <c r="C35">
        <v>0</v>
      </c>
      <c r="D35">
        <v>0</v>
      </c>
      <c r="E35">
        <v>0</v>
      </c>
      <c r="F35">
        <v>470.68389735401399</v>
      </c>
      <c r="G35">
        <v>0</v>
      </c>
      <c r="H35">
        <v>102.949756968546</v>
      </c>
      <c r="I35">
        <v>0</v>
      </c>
      <c r="J35" s="3"/>
      <c r="K35">
        <v>103.79332181485</v>
      </c>
      <c r="L35">
        <v>0</v>
      </c>
      <c r="M35">
        <v>8.9259885015871898</v>
      </c>
      <c r="N35">
        <v>0</v>
      </c>
      <c r="Q35">
        <v>13.062884532032299</v>
      </c>
      <c r="R35">
        <v>0</v>
      </c>
      <c r="V35" s="14">
        <v>44431</v>
      </c>
      <c r="W35">
        <v>1700322.1842857143</v>
      </c>
      <c r="X35" s="12">
        <v>1654323.3100000005</v>
      </c>
      <c r="Y35" s="13">
        <v>9820.6700000000019</v>
      </c>
      <c r="Z35">
        <v>59743.687399999995</v>
      </c>
      <c r="AA35">
        <v>34308.770000000004</v>
      </c>
      <c r="AB35">
        <v>13611.70322580645</v>
      </c>
      <c r="AC35">
        <v>875337.8885714286</v>
      </c>
      <c r="AD35">
        <v>13177.33</v>
      </c>
      <c r="AE35">
        <v>279614.89</v>
      </c>
    </row>
    <row r="36" spans="1:31" x14ac:dyDescent="0.25">
      <c r="A36" s="1">
        <v>44067</v>
      </c>
      <c r="B36">
        <v>0</v>
      </c>
      <c r="C36">
        <v>0</v>
      </c>
      <c r="D36">
        <v>0</v>
      </c>
      <c r="E36">
        <v>0</v>
      </c>
      <c r="F36">
        <v>466.57537846073598</v>
      </c>
      <c r="G36">
        <v>0</v>
      </c>
      <c r="H36">
        <v>136.53008484950101</v>
      </c>
      <c r="I36">
        <v>0</v>
      </c>
      <c r="J36" s="3"/>
      <c r="K36">
        <v>132.42641697374299</v>
      </c>
      <c r="L36">
        <v>0</v>
      </c>
      <c r="M36">
        <v>11.393071845557101</v>
      </c>
      <c r="N36">
        <v>0</v>
      </c>
      <c r="Q36">
        <v>27.721213908241101</v>
      </c>
      <c r="R36">
        <v>0</v>
      </c>
      <c r="V36" s="14">
        <v>44438</v>
      </c>
      <c r="W36">
        <v>1497917.2928571431</v>
      </c>
      <c r="X36" s="12">
        <v>1503510.81</v>
      </c>
      <c r="Y36" s="13">
        <v>7046.9799999999977</v>
      </c>
      <c r="Z36">
        <v>55757.503400000001</v>
      </c>
      <c r="AA36">
        <v>38616.17</v>
      </c>
      <c r="AB36">
        <v>18993.271397849465</v>
      </c>
      <c r="AC36">
        <v>840017.39999999991</v>
      </c>
      <c r="AD36">
        <v>44025.229999999996</v>
      </c>
      <c r="AE36">
        <v>267378.95999999996</v>
      </c>
    </row>
    <row r="37" spans="1:31" x14ac:dyDescent="0.25">
      <c r="A37" s="1">
        <v>44074</v>
      </c>
      <c r="B37">
        <v>0</v>
      </c>
      <c r="C37">
        <v>0</v>
      </c>
      <c r="D37">
        <v>0</v>
      </c>
      <c r="E37">
        <v>0</v>
      </c>
      <c r="F37">
        <v>468.53103724146501</v>
      </c>
      <c r="G37">
        <v>0</v>
      </c>
      <c r="H37">
        <v>141.86223815869499</v>
      </c>
      <c r="I37">
        <v>0</v>
      </c>
      <c r="J37" s="3"/>
      <c r="K37">
        <v>148.15292981540401</v>
      </c>
      <c r="L37">
        <v>0</v>
      </c>
      <c r="M37">
        <v>11.534405926396699</v>
      </c>
      <c r="N37">
        <v>0</v>
      </c>
      <c r="Q37">
        <v>39.968069071902597</v>
      </c>
      <c r="R37">
        <v>0</v>
      </c>
      <c r="V37" s="14">
        <v>44445</v>
      </c>
      <c r="W37">
        <v>1415069.9514285717</v>
      </c>
      <c r="X37" s="12">
        <v>1416276.4900000007</v>
      </c>
      <c r="Y37" s="13">
        <v>6999.6299999999956</v>
      </c>
      <c r="Z37">
        <v>66390.958700000003</v>
      </c>
      <c r="AA37">
        <v>45292.290000000008</v>
      </c>
      <c r="AB37">
        <v>21145.898666666668</v>
      </c>
      <c r="AC37">
        <v>619328.41857142851</v>
      </c>
      <c r="AD37">
        <v>311125.06000000011</v>
      </c>
      <c r="AE37">
        <v>557134.32000000007</v>
      </c>
    </row>
    <row r="38" spans="1:31" x14ac:dyDescent="0.25">
      <c r="A38" s="1">
        <v>44081</v>
      </c>
      <c r="B38">
        <v>0</v>
      </c>
      <c r="C38">
        <v>0</v>
      </c>
      <c r="D38">
        <v>0</v>
      </c>
      <c r="E38">
        <v>0</v>
      </c>
      <c r="F38">
        <v>454.51869538528001</v>
      </c>
      <c r="G38">
        <v>0</v>
      </c>
      <c r="H38">
        <v>109.303808667612</v>
      </c>
      <c r="I38">
        <v>0</v>
      </c>
      <c r="J38" s="3"/>
      <c r="K38">
        <v>168.07783200822399</v>
      </c>
      <c r="L38">
        <v>0</v>
      </c>
      <c r="M38">
        <v>10.0408101291971</v>
      </c>
      <c r="N38">
        <v>0</v>
      </c>
      <c r="Q38">
        <v>62.790352239795098</v>
      </c>
      <c r="R38">
        <v>0</v>
      </c>
      <c r="V38" s="14">
        <v>44452</v>
      </c>
      <c r="W38">
        <v>1395166.96</v>
      </c>
      <c r="X38" s="12">
        <v>1556543.2300000007</v>
      </c>
      <c r="Y38" s="13">
        <v>8028.0699999999988</v>
      </c>
      <c r="Z38">
        <v>90554.79429999998</v>
      </c>
      <c r="AA38">
        <v>43267.06</v>
      </c>
      <c r="AB38">
        <v>21145.898666666668</v>
      </c>
      <c r="AC38">
        <v>456731.52857142867</v>
      </c>
      <c r="AD38">
        <v>156720.03</v>
      </c>
      <c r="AE38">
        <v>595646.32000000007</v>
      </c>
    </row>
    <row r="39" spans="1:31" x14ac:dyDescent="0.25">
      <c r="A39" s="1">
        <v>44088</v>
      </c>
      <c r="B39">
        <v>0</v>
      </c>
      <c r="C39">
        <v>0</v>
      </c>
      <c r="D39">
        <v>0</v>
      </c>
      <c r="E39">
        <v>0</v>
      </c>
      <c r="F39">
        <v>474.954986894868</v>
      </c>
      <c r="G39">
        <v>0</v>
      </c>
      <c r="H39">
        <v>113.740846035815</v>
      </c>
      <c r="I39">
        <v>0</v>
      </c>
      <c r="J39" s="3"/>
      <c r="K39">
        <v>172.51975704549301</v>
      </c>
      <c r="L39">
        <v>0</v>
      </c>
      <c r="M39">
        <v>12.1357026345663</v>
      </c>
      <c r="N39">
        <v>0</v>
      </c>
      <c r="Q39">
        <v>69.506276918222099</v>
      </c>
      <c r="R39">
        <v>0</v>
      </c>
      <c r="V39" s="14">
        <v>44459</v>
      </c>
      <c r="W39">
        <v>1330358.3728571425</v>
      </c>
      <c r="X39" s="12">
        <v>1475911.1199999996</v>
      </c>
      <c r="Y39" s="13">
        <v>14688.560000000003</v>
      </c>
      <c r="Z39">
        <v>128814.4304</v>
      </c>
      <c r="AA39">
        <v>51862.750000000007</v>
      </c>
      <c r="AB39">
        <v>21145.898666666668</v>
      </c>
      <c r="AC39">
        <v>464081.46428571444</v>
      </c>
      <c r="AD39">
        <v>24386.19000000001</v>
      </c>
      <c r="AE39">
        <v>333685.96999999991</v>
      </c>
    </row>
    <row r="40" spans="1:31" x14ac:dyDescent="0.25">
      <c r="A40" s="1">
        <v>44095</v>
      </c>
      <c r="B40">
        <v>0</v>
      </c>
      <c r="C40">
        <v>0</v>
      </c>
      <c r="D40">
        <v>0</v>
      </c>
      <c r="E40">
        <v>0</v>
      </c>
      <c r="F40">
        <v>464.11751488625498</v>
      </c>
      <c r="G40">
        <v>0</v>
      </c>
      <c r="H40">
        <v>178.860884744717</v>
      </c>
      <c r="I40">
        <v>0</v>
      </c>
      <c r="J40" s="3"/>
      <c r="K40">
        <v>178.85322712317699</v>
      </c>
      <c r="L40">
        <v>0</v>
      </c>
      <c r="M40">
        <v>14.199512374522801</v>
      </c>
      <c r="N40">
        <v>0</v>
      </c>
      <c r="Q40">
        <v>64.356151553711896</v>
      </c>
      <c r="R40">
        <v>0</v>
      </c>
      <c r="V40" s="14">
        <v>44466</v>
      </c>
      <c r="W40">
        <v>1282833.951428571</v>
      </c>
      <c r="X40" s="12">
        <v>1465188.1000000003</v>
      </c>
      <c r="Y40" s="13">
        <v>15998.77999999999</v>
      </c>
      <c r="Z40">
        <v>127642.01700000001</v>
      </c>
      <c r="AA40">
        <v>41868.049999999988</v>
      </c>
      <c r="AB40">
        <v>21065.762602150538</v>
      </c>
      <c r="AC40">
        <v>463112.31285714288</v>
      </c>
      <c r="AD40">
        <v>20502.869999999988</v>
      </c>
      <c r="AE40">
        <v>414485.80999999988</v>
      </c>
    </row>
    <row r="41" spans="1:31" x14ac:dyDescent="0.25">
      <c r="A41" s="1">
        <v>44102</v>
      </c>
      <c r="B41">
        <v>0</v>
      </c>
      <c r="C41">
        <v>0</v>
      </c>
      <c r="D41">
        <v>0</v>
      </c>
      <c r="E41">
        <v>0</v>
      </c>
      <c r="F41">
        <v>525.28988406265296</v>
      </c>
      <c r="G41">
        <v>0</v>
      </c>
      <c r="H41">
        <v>293.66873064458002</v>
      </c>
      <c r="I41">
        <v>0</v>
      </c>
      <c r="J41" s="3"/>
      <c r="K41">
        <v>181.432197895851</v>
      </c>
      <c r="L41">
        <v>0</v>
      </c>
      <c r="M41">
        <v>16.136571030743202</v>
      </c>
      <c r="N41">
        <v>0</v>
      </c>
      <c r="Q41">
        <v>71.054470825585398</v>
      </c>
      <c r="R41">
        <v>0</v>
      </c>
      <c r="V41" s="14">
        <v>44473</v>
      </c>
      <c r="W41">
        <v>1324080.5857142855</v>
      </c>
      <c r="X41" s="12">
        <v>1422567.9799999997</v>
      </c>
      <c r="Y41" s="13">
        <v>9094.3799999999992</v>
      </c>
      <c r="Z41">
        <v>103870.45030000001</v>
      </c>
      <c r="AA41">
        <v>54974.550000000017</v>
      </c>
      <c r="AB41">
        <v>20958.914516129033</v>
      </c>
      <c r="AC41">
        <v>499939.42142857146</v>
      </c>
      <c r="AD41">
        <v>9424.0299999999988</v>
      </c>
      <c r="AE41">
        <v>396932.31999999995</v>
      </c>
    </row>
    <row r="42" spans="1:31" x14ac:dyDescent="0.25">
      <c r="A42" s="1">
        <v>44109</v>
      </c>
      <c r="B42">
        <v>0</v>
      </c>
      <c r="C42">
        <v>0</v>
      </c>
      <c r="D42">
        <v>0</v>
      </c>
      <c r="E42">
        <v>0</v>
      </c>
      <c r="F42">
        <v>640.12925821474596</v>
      </c>
      <c r="G42">
        <v>0</v>
      </c>
      <c r="H42">
        <v>359.26718686535798</v>
      </c>
      <c r="I42">
        <v>0</v>
      </c>
      <c r="J42" s="3"/>
      <c r="K42">
        <v>169.53430366271701</v>
      </c>
      <c r="L42">
        <v>0</v>
      </c>
      <c r="M42">
        <v>18.470454477573799</v>
      </c>
      <c r="N42">
        <v>0</v>
      </c>
      <c r="Q42">
        <v>67.784940480339699</v>
      </c>
      <c r="R42">
        <v>0</v>
      </c>
      <c r="V42" s="14">
        <v>44480</v>
      </c>
      <c r="W42">
        <v>1380303.3485714286</v>
      </c>
      <c r="X42" s="12">
        <v>1295175.0899999992</v>
      </c>
      <c r="Y42" s="13">
        <v>8542.6</v>
      </c>
      <c r="Z42">
        <v>119042.36990000002</v>
      </c>
      <c r="AA42">
        <v>54999.09</v>
      </c>
      <c r="AB42">
        <v>20958.914516129033</v>
      </c>
      <c r="AC42">
        <v>725248.54142857168</v>
      </c>
      <c r="AD42">
        <v>11725.26</v>
      </c>
      <c r="AE42">
        <v>510915.71</v>
      </c>
    </row>
    <row r="43" spans="1:31" x14ac:dyDescent="0.25">
      <c r="A43" s="1">
        <v>44116</v>
      </c>
      <c r="B43">
        <v>0</v>
      </c>
      <c r="C43">
        <v>0</v>
      </c>
      <c r="D43">
        <v>0</v>
      </c>
      <c r="E43">
        <v>0</v>
      </c>
      <c r="F43">
        <v>611.12475648854604</v>
      </c>
      <c r="G43">
        <v>0</v>
      </c>
      <c r="H43">
        <v>328.04850299680601</v>
      </c>
      <c r="I43">
        <v>0</v>
      </c>
      <c r="J43" s="3"/>
      <c r="K43">
        <v>161.03973447271301</v>
      </c>
      <c r="L43">
        <v>0</v>
      </c>
      <c r="M43">
        <v>17.822477244201099</v>
      </c>
      <c r="N43">
        <v>0</v>
      </c>
      <c r="Q43">
        <v>57.070192085762997</v>
      </c>
      <c r="R43">
        <v>0</v>
      </c>
      <c r="V43" s="14">
        <v>44487</v>
      </c>
      <c r="W43">
        <v>1500697.5028571421</v>
      </c>
      <c r="X43" s="12">
        <v>1771274.4500000014</v>
      </c>
      <c r="Y43" s="13">
        <v>11211.970000000001</v>
      </c>
      <c r="Z43">
        <v>106129.46990000001</v>
      </c>
      <c r="AA43">
        <v>49398.590000000018</v>
      </c>
      <c r="AB43">
        <v>20958.914516129033</v>
      </c>
      <c r="AC43">
        <v>778065.4800000001</v>
      </c>
      <c r="AD43">
        <v>9733.7100000000028</v>
      </c>
      <c r="AE43">
        <v>913832.93000000017</v>
      </c>
    </row>
    <row r="44" spans="1:31" x14ac:dyDescent="0.25">
      <c r="A44" s="1">
        <v>44123</v>
      </c>
      <c r="B44">
        <v>0</v>
      </c>
      <c r="C44">
        <v>0</v>
      </c>
      <c r="D44">
        <v>0</v>
      </c>
      <c r="E44">
        <v>0</v>
      </c>
      <c r="F44">
        <v>543.31357941529404</v>
      </c>
      <c r="G44">
        <v>0</v>
      </c>
      <c r="H44">
        <v>254.18372974949</v>
      </c>
      <c r="I44">
        <v>0</v>
      </c>
      <c r="J44" s="3"/>
      <c r="K44">
        <v>154.996344089068</v>
      </c>
      <c r="L44">
        <v>0</v>
      </c>
      <c r="M44">
        <v>18.691409603058901</v>
      </c>
      <c r="N44">
        <v>0</v>
      </c>
      <c r="Q44">
        <v>61.523585872723999</v>
      </c>
      <c r="R44">
        <v>0</v>
      </c>
      <c r="V44" s="14">
        <v>44494</v>
      </c>
      <c r="W44">
        <v>1362832.7857142854</v>
      </c>
      <c r="X44" s="12">
        <v>1667079.2699999996</v>
      </c>
      <c r="Y44" s="13">
        <v>7676.2000000000025</v>
      </c>
      <c r="Z44">
        <v>107169.28420000002</v>
      </c>
      <c r="AA44">
        <v>44156.080000000009</v>
      </c>
      <c r="AB44">
        <v>20958.914516129033</v>
      </c>
      <c r="AC44">
        <v>865285.40142857132</v>
      </c>
      <c r="AD44">
        <v>27667.280000000006</v>
      </c>
      <c r="AE44">
        <v>419344.19</v>
      </c>
    </row>
    <row r="45" spans="1:31" x14ac:dyDescent="0.25">
      <c r="A45" s="1">
        <v>44130</v>
      </c>
      <c r="B45">
        <v>0</v>
      </c>
      <c r="C45">
        <v>0</v>
      </c>
      <c r="D45">
        <v>0</v>
      </c>
      <c r="E45">
        <v>0</v>
      </c>
      <c r="F45">
        <v>528.04266021947205</v>
      </c>
      <c r="G45">
        <v>0</v>
      </c>
      <c r="H45">
        <v>192.21840380258001</v>
      </c>
      <c r="I45">
        <v>0</v>
      </c>
      <c r="J45" s="3"/>
      <c r="K45">
        <v>164.37562406461899</v>
      </c>
      <c r="L45">
        <v>0</v>
      </c>
      <c r="M45">
        <v>17.560094418295702</v>
      </c>
      <c r="N45">
        <v>0</v>
      </c>
      <c r="Q45">
        <v>75.869525277879006</v>
      </c>
      <c r="R45">
        <v>0</v>
      </c>
      <c r="V45" s="14">
        <v>44501</v>
      </c>
      <c r="W45">
        <v>1136556.6071428575</v>
      </c>
      <c r="X45" s="12">
        <v>1272830.3199999991</v>
      </c>
      <c r="Y45" s="13">
        <v>8974.6400000000049</v>
      </c>
      <c r="Z45">
        <v>94426.819599999988</v>
      </c>
      <c r="AA45">
        <v>53520.999999999985</v>
      </c>
      <c r="AB45">
        <v>33410.523999999998</v>
      </c>
      <c r="AC45">
        <v>918018.10714285728</v>
      </c>
      <c r="AD45">
        <v>9249.3999999999978</v>
      </c>
      <c r="AE45">
        <v>377060.97000000003</v>
      </c>
    </row>
    <row r="46" spans="1:31" x14ac:dyDescent="0.25">
      <c r="A46" s="1">
        <v>44137</v>
      </c>
      <c r="B46">
        <v>0</v>
      </c>
      <c r="C46">
        <v>0</v>
      </c>
      <c r="D46">
        <v>0</v>
      </c>
      <c r="E46">
        <v>0</v>
      </c>
      <c r="F46">
        <v>544.33321456894998</v>
      </c>
      <c r="G46">
        <v>0</v>
      </c>
      <c r="H46">
        <v>182.565137602909</v>
      </c>
      <c r="I46">
        <v>0</v>
      </c>
      <c r="J46" s="3"/>
      <c r="K46">
        <v>258.63981353291899</v>
      </c>
      <c r="L46">
        <v>0</v>
      </c>
      <c r="M46">
        <v>17.229236661155699</v>
      </c>
      <c r="N46">
        <v>0</v>
      </c>
      <c r="Q46">
        <v>316.52910720384699</v>
      </c>
      <c r="R46">
        <v>0</v>
      </c>
      <c r="V46" s="14">
        <v>44508</v>
      </c>
      <c r="W46">
        <v>1143787.0842857142</v>
      </c>
      <c r="X46" s="12">
        <v>1382211.4400000002</v>
      </c>
      <c r="Y46" s="13">
        <v>11977.970000000005</v>
      </c>
      <c r="Z46">
        <v>89207.156199999998</v>
      </c>
      <c r="AA46">
        <v>52110.709999999992</v>
      </c>
      <c r="AB46">
        <v>33410.523999999998</v>
      </c>
      <c r="AC46">
        <v>956115.37285714329</v>
      </c>
      <c r="AD46">
        <v>27291.590000000007</v>
      </c>
      <c r="AE46">
        <v>363958.74</v>
      </c>
    </row>
    <row r="47" spans="1:31" x14ac:dyDescent="0.25">
      <c r="A47" s="1">
        <v>44144</v>
      </c>
      <c r="B47">
        <v>0</v>
      </c>
      <c r="C47">
        <v>0</v>
      </c>
      <c r="D47">
        <v>0</v>
      </c>
      <c r="E47">
        <v>0</v>
      </c>
      <c r="F47">
        <v>580.66046234992496</v>
      </c>
      <c r="G47">
        <v>0</v>
      </c>
      <c r="H47">
        <v>274.98359441393899</v>
      </c>
      <c r="I47">
        <v>0</v>
      </c>
      <c r="J47" s="3"/>
      <c r="K47">
        <v>322.00618948225298</v>
      </c>
      <c r="L47">
        <v>0</v>
      </c>
      <c r="M47">
        <v>15.7481995213539</v>
      </c>
      <c r="N47">
        <v>0</v>
      </c>
      <c r="Q47">
        <v>488.74733720049699</v>
      </c>
      <c r="R47">
        <v>0</v>
      </c>
      <c r="V47" s="14">
        <v>44515</v>
      </c>
      <c r="W47">
        <v>1362583.78</v>
      </c>
      <c r="X47" s="12">
        <v>1367723.4600000002</v>
      </c>
      <c r="Y47" s="13">
        <v>10200.189999999997</v>
      </c>
      <c r="Z47">
        <v>55086.414499999999</v>
      </c>
      <c r="AA47">
        <v>56013.000000000029</v>
      </c>
      <c r="AB47">
        <v>33410.523999999998</v>
      </c>
      <c r="AC47">
        <v>832028.71000000008</v>
      </c>
      <c r="AD47">
        <v>22100.019999999993</v>
      </c>
      <c r="AE47">
        <v>237135.12999999989</v>
      </c>
    </row>
    <row r="48" spans="1:31" x14ac:dyDescent="0.25">
      <c r="A48" s="1">
        <v>44151</v>
      </c>
      <c r="B48">
        <v>0</v>
      </c>
      <c r="C48">
        <v>0</v>
      </c>
      <c r="D48">
        <v>0</v>
      </c>
      <c r="E48">
        <v>0</v>
      </c>
      <c r="F48">
        <v>620.279480605412</v>
      </c>
      <c r="G48">
        <v>0</v>
      </c>
      <c r="H48">
        <v>312.56229233333897</v>
      </c>
      <c r="I48">
        <v>0</v>
      </c>
      <c r="J48" s="3"/>
      <c r="K48">
        <v>332.64231430791398</v>
      </c>
      <c r="L48">
        <v>0</v>
      </c>
      <c r="M48">
        <v>11.7748339958604</v>
      </c>
      <c r="N48">
        <v>0</v>
      </c>
      <c r="Q48">
        <v>220.591588452336</v>
      </c>
      <c r="R48">
        <v>0</v>
      </c>
      <c r="V48" s="14">
        <v>44522</v>
      </c>
      <c r="W48">
        <v>1420463.43</v>
      </c>
      <c r="X48" s="12">
        <v>1086325.7799999998</v>
      </c>
      <c r="Y48" s="13">
        <v>11332.209999999995</v>
      </c>
      <c r="Z48">
        <v>100914.62160000001</v>
      </c>
      <c r="AA48">
        <v>42015.58</v>
      </c>
      <c r="AB48">
        <v>33410.523999999998</v>
      </c>
      <c r="AC48">
        <v>801607.30142857134</v>
      </c>
      <c r="AD48">
        <v>19508.899999999998</v>
      </c>
      <c r="AE48">
        <v>297210.75</v>
      </c>
    </row>
    <row r="49" spans="1:31" x14ac:dyDescent="0.25">
      <c r="A49" s="1">
        <v>44158</v>
      </c>
      <c r="B49">
        <v>0</v>
      </c>
      <c r="C49">
        <v>0</v>
      </c>
      <c r="D49">
        <v>0</v>
      </c>
      <c r="E49">
        <v>0</v>
      </c>
      <c r="F49">
        <v>613.93085138737695</v>
      </c>
      <c r="G49">
        <v>0</v>
      </c>
      <c r="H49">
        <v>290.406138849478</v>
      </c>
      <c r="I49">
        <v>0</v>
      </c>
      <c r="J49" s="3"/>
      <c r="K49">
        <v>263.38297699051299</v>
      </c>
      <c r="L49">
        <v>0</v>
      </c>
      <c r="M49">
        <v>9.78801903714829</v>
      </c>
      <c r="N49">
        <v>0</v>
      </c>
      <c r="Q49">
        <v>122.86723135924299</v>
      </c>
      <c r="R49">
        <v>0</v>
      </c>
      <c r="V49" s="14">
        <v>44529</v>
      </c>
      <c r="W49">
        <v>1276623.605714286</v>
      </c>
      <c r="X49" s="12">
        <v>1244532.3799999999</v>
      </c>
      <c r="Y49" s="13">
        <v>10903.309999999994</v>
      </c>
      <c r="Z49">
        <v>90142.009900000005</v>
      </c>
      <c r="AA49">
        <v>36369.889999999992</v>
      </c>
      <c r="AB49">
        <v>19391.104322580646</v>
      </c>
      <c r="AC49">
        <v>744466.80857142853</v>
      </c>
      <c r="AD49">
        <v>18009.789999999997</v>
      </c>
      <c r="AE49">
        <v>437554.04999999993</v>
      </c>
    </row>
    <row r="50" spans="1:31" x14ac:dyDescent="0.25">
      <c r="A50" s="1">
        <v>44165</v>
      </c>
      <c r="B50">
        <v>0</v>
      </c>
      <c r="C50">
        <v>0</v>
      </c>
      <c r="D50">
        <v>0</v>
      </c>
      <c r="E50">
        <v>0</v>
      </c>
      <c r="F50">
        <v>636.98702185827801</v>
      </c>
      <c r="G50">
        <v>0</v>
      </c>
      <c r="H50">
        <v>385.71220029091302</v>
      </c>
      <c r="I50">
        <v>0</v>
      </c>
      <c r="J50" s="3"/>
      <c r="K50">
        <v>238.83423930018299</v>
      </c>
      <c r="L50">
        <v>0</v>
      </c>
      <c r="M50">
        <v>8.6588425341851405</v>
      </c>
      <c r="N50">
        <v>0</v>
      </c>
      <c r="Q50">
        <v>47.704100171437602</v>
      </c>
      <c r="R50">
        <v>0</v>
      </c>
    </row>
    <row r="51" spans="1:31" x14ac:dyDescent="0.25">
      <c r="A51" s="1">
        <v>44172</v>
      </c>
      <c r="B51">
        <v>0</v>
      </c>
      <c r="C51">
        <v>0</v>
      </c>
      <c r="D51">
        <v>0</v>
      </c>
      <c r="E51">
        <v>0</v>
      </c>
      <c r="F51">
        <v>688.03643455223801</v>
      </c>
      <c r="G51">
        <v>0</v>
      </c>
      <c r="H51">
        <v>406.68660940483898</v>
      </c>
      <c r="I51">
        <v>0</v>
      </c>
      <c r="J51" s="3"/>
      <c r="K51">
        <v>243.52499764994499</v>
      </c>
      <c r="L51">
        <v>0</v>
      </c>
      <c r="M51">
        <v>7.85055324391005</v>
      </c>
      <c r="N51">
        <v>0</v>
      </c>
      <c r="Q51">
        <v>32.331745241888697</v>
      </c>
      <c r="R51">
        <v>0</v>
      </c>
    </row>
    <row r="52" spans="1:31" x14ac:dyDescent="0.25">
      <c r="A52" s="1">
        <v>44179</v>
      </c>
      <c r="B52">
        <v>0</v>
      </c>
      <c r="C52">
        <v>0</v>
      </c>
      <c r="D52">
        <v>0</v>
      </c>
      <c r="E52">
        <v>0</v>
      </c>
      <c r="F52">
        <v>684.37305995299198</v>
      </c>
      <c r="G52">
        <v>0</v>
      </c>
      <c r="H52">
        <v>337.18130995908899</v>
      </c>
      <c r="I52">
        <v>0</v>
      </c>
      <c r="J52" s="3"/>
      <c r="K52">
        <v>273.71667997086502</v>
      </c>
      <c r="L52">
        <v>0</v>
      </c>
      <c r="M52">
        <v>6.9581556430393299</v>
      </c>
      <c r="N52">
        <v>0</v>
      </c>
      <c r="Q52">
        <v>35.0984690223816</v>
      </c>
      <c r="R52">
        <v>0</v>
      </c>
    </row>
    <row r="53" spans="1:31" x14ac:dyDescent="0.25">
      <c r="A53" s="1">
        <v>44186</v>
      </c>
      <c r="B53">
        <v>0</v>
      </c>
      <c r="C53">
        <v>0</v>
      </c>
      <c r="D53">
        <v>0</v>
      </c>
      <c r="E53">
        <v>0</v>
      </c>
      <c r="F53">
        <v>669.753371102188</v>
      </c>
      <c r="G53">
        <v>0</v>
      </c>
      <c r="H53">
        <v>220.11833963836199</v>
      </c>
      <c r="I53">
        <v>0</v>
      </c>
      <c r="J53" s="3"/>
      <c r="K53">
        <v>283.616375271506</v>
      </c>
      <c r="L53">
        <v>0</v>
      </c>
      <c r="M53">
        <v>7.67340048670484</v>
      </c>
      <c r="N53">
        <v>0</v>
      </c>
      <c r="Q53">
        <v>41.982639196175001</v>
      </c>
      <c r="R53">
        <v>0</v>
      </c>
    </row>
    <row r="54" spans="1:31" x14ac:dyDescent="0.25">
      <c r="A54" s="1">
        <v>44193</v>
      </c>
      <c r="B54">
        <v>0</v>
      </c>
      <c r="C54">
        <v>0</v>
      </c>
      <c r="D54">
        <v>0</v>
      </c>
      <c r="E54">
        <v>0</v>
      </c>
      <c r="F54">
        <v>667.08425269814802</v>
      </c>
      <c r="G54">
        <v>0</v>
      </c>
      <c r="H54">
        <v>129.91453912729801</v>
      </c>
      <c r="I54">
        <v>0</v>
      </c>
      <c r="J54" s="3"/>
      <c r="K54">
        <v>277.36798542523098</v>
      </c>
      <c r="L54">
        <v>0</v>
      </c>
      <c r="M54">
        <v>8.2232585747248397</v>
      </c>
      <c r="N54">
        <v>0</v>
      </c>
      <c r="Q54">
        <v>40.728795812997298</v>
      </c>
      <c r="R54">
        <v>0</v>
      </c>
    </row>
    <row r="55" spans="1:31" x14ac:dyDescent="0.25">
      <c r="A55" s="1">
        <v>44200</v>
      </c>
      <c r="B55">
        <v>0</v>
      </c>
      <c r="C55">
        <v>0</v>
      </c>
      <c r="D55">
        <v>0</v>
      </c>
      <c r="E55">
        <v>0</v>
      </c>
      <c r="F55">
        <v>419.02456856717998</v>
      </c>
      <c r="G55">
        <v>211.296880745002</v>
      </c>
      <c r="H55">
        <v>66.2165004377065</v>
      </c>
      <c r="I55">
        <v>399.61626804771498</v>
      </c>
      <c r="J55" s="3"/>
      <c r="K55">
        <v>162.87115413672601</v>
      </c>
      <c r="L55">
        <v>95.005978466484194</v>
      </c>
      <c r="M55">
        <v>7.1484104016025096</v>
      </c>
      <c r="N55">
        <v>2.0506625939668801</v>
      </c>
      <c r="Q55">
        <v>21.764385318307902</v>
      </c>
      <c r="R55">
        <v>20.9399742763297</v>
      </c>
    </row>
    <row r="56" spans="1:31" x14ac:dyDescent="0.25">
      <c r="A56" s="1">
        <v>44207</v>
      </c>
      <c r="B56">
        <v>0</v>
      </c>
      <c r="C56">
        <v>0</v>
      </c>
      <c r="D56">
        <v>0</v>
      </c>
      <c r="E56">
        <v>0</v>
      </c>
      <c r="F56">
        <v>0</v>
      </c>
      <c r="G56">
        <v>522.15295802088997</v>
      </c>
      <c r="H56">
        <v>21.311623120270099</v>
      </c>
      <c r="I56">
        <v>765.30069248130405</v>
      </c>
      <c r="J56" s="3"/>
      <c r="K56">
        <v>69.735703005923398</v>
      </c>
      <c r="L56">
        <v>243.86635335207799</v>
      </c>
      <c r="M56">
        <v>4.61376826910932</v>
      </c>
      <c r="N56">
        <v>9.1449308910258296</v>
      </c>
      <c r="Q56">
        <v>0</v>
      </c>
      <c r="R56">
        <v>68.2556651860301</v>
      </c>
    </row>
    <row r="57" spans="1:31" x14ac:dyDescent="0.25">
      <c r="A57" s="1">
        <v>44214</v>
      </c>
      <c r="B57">
        <v>0</v>
      </c>
      <c r="C57">
        <v>0</v>
      </c>
      <c r="D57">
        <v>0</v>
      </c>
      <c r="E57">
        <v>0</v>
      </c>
      <c r="F57">
        <v>0</v>
      </c>
      <c r="G57">
        <v>884.72162029739798</v>
      </c>
      <c r="H57">
        <v>0</v>
      </c>
      <c r="I57">
        <v>580.74718439250103</v>
      </c>
      <c r="J57" s="3"/>
      <c r="K57">
        <v>0</v>
      </c>
      <c r="L57">
        <v>417.44047379679603</v>
      </c>
      <c r="M57">
        <v>4.1834195010503796</v>
      </c>
      <c r="N57">
        <v>19.309837133382999</v>
      </c>
      <c r="Q57">
        <v>0</v>
      </c>
      <c r="R57">
        <v>65.828335994196905</v>
      </c>
    </row>
    <row r="58" spans="1:31" x14ac:dyDescent="0.25">
      <c r="A58" s="1">
        <v>44221</v>
      </c>
      <c r="B58">
        <v>0</v>
      </c>
      <c r="C58">
        <v>0</v>
      </c>
      <c r="D58">
        <v>0</v>
      </c>
      <c r="E58">
        <v>0</v>
      </c>
      <c r="F58">
        <v>0</v>
      </c>
      <c r="G58">
        <v>907.34399706832698</v>
      </c>
      <c r="H58">
        <v>0</v>
      </c>
      <c r="I58">
        <v>360.60971431466402</v>
      </c>
      <c r="J58" s="3"/>
      <c r="K58">
        <v>0</v>
      </c>
      <c r="L58">
        <v>391.04556798726497</v>
      </c>
      <c r="M58">
        <v>3.6071189492519702</v>
      </c>
      <c r="N58">
        <v>30.582263079203098</v>
      </c>
      <c r="Q58">
        <v>0</v>
      </c>
      <c r="R58">
        <v>17.602605558862201</v>
      </c>
    </row>
    <row r="59" spans="1:31" x14ac:dyDescent="0.25">
      <c r="A59" s="1">
        <v>44228</v>
      </c>
      <c r="B59">
        <v>0</v>
      </c>
      <c r="C59">
        <v>0</v>
      </c>
      <c r="D59">
        <v>0</v>
      </c>
      <c r="E59">
        <v>0</v>
      </c>
      <c r="F59">
        <v>0</v>
      </c>
      <c r="G59">
        <v>968.33842465832095</v>
      </c>
      <c r="H59">
        <v>0</v>
      </c>
      <c r="I59">
        <v>316.88949871244603</v>
      </c>
      <c r="J59" s="3"/>
      <c r="K59">
        <v>0</v>
      </c>
      <c r="L59">
        <v>377.59323574241603</v>
      </c>
      <c r="M59">
        <v>2.3020077099465102</v>
      </c>
      <c r="N59">
        <v>36.422453153579198</v>
      </c>
      <c r="Q59">
        <v>0</v>
      </c>
      <c r="R59">
        <v>3.8275846240325002</v>
      </c>
    </row>
    <row r="60" spans="1:31" x14ac:dyDescent="0.25">
      <c r="A60" s="1">
        <v>44235</v>
      </c>
      <c r="B60">
        <v>0</v>
      </c>
      <c r="C60">
        <v>0</v>
      </c>
      <c r="D60">
        <v>0</v>
      </c>
      <c r="E60">
        <v>0</v>
      </c>
      <c r="F60">
        <v>0</v>
      </c>
      <c r="G60">
        <v>1038.0568530460901</v>
      </c>
      <c r="H60">
        <v>0</v>
      </c>
      <c r="I60">
        <v>274.31601086205501</v>
      </c>
      <c r="J60" s="3"/>
      <c r="K60">
        <v>0</v>
      </c>
      <c r="L60">
        <v>371.97723312386103</v>
      </c>
      <c r="M60">
        <v>1.22359624377344</v>
      </c>
      <c r="N60">
        <v>35.546359783115101</v>
      </c>
      <c r="Q60">
        <v>0</v>
      </c>
      <c r="R60">
        <v>3.7154761397535601</v>
      </c>
    </row>
    <row r="61" spans="1:31" x14ac:dyDescent="0.25">
      <c r="A61" s="1">
        <v>44242</v>
      </c>
      <c r="B61">
        <v>0</v>
      </c>
      <c r="C61">
        <v>0</v>
      </c>
      <c r="D61">
        <v>0</v>
      </c>
      <c r="E61">
        <v>0</v>
      </c>
      <c r="F61">
        <v>0</v>
      </c>
      <c r="G61">
        <v>1265.08874207552</v>
      </c>
      <c r="H61">
        <v>0</v>
      </c>
      <c r="I61">
        <v>221.87089993925099</v>
      </c>
      <c r="J61" s="3"/>
      <c r="K61">
        <v>0</v>
      </c>
      <c r="L61">
        <v>371.97905549656798</v>
      </c>
      <c r="M61">
        <v>0</v>
      </c>
      <c r="N61">
        <v>34.558126397727101</v>
      </c>
      <c r="Q61">
        <v>0</v>
      </c>
      <c r="R61">
        <v>6.3173345903856397</v>
      </c>
    </row>
    <row r="62" spans="1:31" x14ac:dyDescent="0.25">
      <c r="A62" s="1">
        <v>44249</v>
      </c>
      <c r="B62">
        <v>0</v>
      </c>
      <c r="C62">
        <v>0</v>
      </c>
      <c r="D62">
        <v>0</v>
      </c>
      <c r="E62">
        <v>0</v>
      </c>
      <c r="F62">
        <v>0</v>
      </c>
      <c r="G62">
        <v>1543.54111067898</v>
      </c>
      <c r="H62">
        <v>0</v>
      </c>
      <c r="I62">
        <v>440.60032101021199</v>
      </c>
      <c r="J62" s="3"/>
      <c r="K62">
        <v>0</v>
      </c>
      <c r="L62">
        <v>368.84959399679701</v>
      </c>
      <c r="M62">
        <v>0</v>
      </c>
      <c r="N62">
        <v>33.405752649289397</v>
      </c>
      <c r="Q62">
        <v>0</v>
      </c>
      <c r="R62">
        <v>8.2447503677097096</v>
      </c>
    </row>
    <row r="63" spans="1:31" x14ac:dyDescent="0.25">
      <c r="A63" s="1">
        <v>44256</v>
      </c>
      <c r="B63">
        <v>0</v>
      </c>
      <c r="C63">
        <v>0</v>
      </c>
      <c r="D63">
        <v>0</v>
      </c>
      <c r="E63">
        <v>0</v>
      </c>
      <c r="F63">
        <v>0</v>
      </c>
      <c r="G63">
        <v>1841.7442764336899</v>
      </c>
      <c r="H63">
        <v>0</v>
      </c>
      <c r="I63">
        <v>670.93142660855403</v>
      </c>
      <c r="J63" s="3"/>
      <c r="K63">
        <v>0</v>
      </c>
      <c r="L63">
        <v>373.98589449612501</v>
      </c>
      <c r="M63">
        <v>0</v>
      </c>
      <c r="N63">
        <v>35.9977881710209</v>
      </c>
      <c r="Q63">
        <v>0</v>
      </c>
      <c r="R63">
        <v>8.2938349488689607</v>
      </c>
    </row>
    <row r="64" spans="1:31" x14ac:dyDescent="0.25">
      <c r="A64" s="1">
        <v>44263</v>
      </c>
      <c r="B64">
        <v>0</v>
      </c>
      <c r="C64">
        <v>0</v>
      </c>
      <c r="D64">
        <v>0</v>
      </c>
      <c r="E64">
        <v>0</v>
      </c>
      <c r="F64">
        <v>0</v>
      </c>
      <c r="G64">
        <v>1895.4421760637699</v>
      </c>
      <c r="H64">
        <v>0</v>
      </c>
      <c r="I64">
        <v>637.32045752735303</v>
      </c>
      <c r="J64" s="3"/>
      <c r="K64">
        <v>0</v>
      </c>
      <c r="L64">
        <v>376.08248429093197</v>
      </c>
      <c r="M64">
        <v>0</v>
      </c>
      <c r="N64">
        <v>36.2465641309158</v>
      </c>
      <c r="Q64">
        <v>0</v>
      </c>
      <c r="R64">
        <v>7.7649100935095898</v>
      </c>
    </row>
    <row r="65" spans="1:18" x14ac:dyDescent="0.25">
      <c r="A65" s="1">
        <v>44270</v>
      </c>
      <c r="B65">
        <v>0</v>
      </c>
      <c r="C65">
        <v>0</v>
      </c>
      <c r="D65">
        <v>0</v>
      </c>
      <c r="E65">
        <v>0</v>
      </c>
      <c r="F65">
        <v>0</v>
      </c>
      <c r="G65">
        <v>1867.5767026405499</v>
      </c>
      <c r="H65">
        <v>0</v>
      </c>
      <c r="I65">
        <v>491.70352071531499</v>
      </c>
      <c r="J65" s="3"/>
      <c r="K65">
        <v>0</v>
      </c>
      <c r="L65">
        <v>375.76650705002697</v>
      </c>
      <c r="M65">
        <v>0</v>
      </c>
      <c r="N65">
        <v>34.397511367113196</v>
      </c>
      <c r="Q65">
        <v>0</v>
      </c>
      <c r="R65">
        <v>5.1951747012601697</v>
      </c>
    </row>
    <row r="66" spans="1:18" x14ac:dyDescent="0.25">
      <c r="A66" s="1">
        <v>44277</v>
      </c>
      <c r="B66">
        <v>0</v>
      </c>
      <c r="C66">
        <v>0</v>
      </c>
      <c r="D66">
        <v>0</v>
      </c>
      <c r="E66">
        <v>0</v>
      </c>
      <c r="F66">
        <v>0</v>
      </c>
      <c r="G66">
        <v>1774.91009962064</v>
      </c>
      <c r="H66">
        <v>0</v>
      </c>
      <c r="I66">
        <v>434.84509143148603</v>
      </c>
      <c r="J66" s="3"/>
      <c r="K66">
        <v>0</v>
      </c>
      <c r="L66">
        <v>392.027756343563</v>
      </c>
      <c r="M66">
        <v>0</v>
      </c>
      <c r="N66">
        <v>42.304001090086103</v>
      </c>
      <c r="Q66">
        <v>0</v>
      </c>
      <c r="R66">
        <v>2.8683749320778298</v>
      </c>
    </row>
    <row r="67" spans="1:18" x14ac:dyDescent="0.25">
      <c r="A67" s="1">
        <v>44284</v>
      </c>
      <c r="B67">
        <v>0</v>
      </c>
      <c r="C67">
        <v>0</v>
      </c>
      <c r="D67">
        <v>0</v>
      </c>
      <c r="E67">
        <v>0</v>
      </c>
      <c r="F67">
        <v>0</v>
      </c>
      <c r="G67">
        <v>1755.17399242243</v>
      </c>
      <c r="H67">
        <v>0</v>
      </c>
      <c r="I67">
        <v>535.99051375346301</v>
      </c>
      <c r="J67" s="3"/>
      <c r="K67">
        <v>0</v>
      </c>
      <c r="L67">
        <v>387.00485094281998</v>
      </c>
      <c r="M67">
        <v>0</v>
      </c>
      <c r="N67">
        <v>55.805644194165701</v>
      </c>
      <c r="Q67">
        <v>0</v>
      </c>
      <c r="R67">
        <v>3.2039084771452</v>
      </c>
    </row>
    <row r="68" spans="1:18" x14ac:dyDescent="0.25">
      <c r="A68" s="1">
        <v>44291</v>
      </c>
      <c r="B68">
        <v>0</v>
      </c>
      <c r="C68">
        <v>0</v>
      </c>
      <c r="D68">
        <v>0</v>
      </c>
      <c r="E68">
        <v>0</v>
      </c>
      <c r="F68">
        <v>0</v>
      </c>
      <c r="G68">
        <v>1812.78590208776</v>
      </c>
      <c r="H68">
        <v>0</v>
      </c>
      <c r="I68">
        <v>981.14438875230906</v>
      </c>
      <c r="J68" s="3"/>
      <c r="K68">
        <v>0</v>
      </c>
      <c r="L68">
        <v>395.26422009503301</v>
      </c>
      <c r="M68">
        <v>0</v>
      </c>
      <c r="N68">
        <v>66.159728583529301</v>
      </c>
      <c r="Q68">
        <v>0</v>
      </c>
      <c r="R68">
        <v>3.4724799019411599</v>
      </c>
    </row>
    <row r="69" spans="1:18" x14ac:dyDescent="0.25">
      <c r="A69" s="1">
        <v>44298</v>
      </c>
      <c r="B69">
        <v>0</v>
      </c>
      <c r="C69">
        <v>0</v>
      </c>
      <c r="D69">
        <v>0</v>
      </c>
      <c r="E69">
        <v>0</v>
      </c>
      <c r="F69">
        <v>0</v>
      </c>
      <c r="G69">
        <v>2004.0307259368001</v>
      </c>
      <c r="H69">
        <v>0</v>
      </c>
      <c r="I69">
        <v>822.31489225892301</v>
      </c>
      <c r="J69" s="3"/>
      <c r="K69">
        <v>0</v>
      </c>
      <c r="L69">
        <v>415.487772559711</v>
      </c>
      <c r="M69">
        <v>0</v>
      </c>
      <c r="N69">
        <v>75.830932409559793</v>
      </c>
      <c r="Q69">
        <v>0</v>
      </c>
      <c r="R69">
        <v>1.8817138050062101</v>
      </c>
    </row>
    <row r="70" spans="1:18" x14ac:dyDescent="0.25">
      <c r="A70" s="1">
        <v>44305</v>
      </c>
      <c r="B70">
        <v>0</v>
      </c>
      <c r="C70">
        <v>3.8453641839443602</v>
      </c>
      <c r="D70">
        <v>0</v>
      </c>
      <c r="E70">
        <v>0</v>
      </c>
      <c r="F70">
        <v>0</v>
      </c>
      <c r="G70">
        <v>2138.6247598022801</v>
      </c>
      <c r="H70">
        <v>0</v>
      </c>
      <c r="I70">
        <v>646.639380330888</v>
      </c>
      <c r="J70" s="3"/>
      <c r="K70">
        <v>0</v>
      </c>
      <c r="L70">
        <v>430.10254318015097</v>
      </c>
      <c r="M70">
        <v>0</v>
      </c>
      <c r="N70">
        <v>67.806685430436204</v>
      </c>
      <c r="Q70">
        <v>0</v>
      </c>
      <c r="R70">
        <v>2.3610489680775402</v>
      </c>
    </row>
    <row r="71" spans="1:18" x14ac:dyDescent="0.25">
      <c r="A71" s="1">
        <v>44312</v>
      </c>
      <c r="B71">
        <v>0</v>
      </c>
      <c r="C71">
        <v>9.3630907868013793</v>
      </c>
      <c r="D71">
        <v>0</v>
      </c>
      <c r="E71">
        <v>0</v>
      </c>
      <c r="F71">
        <v>0</v>
      </c>
      <c r="G71">
        <v>2200.5753485679702</v>
      </c>
      <c r="H71">
        <v>0</v>
      </c>
      <c r="I71">
        <v>814.18950019969702</v>
      </c>
      <c r="J71" s="3"/>
      <c r="K71">
        <v>0</v>
      </c>
      <c r="L71">
        <v>393.01097748093201</v>
      </c>
      <c r="M71">
        <v>0</v>
      </c>
      <c r="N71">
        <v>52.654092924135099</v>
      </c>
      <c r="Q71">
        <v>0</v>
      </c>
      <c r="R71">
        <v>4.5233548353892203</v>
      </c>
    </row>
    <row r="72" spans="1:18" x14ac:dyDescent="0.25">
      <c r="A72" s="1">
        <v>44319</v>
      </c>
      <c r="B72">
        <v>0</v>
      </c>
      <c r="C72">
        <v>12.491040820927701</v>
      </c>
      <c r="D72">
        <v>0</v>
      </c>
      <c r="E72">
        <v>0</v>
      </c>
      <c r="F72">
        <v>0</v>
      </c>
      <c r="G72">
        <v>2210.2630644177302</v>
      </c>
      <c r="H72">
        <v>0</v>
      </c>
      <c r="I72">
        <v>828.14379467015704</v>
      </c>
      <c r="J72" s="3"/>
      <c r="K72">
        <v>0</v>
      </c>
      <c r="L72">
        <v>375.83728737744502</v>
      </c>
      <c r="M72">
        <v>0</v>
      </c>
      <c r="N72">
        <v>46.359687557583797</v>
      </c>
      <c r="Q72">
        <v>0</v>
      </c>
      <c r="R72">
        <v>5.0676001197419103</v>
      </c>
    </row>
    <row r="73" spans="1:18" x14ac:dyDescent="0.25">
      <c r="A73" s="1">
        <v>44326</v>
      </c>
      <c r="B73">
        <v>0</v>
      </c>
      <c r="C73">
        <v>15.6865468780924</v>
      </c>
      <c r="D73">
        <v>0</v>
      </c>
      <c r="E73">
        <v>0</v>
      </c>
      <c r="F73">
        <v>0</v>
      </c>
      <c r="G73">
        <v>2290.7809746414</v>
      </c>
      <c r="H73">
        <v>0</v>
      </c>
      <c r="I73">
        <v>774.17228450275604</v>
      </c>
      <c r="J73" s="3"/>
      <c r="K73">
        <v>0</v>
      </c>
      <c r="L73">
        <v>377.65148433027002</v>
      </c>
      <c r="M73">
        <v>0</v>
      </c>
      <c r="N73">
        <v>34.782279526566299</v>
      </c>
      <c r="Q73">
        <v>0</v>
      </c>
      <c r="R73">
        <v>2.7085168901236298</v>
      </c>
    </row>
    <row r="74" spans="1:18" x14ac:dyDescent="0.25">
      <c r="A74" s="1">
        <v>44333</v>
      </c>
      <c r="B74">
        <v>0</v>
      </c>
      <c r="C74">
        <v>17.684121385152</v>
      </c>
      <c r="D74">
        <v>0</v>
      </c>
      <c r="E74">
        <v>0</v>
      </c>
      <c r="F74">
        <v>0</v>
      </c>
      <c r="G74">
        <v>2459.6212432186398</v>
      </c>
      <c r="H74">
        <v>0</v>
      </c>
      <c r="I74">
        <v>757.76123377862496</v>
      </c>
      <c r="J74" s="3"/>
      <c r="K74">
        <v>0</v>
      </c>
      <c r="L74">
        <v>396.11538389291098</v>
      </c>
      <c r="M74">
        <v>0</v>
      </c>
      <c r="N74">
        <v>28.636123952119199</v>
      </c>
      <c r="Q74">
        <v>0</v>
      </c>
      <c r="R74">
        <v>1.99618835785747</v>
      </c>
    </row>
    <row r="75" spans="1:18" x14ac:dyDescent="0.25">
      <c r="A75" s="1">
        <v>44340</v>
      </c>
      <c r="B75">
        <v>0</v>
      </c>
      <c r="C75">
        <v>17.259915616018201</v>
      </c>
      <c r="D75">
        <v>0</v>
      </c>
      <c r="E75">
        <v>0</v>
      </c>
      <c r="F75">
        <v>0</v>
      </c>
      <c r="G75">
        <v>2468.7670897419798</v>
      </c>
      <c r="H75">
        <v>0</v>
      </c>
      <c r="I75">
        <v>928.59552873028701</v>
      </c>
      <c r="J75" s="3"/>
      <c r="K75">
        <v>0</v>
      </c>
      <c r="L75">
        <v>403.10627032123301</v>
      </c>
      <c r="M75">
        <v>0</v>
      </c>
      <c r="N75">
        <v>27.175703401647102</v>
      </c>
      <c r="Q75">
        <v>0</v>
      </c>
      <c r="R75">
        <v>4.5706391265696604</v>
      </c>
    </row>
    <row r="76" spans="1:18" x14ac:dyDescent="0.25">
      <c r="A76" s="1">
        <v>44347</v>
      </c>
      <c r="B76">
        <v>0</v>
      </c>
      <c r="C76">
        <v>17.085340351426598</v>
      </c>
      <c r="D76">
        <v>2.3538861021550499</v>
      </c>
      <c r="E76">
        <v>0</v>
      </c>
      <c r="F76">
        <v>0</v>
      </c>
      <c r="G76">
        <v>2507.3748889918802</v>
      </c>
      <c r="H76">
        <v>0</v>
      </c>
      <c r="I76">
        <v>958.356086842026</v>
      </c>
      <c r="J76" s="3"/>
      <c r="K76">
        <v>0</v>
      </c>
      <c r="L76">
        <v>393.90713596918198</v>
      </c>
      <c r="M76">
        <v>0</v>
      </c>
      <c r="N76">
        <v>24.961358528031099</v>
      </c>
      <c r="Q76">
        <v>0</v>
      </c>
      <c r="R76">
        <v>13.2410941912508</v>
      </c>
    </row>
    <row r="77" spans="1:18" x14ac:dyDescent="0.25">
      <c r="A77" s="1">
        <v>44354</v>
      </c>
      <c r="B77">
        <v>0</v>
      </c>
      <c r="C77">
        <v>13.6618657904184</v>
      </c>
      <c r="D77">
        <v>9.6561716077541302</v>
      </c>
      <c r="E77">
        <v>4.2698838831997898</v>
      </c>
      <c r="F77">
        <v>0</v>
      </c>
      <c r="G77">
        <v>2430.5759228275801</v>
      </c>
      <c r="H77">
        <v>0</v>
      </c>
      <c r="I77">
        <v>786.47631482045597</v>
      </c>
      <c r="J77" s="3"/>
      <c r="K77">
        <v>0</v>
      </c>
      <c r="L77">
        <v>362.75919922085001</v>
      </c>
      <c r="M77">
        <v>0</v>
      </c>
      <c r="N77">
        <v>23.949616000003701</v>
      </c>
      <c r="Q77">
        <v>0</v>
      </c>
      <c r="R77">
        <v>21.9100211008763</v>
      </c>
    </row>
    <row r="78" spans="1:18" x14ac:dyDescent="0.25">
      <c r="A78" s="1">
        <v>44361</v>
      </c>
      <c r="B78">
        <v>0</v>
      </c>
      <c r="C78">
        <v>8.6567598808771997</v>
      </c>
      <c r="D78">
        <v>19.426833978781701</v>
      </c>
      <c r="E78">
        <v>8.13027953261685</v>
      </c>
      <c r="F78">
        <v>0</v>
      </c>
      <c r="G78">
        <v>2480.7860751181702</v>
      </c>
      <c r="H78">
        <v>0</v>
      </c>
      <c r="I78">
        <v>778.05508990328701</v>
      </c>
      <c r="J78" s="3"/>
      <c r="K78">
        <v>0</v>
      </c>
      <c r="L78">
        <v>367.80584427131299</v>
      </c>
      <c r="M78">
        <v>0</v>
      </c>
      <c r="N78">
        <v>20.015855516936998</v>
      </c>
      <c r="Q78">
        <v>0</v>
      </c>
      <c r="R78">
        <v>23.3338862669594</v>
      </c>
    </row>
    <row r="79" spans="1:18" x14ac:dyDescent="0.25">
      <c r="A79" s="1">
        <v>44368</v>
      </c>
      <c r="B79">
        <v>0</v>
      </c>
      <c r="C79">
        <v>4.80322724640292</v>
      </c>
      <c r="D79">
        <v>29.386045411662302</v>
      </c>
      <c r="E79">
        <v>11.890761659330099</v>
      </c>
      <c r="F79">
        <v>0</v>
      </c>
      <c r="G79">
        <v>2526.4874914595798</v>
      </c>
      <c r="H79">
        <v>0</v>
      </c>
      <c r="I79">
        <v>979.45948144265901</v>
      </c>
      <c r="J79" s="3"/>
      <c r="K79">
        <v>0</v>
      </c>
      <c r="L79">
        <v>413.01255914876202</v>
      </c>
      <c r="M79">
        <v>0</v>
      </c>
      <c r="N79">
        <v>13.5762824750205</v>
      </c>
      <c r="Q79">
        <v>0</v>
      </c>
      <c r="R79">
        <v>16.736242204870099</v>
      </c>
    </row>
    <row r="80" spans="1:18" x14ac:dyDescent="0.25">
      <c r="A80" s="1">
        <v>44375</v>
      </c>
      <c r="B80">
        <v>0.92767964296293404</v>
      </c>
      <c r="C80">
        <v>1.7913161768983299</v>
      </c>
      <c r="D80">
        <v>35.620706936372699</v>
      </c>
      <c r="E80">
        <v>15.375000673608501</v>
      </c>
      <c r="F80">
        <v>0</v>
      </c>
      <c r="G80">
        <v>2599.1524008012002</v>
      </c>
      <c r="H80">
        <v>0</v>
      </c>
      <c r="I80">
        <v>1270.9701409883401</v>
      </c>
      <c r="J80" s="3"/>
      <c r="K80">
        <v>0</v>
      </c>
      <c r="L80">
        <v>482.53913391832299</v>
      </c>
      <c r="M80">
        <v>0</v>
      </c>
      <c r="N80">
        <v>9.5258018803704605</v>
      </c>
      <c r="Q80">
        <v>0</v>
      </c>
      <c r="R80">
        <v>11.377283836768299</v>
      </c>
    </row>
    <row r="81" spans="1:18" x14ac:dyDescent="0.25">
      <c r="A81" s="1">
        <v>44382</v>
      </c>
      <c r="B81">
        <v>1.6234393751851399</v>
      </c>
      <c r="C81">
        <v>0.67462703612904595</v>
      </c>
      <c r="D81">
        <v>36.0630518272147</v>
      </c>
      <c r="E81">
        <v>19.18084840097</v>
      </c>
      <c r="F81">
        <v>0</v>
      </c>
      <c r="G81">
        <v>2589.9554892258102</v>
      </c>
      <c r="H81">
        <v>0</v>
      </c>
      <c r="I81">
        <v>1444.5349829803499</v>
      </c>
      <c r="J81" s="3"/>
      <c r="K81">
        <v>0</v>
      </c>
      <c r="L81">
        <v>519.74426622241799</v>
      </c>
      <c r="M81">
        <v>0</v>
      </c>
      <c r="N81">
        <v>5.5259346277804804</v>
      </c>
      <c r="Q81">
        <v>0</v>
      </c>
      <c r="R81">
        <v>14.4191004576673</v>
      </c>
    </row>
    <row r="82" spans="1:18" x14ac:dyDescent="0.25">
      <c r="A82" s="1">
        <v>44389</v>
      </c>
      <c r="B82">
        <v>1.6234393751851399</v>
      </c>
      <c r="C82">
        <v>0.39499025922561698</v>
      </c>
      <c r="D82">
        <v>39.901182893759497</v>
      </c>
      <c r="E82">
        <v>28.344109475632301</v>
      </c>
      <c r="F82">
        <v>0</v>
      </c>
      <c r="G82">
        <v>2670.12928650512</v>
      </c>
      <c r="H82">
        <v>0</v>
      </c>
      <c r="I82">
        <v>1515.91768067253</v>
      </c>
      <c r="J82" s="3"/>
      <c r="K82">
        <v>0</v>
      </c>
      <c r="L82">
        <v>523.42441308899095</v>
      </c>
      <c r="M82">
        <v>0</v>
      </c>
      <c r="N82">
        <v>7.19446813316274</v>
      </c>
      <c r="Q82">
        <v>0</v>
      </c>
      <c r="R82">
        <v>15.0465941806098</v>
      </c>
    </row>
    <row r="83" spans="1:18" x14ac:dyDescent="0.25">
      <c r="A83" s="1">
        <v>44396</v>
      </c>
      <c r="B83">
        <v>1.6234393751851399</v>
      </c>
      <c r="C83">
        <v>0.46854810976504002</v>
      </c>
      <c r="D83">
        <v>41.271470237759402</v>
      </c>
      <c r="E83">
        <v>29.97806354682</v>
      </c>
      <c r="F83">
        <v>0</v>
      </c>
      <c r="G83">
        <v>2737.97253224216</v>
      </c>
      <c r="H83">
        <v>0</v>
      </c>
      <c r="I83">
        <v>1716.79199702249</v>
      </c>
      <c r="J83" s="3"/>
      <c r="K83">
        <v>0</v>
      </c>
      <c r="L83">
        <v>485.50284949836799</v>
      </c>
      <c r="M83">
        <v>0</v>
      </c>
      <c r="N83">
        <v>10.4417857806681</v>
      </c>
      <c r="Q83">
        <v>0</v>
      </c>
      <c r="R83">
        <v>25.481321142528099</v>
      </c>
    </row>
    <row r="84" spans="1:18" x14ac:dyDescent="0.25">
      <c r="A84" s="1">
        <v>44403</v>
      </c>
      <c r="B84">
        <v>2.4681504021776099</v>
      </c>
      <c r="C84">
        <v>0.54692768942768</v>
      </c>
      <c r="D84">
        <v>39.211148145237097</v>
      </c>
      <c r="E84">
        <v>28.5641956486661</v>
      </c>
      <c r="F84">
        <v>0</v>
      </c>
      <c r="G84">
        <v>2748.47342005476</v>
      </c>
      <c r="H84">
        <v>0</v>
      </c>
      <c r="I84">
        <v>1649.04839536912</v>
      </c>
      <c r="J84" s="3"/>
      <c r="K84">
        <v>0</v>
      </c>
      <c r="L84">
        <v>390.46400421784602</v>
      </c>
      <c r="M84">
        <v>0</v>
      </c>
      <c r="N84">
        <v>20.1685328150717</v>
      </c>
      <c r="Q84">
        <v>0</v>
      </c>
      <c r="R84">
        <v>40.199555271745297</v>
      </c>
    </row>
    <row r="85" spans="1:18" x14ac:dyDescent="0.25">
      <c r="A85" s="1">
        <v>44410</v>
      </c>
      <c r="B85">
        <v>7.5364165641324199</v>
      </c>
      <c r="C85">
        <v>0.63144924335854502</v>
      </c>
      <c r="D85">
        <v>35.107875581326297</v>
      </c>
      <c r="E85">
        <v>23.0636755710341</v>
      </c>
      <c r="F85">
        <v>0</v>
      </c>
      <c r="G85">
        <v>2680.19102897832</v>
      </c>
      <c r="H85">
        <v>0</v>
      </c>
      <c r="I85">
        <v>1744.0791900137499</v>
      </c>
      <c r="J85" s="3"/>
      <c r="K85">
        <v>0</v>
      </c>
      <c r="L85">
        <v>296.06680595641501</v>
      </c>
      <c r="M85">
        <v>0</v>
      </c>
      <c r="N85">
        <v>31.713431413068399</v>
      </c>
      <c r="Q85">
        <v>0</v>
      </c>
      <c r="R85">
        <v>39.6337552015111</v>
      </c>
    </row>
    <row r="86" spans="1:18" x14ac:dyDescent="0.25">
      <c r="A86" s="1">
        <v>44417</v>
      </c>
      <c r="B86">
        <v>7.5364165641324199</v>
      </c>
      <c r="C86">
        <v>0.70401904138528004</v>
      </c>
      <c r="D86">
        <v>25.4585261855132</v>
      </c>
      <c r="E86">
        <v>20.575798099309399</v>
      </c>
      <c r="F86">
        <v>0</v>
      </c>
      <c r="G86">
        <v>2556.8580859027902</v>
      </c>
      <c r="H86">
        <v>0</v>
      </c>
      <c r="I86">
        <v>2129.7236187189201</v>
      </c>
      <c r="J86" s="3"/>
      <c r="K86">
        <v>0</v>
      </c>
      <c r="L86">
        <v>241.602174099422</v>
      </c>
      <c r="M86">
        <v>0</v>
      </c>
      <c r="N86">
        <v>41.8883430146237</v>
      </c>
      <c r="Q86">
        <v>0</v>
      </c>
      <c r="R86">
        <v>31.8456098625769</v>
      </c>
    </row>
    <row r="87" spans="1:18" x14ac:dyDescent="0.25">
      <c r="A87" s="1">
        <v>44424</v>
      </c>
      <c r="B87">
        <v>7.5364165641324199</v>
      </c>
      <c r="C87">
        <v>0.72572818632153901</v>
      </c>
      <c r="D87">
        <v>25.4899711781542</v>
      </c>
      <c r="E87">
        <v>25.6500450985911</v>
      </c>
      <c r="F87">
        <v>0</v>
      </c>
      <c r="G87">
        <v>2365.85761900946</v>
      </c>
      <c r="H87">
        <v>0</v>
      </c>
      <c r="I87">
        <v>1977.2339228045601</v>
      </c>
      <c r="J87" s="3"/>
      <c r="K87">
        <v>0</v>
      </c>
      <c r="L87">
        <v>251.13730335662601</v>
      </c>
      <c r="M87">
        <v>0</v>
      </c>
      <c r="N87">
        <v>45.242478093026001</v>
      </c>
      <c r="Q87">
        <v>0</v>
      </c>
      <c r="R87">
        <v>41.507939552689699</v>
      </c>
    </row>
    <row r="88" spans="1:18" x14ac:dyDescent="0.25">
      <c r="A88" s="1">
        <v>44431</v>
      </c>
      <c r="B88">
        <v>7.5364165641324199</v>
      </c>
      <c r="C88">
        <v>0.79229394202700398</v>
      </c>
      <c r="D88">
        <v>27.934108218360201</v>
      </c>
      <c r="E88">
        <v>29.816271052125799</v>
      </c>
      <c r="F88">
        <v>0</v>
      </c>
      <c r="G88">
        <v>2302.5861646766898</v>
      </c>
      <c r="H88">
        <v>0</v>
      </c>
      <c r="I88">
        <v>1752.5533911048899</v>
      </c>
      <c r="J88" s="3"/>
      <c r="K88">
        <v>0</v>
      </c>
      <c r="L88">
        <v>318.88741124480799</v>
      </c>
      <c r="M88">
        <v>0</v>
      </c>
      <c r="N88">
        <v>32.363823148918399</v>
      </c>
      <c r="Q88">
        <v>0</v>
      </c>
      <c r="R88">
        <v>60.145431406941903</v>
      </c>
    </row>
    <row r="89" spans="1:18" x14ac:dyDescent="0.25">
      <c r="A89" s="1">
        <v>44438</v>
      </c>
      <c r="B89">
        <v>10.516039234416599</v>
      </c>
      <c r="C89">
        <v>0.80275038638219798</v>
      </c>
      <c r="D89">
        <v>31.956719888547099</v>
      </c>
      <c r="E89">
        <v>37.0266453702584</v>
      </c>
      <c r="F89">
        <v>0</v>
      </c>
      <c r="G89">
        <v>2359.3691504744502</v>
      </c>
      <c r="H89">
        <v>0</v>
      </c>
      <c r="I89">
        <v>1539.3046271845301</v>
      </c>
      <c r="J89" s="3"/>
      <c r="K89">
        <v>0</v>
      </c>
      <c r="L89">
        <v>418.34000588736501</v>
      </c>
      <c r="M89">
        <v>0</v>
      </c>
      <c r="N89">
        <v>25.299730171599801</v>
      </c>
      <c r="Q89">
        <v>0</v>
      </c>
      <c r="R89">
        <v>71.636590230421803</v>
      </c>
    </row>
    <row r="90" spans="1:18" x14ac:dyDescent="0.25">
      <c r="A90" s="1">
        <v>44445</v>
      </c>
      <c r="B90">
        <v>11.7078883025303</v>
      </c>
      <c r="C90">
        <v>0.760651083942115</v>
      </c>
      <c r="D90">
        <v>36.244741704089897</v>
      </c>
      <c r="E90">
        <v>39.6764286227992</v>
      </c>
      <c r="F90">
        <v>0</v>
      </c>
      <c r="G90">
        <v>2423.0412900698302</v>
      </c>
      <c r="H90">
        <v>0</v>
      </c>
      <c r="I90">
        <v>1383.6478920750101</v>
      </c>
      <c r="J90" s="3"/>
      <c r="K90">
        <v>0</v>
      </c>
      <c r="L90">
        <v>447.32052618023698</v>
      </c>
      <c r="M90">
        <v>0</v>
      </c>
      <c r="N90">
        <v>53.622781069550499</v>
      </c>
      <c r="Q90">
        <v>0</v>
      </c>
      <c r="R90">
        <v>240.577592452055</v>
      </c>
    </row>
    <row r="91" spans="1:18" x14ac:dyDescent="0.25">
      <c r="A91" s="1">
        <v>44452</v>
      </c>
      <c r="B91">
        <v>11.7078883025303</v>
      </c>
      <c r="C91">
        <v>0.77907785461127799</v>
      </c>
      <c r="D91">
        <v>41.201780667443302</v>
      </c>
      <c r="E91">
        <v>41.160552781862698</v>
      </c>
      <c r="F91">
        <v>0</v>
      </c>
      <c r="G91">
        <v>2314.23015490539</v>
      </c>
      <c r="H91">
        <v>0</v>
      </c>
      <c r="I91">
        <v>1354.1939116838801</v>
      </c>
      <c r="J91" s="3"/>
      <c r="K91">
        <v>0</v>
      </c>
      <c r="L91">
        <v>403.81526671818102</v>
      </c>
      <c r="M91">
        <v>0</v>
      </c>
      <c r="N91">
        <v>93.138384785848999</v>
      </c>
      <c r="Q91">
        <v>0</v>
      </c>
      <c r="R91">
        <v>421.73792184857803</v>
      </c>
    </row>
    <row r="92" spans="1:18" x14ac:dyDescent="0.25">
      <c r="A92" s="1">
        <v>44459</v>
      </c>
      <c r="B92">
        <v>11.7078883025303</v>
      </c>
      <c r="C92">
        <v>0.82392933700916304</v>
      </c>
      <c r="D92">
        <v>48.764743497759298</v>
      </c>
      <c r="E92">
        <v>42.269205787460699</v>
      </c>
      <c r="F92">
        <v>0</v>
      </c>
      <c r="G92">
        <v>2149.7420695077399</v>
      </c>
      <c r="H92">
        <v>0</v>
      </c>
      <c r="I92">
        <v>1194.98083942791</v>
      </c>
      <c r="J92" s="3"/>
      <c r="K92">
        <v>0</v>
      </c>
      <c r="L92">
        <v>309.64434343648702</v>
      </c>
      <c r="M92">
        <v>0</v>
      </c>
      <c r="N92">
        <v>111.00652234407499</v>
      </c>
      <c r="Q92">
        <v>0</v>
      </c>
      <c r="R92">
        <v>199.085494133673</v>
      </c>
    </row>
    <row r="93" spans="1:18" x14ac:dyDescent="0.25">
      <c r="A93" s="1">
        <v>44466</v>
      </c>
      <c r="B93">
        <v>11.6635192214546</v>
      </c>
      <c r="C93">
        <v>0.85395334800493405</v>
      </c>
      <c r="D93">
        <v>58.724037583923298</v>
      </c>
      <c r="E93">
        <v>40.044290341258801</v>
      </c>
      <c r="F93">
        <v>0</v>
      </c>
      <c r="G93">
        <v>2020.43223131386</v>
      </c>
      <c r="H93">
        <v>0</v>
      </c>
      <c r="I93">
        <v>1283.27876302194</v>
      </c>
      <c r="J93" s="3"/>
      <c r="K93">
        <v>0</v>
      </c>
      <c r="L93">
        <v>258.29726277931098</v>
      </c>
      <c r="M93">
        <v>0</v>
      </c>
      <c r="N93">
        <v>108.81964490983501</v>
      </c>
      <c r="Q93">
        <v>0</v>
      </c>
      <c r="R93">
        <v>52.657920815047603</v>
      </c>
    </row>
    <row r="94" spans="1:18" x14ac:dyDescent="0.25">
      <c r="A94" s="1">
        <v>44473</v>
      </c>
      <c r="B94">
        <v>11.604360446687</v>
      </c>
      <c r="C94">
        <v>0.81755166143087799</v>
      </c>
      <c r="D94">
        <v>70.400674445365695</v>
      </c>
      <c r="E94">
        <v>39.277657289812304</v>
      </c>
      <c r="F94">
        <v>0</v>
      </c>
      <c r="G94">
        <v>1957.97880288342</v>
      </c>
      <c r="H94">
        <v>0</v>
      </c>
      <c r="I94">
        <v>1488.8996984707501</v>
      </c>
      <c r="J94" s="3"/>
      <c r="K94">
        <v>0</v>
      </c>
      <c r="L94">
        <v>274.33583674338797</v>
      </c>
      <c r="M94">
        <v>0</v>
      </c>
      <c r="N94">
        <v>55.382124917612302</v>
      </c>
      <c r="Q94">
        <v>0</v>
      </c>
      <c r="R94">
        <v>79.750073416326998</v>
      </c>
    </row>
    <row r="95" spans="1:18" x14ac:dyDescent="0.25">
      <c r="A95" s="1">
        <v>44480</v>
      </c>
      <c r="B95">
        <v>11.604360446687</v>
      </c>
      <c r="C95">
        <v>0.68552668767443603</v>
      </c>
      <c r="D95">
        <v>78.330965659448097</v>
      </c>
      <c r="E95">
        <v>35.976481714929697</v>
      </c>
      <c r="F95">
        <v>0</v>
      </c>
      <c r="G95">
        <v>1979.33747230314</v>
      </c>
      <c r="H95">
        <v>0</v>
      </c>
      <c r="I95">
        <v>1359.26687434215</v>
      </c>
      <c r="J95" s="3"/>
      <c r="K95">
        <v>0</v>
      </c>
      <c r="L95">
        <v>347.80341143874801</v>
      </c>
      <c r="M95">
        <v>0</v>
      </c>
      <c r="N95">
        <v>26.740259545288701</v>
      </c>
      <c r="Q95">
        <v>0</v>
      </c>
      <c r="R95">
        <v>160.912868499631</v>
      </c>
    </row>
    <row r="96" spans="1:18" x14ac:dyDescent="0.25">
      <c r="A96" s="1">
        <v>44487</v>
      </c>
      <c r="B96">
        <v>11.604360446687</v>
      </c>
      <c r="C96">
        <v>0.58761459810067496</v>
      </c>
      <c r="D96">
        <v>80.285211408181397</v>
      </c>
      <c r="E96">
        <v>34.132469968806198</v>
      </c>
      <c r="F96">
        <v>0</v>
      </c>
      <c r="G96">
        <v>2012.2768125397399</v>
      </c>
      <c r="H96">
        <v>0</v>
      </c>
      <c r="I96">
        <v>1517.8791370265201</v>
      </c>
      <c r="J96" s="3"/>
      <c r="K96">
        <v>0</v>
      </c>
      <c r="L96">
        <v>441.66892212494201</v>
      </c>
      <c r="M96">
        <v>0</v>
      </c>
      <c r="N96">
        <v>25.491385410629402</v>
      </c>
      <c r="Q96">
        <v>0</v>
      </c>
      <c r="R96">
        <v>374.74487418932802</v>
      </c>
    </row>
    <row r="97" spans="1:18" x14ac:dyDescent="0.25">
      <c r="A97" s="1">
        <v>44494</v>
      </c>
      <c r="B97">
        <v>11.604360446687</v>
      </c>
      <c r="C97">
        <v>0.55878108674570304</v>
      </c>
      <c r="D97">
        <v>75.430243216039401</v>
      </c>
      <c r="E97">
        <v>30.410732143715599</v>
      </c>
      <c r="F97">
        <v>0</v>
      </c>
      <c r="G97">
        <v>1992.0341462976301</v>
      </c>
      <c r="H97">
        <v>0</v>
      </c>
      <c r="I97">
        <v>1790.69850986855</v>
      </c>
      <c r="J97" s="3"/>
      <c r="K97">
        <v>0</v>
      </c>
      <c r="L97">
        <v>534.79110191437906</v>
      </c>
      <c r="M97">
        <v>0</v>
      </c>
      <c r="N97">
        <v>24.5899642637889</v>
      </c>
      <c r="Q97">
        <v>0</v>
      </c>
      <c r="R97">
        <v>416.37730703682098</v>
      </c>
    </row>
    <row r="98" spans="1:18" x14ac:dyDescent="0.25">
      <c r="A98" s="1">
        <v>44501</v>
      </c>
      <c r="B98">
        <v>18.498465791743499</v>
      </c>
      <c r="C98">
        <v>0.54170774663488397</v>
      </c>
      <c r="D98">
        <v>74.763720565291905</v>
      </c>
      <c r="E98">
        <v>33.870814183865598</v>
      </c>
      <c r="F98">
        <v>0</v>
      </c>
      <c r="G98">
        <v>1915.97057555524</v>
      </c>
      <c r="H98">
        <v>0</v>
      </c>
      <c r="I98">
        <v>1438.1547552787699</v>
      </c>
      <c r="J98" s="3"/>
      <c r="K98">
        <v>0</v>
      </c>
      <c r="L98">
        <v>557.50677401521102</v>
      </c>
      <c r="M98">
        <v>0</v>
      </c>
      <c r="N98">
        <v>23.282504931761402</v>
      </c>
      <c r="Q98">
        <v>0</v>
      </c>
      <c r="R98">
        <v>227.04303571856201</v>
      </c>
    </row>
    <row r="99" spans="1:18" x14ac:dyDescent="0.25">
      <c r="A99" s="1">
        <v>44508</v>
      </c>
      <c r="B99">
        <v>18.498465791743499</v>
      </c>
      <c r="C99">
        <v>0.59140625054888196</v>
      </c>
      <c r="D99">
        <v>74.902756725164195</v>
      </c>
      <c r="E99">
        <v>28.8109500771717</v>
      </c>
      <c r="F99">
        <v>0</v>
      </c>
      <c r="G99">
        <v>1755.96747392623</v>
      </c>
      <c r="H99">
        <v>0</v>
      </c>
      <c r="I99">
        <v>1083.95668626939</v>
      </c>
      <c r="J99" s="3"/>
      <c r="K99">
        <v>0</v>
      </c>
      <c r="L99">
        <v>578.03391868851702</v>
      </c>
      <c r="M99">
        <v>0</v>
      </c>
      <c r="N99">
        <v>22.320983736930401</v>
      </c>
      <c r="Q99">
        <v>0</v>
      </c>
      <c r="R99">
        <v>190.213424161798</v>
      </c>
    </row>
    <row r="100" spans="1:18" x14ac:dyDescent="0.25">
      <c r="A100" s="1">
        <v>44515</v>
      </c>
      <c r="B100">
        <v>18.498465791743499</v>
      </c>
      <c r="C100">
        <v>0.60552927772384602</v>
      </c>
      <c r="D100">
        <v>74.088557522187998</v>
      </c>
      <c r="E100">
        <v>25.5672294768864</v>
      </c>
      <c r="F100">
        <v>0</v>
      </c>
      <c r="G100">
        <v>1626.88216978428</v>
      </c>
      <c r="H100">
        <v>0</v>
      </c>
      <c r="I100">
        <v>1096.5765689918101</v>
      </c>
      <c r="J100" s="3"/>
      <c r="K100">
        <v>0</v>
      </c>
      <c r="L100">
        <v>553.46818049860201</v>
      </c>
      <c r="M100">
        <v>0</v>
      </c>
      <c r="N100">
        <v>20.476535958491102</v>
      </c>
      <c r="Q100">
        <v>0</v>
      </c>
      <c r="R100">
        <v>107.057766130087</v>
      </c>
    </row>
    <row r="101" spans="1:18" x14ac:dyDescent="0.25">
      <c r="A101" s="1">
        <v>44522</v>
      </c>
      <c r="B101">
        <v>18.498465791743499</v>
      </c>
      <c r="C101">
        <v>0.63296149156435999</v>
      </c>
      <c r="D101">
        <v>70.720599326241299</v>
      </c>
      <c r="E101">
        <v>16.014832014864101</v>
      </c>
      <c r="F101">
        <v>0</v>
      </c>
      <c r="G101">
        <v>1586.30491660237</v>
      </c>
      <c r="H101">
        <v>0</v>
      </c>
      <c r="I101">
        <v>873.937200122322</v>
      </c>
      <c r="J101" s="3"/>
      <c r="K101">
        <v>0</v>
      </c>
      <c r="L101">
        <v>474.18033281469297</v>
      </c>
      <c r="M101">
        <v>0</v>
      </c>
      <c r="N101">
        <v>13.9683879362005</v>
      </c>
      <c r="Q101">
        <v>0</v>
      </c>
      <c r="R101">
        <v>32.581889861705797</v>
      </c>
    </row>
    <row r="102" spans="1:18" x14ac:dyDescent="0.25">
      <c r="A102" s="1">
        <v>44529</v>
      </c>
      <c r="B102">
        <v>10.7363081158316</v>
      </c>
      <c r="C102">
        <v>0.62305554899064297</v>
      </c>
      <c r="D102">
        <v>60.256835248224803</v>
      </c>
      <c r="E102">
        <v>12.8542694979764</v>
      </c>
      <c r="F102">
        <v>0</v>
      </c>
      <c r="G102">
        <v>1639.2561203406899</v>
      </c>
      <c r="H102">
        <v>0</v>
      </c>
      <c r="I102">
        <v>898.29866476680104</v>
      </c>
      <c r="J102" s="3"/>
      <c r="K102">
        <v>0</v>
      </c>
      <c r="L102">
        <v>392.96343795357501</v>
      </c>
      <c r="M102">
        <v>0</v>
      </c>
      <c r="N102">
        <v>12.5313740550072</v>
      </c>
      <c r="Q102">
        <v>0</v>
      </c>
      <c r="R102">
        <v>48.451769286667897</v>
      </c>
    </row>
    <row r="103" spans="1:18" x14ac:dyDescent="0.25">
      <c r="J103" s="3"/>
    </row>
    <row r="104" spans="1:18" x14ac:dyDescent="0.25">
      <c r="J104" s="3"/>
    </row>
    <row r="105" spans="1:18" x14ac:dyDescent="0.25">
      <c r="J105" s="3"/>
    </row>
    <row r="106" spans="1:18" x14ac:dyDescent="0.25">
      <c r="J106" s="3"/>
    </row>
    <row r="107" spans="1:18" x14ac:dyDescent="0.25">
      <c r="J107" s="3"/>
    </row>
    <row r="108" spans="1:18" x14ac:dyDescent="0.25">
      <c r="A108" s="8" t="s">
        <v>16</v>
      </c>
      <c r="J108" s="3"/>
    </row>
    <row r="109" spans="1:18" x14ac:dyDescent="0.25">
      <c r="B109" s="4" t="s">
        <v>30</v>
      </c>
      <c r="C109" s="4" t="s">
        <v>31</v>
      </c>
    </row>
    <row r="110" spans="1:18" x14ac:dyDescent="0.25">
      <c r="B110" t="s">
        <v>21</v>
      </c>
    </row>
    <row r="111" spans="1:18" x14ac:dyDescent="0.25">
      <c r="A111" s="4" t="s">
        <v>25</v>
      </c>
      <c r="B111" t="s">
        <v>17</v>
      </c>
      <c r="C111" t="s">
        <v>18</v>
      </c>
      <c r="D111" t="s">
        <v>19</v>
      </c>
      <c r="E111" t="s">
        <v>20</v>
      </c>
    </row>
    <row r="112" spans="1:18" x14ac:dyDescent="0.25">
      <c r="A112" t="s">
        <v>22</v>
      </c>
      <c r="B112" s="9">
        <v>0</v>
      </c>
      <c r="C112" s="9">
        <v>0.92767964296293404</v>
      </c>
      <c r="D112" s="9">
        <v>94.787358147724831</v>
      </c>
      <c r="E112" s="9">
        <v>131.14761306955359</v>
      </c>
      <c r="L112" s="13"/>
      <c r="M112" s="13">
        <f>SUM(B112:E112)</f>
        <v>226.86265086024133</v>
      </c>
      <c r="N112">
        <f>M112/M125</f>
        <v>5.5367182483409875E-4</v>
      </c>
      <c r="O112">
        <f>N112*1000000</f>
        <v>553.67182483409874</v>
      </c>
    </row>
    <row r="113" spans="1:13" x14ac:dyDescent="0.25">
      <c r="A113" t="s">
        <v>23</v>
      </c>
      <c r="B113" s="9">
        <v>0</v>
      </c>
      <c r="C113" s="9">
        <v>122.32858911695949</v>
      </c>
      <c r="D113" s="9">
        <v>8.9589455175894379</v>
      </c>
      <c r="E113" s="9">
        <v>5.6441343494143066</v>
      </c>
      <c r="L113" s="13"/>
    </row>
    <row r="114" spans="1:13" x14ac:dyDescent="0.25">
      <c r="A114" t="s">
        <v>24</v>
      </c>
      <c r="B114" s="9">
        <v>0</v>
      </c>
      <c r="C114" s="9">
        <v>96.443644036725885</v>
      </c>
      <c r="D114" s="9">
        <v>487.32935760908742</v>
      </c>
      <c r="E114" s="9">
        <v>659.17956411614477</v>
      </c>
      <c r="L114" s="13"/>
    </row>
    <row r="115" spans="1:13" x14ac:dyDescent="0.25">
      <c r="A115" t="s">
        <v>26</v>
      </c>
      <c r="B115" s="9">
        <v>0</v>
      </c>
      <c r="C115" s="9">
        <v>39.665925748755235</v>
      </c>
      <c r="D115" s="9">
        <v>405.35012979678856</v>
      </c>
      <c r="E115" s="9">
        <v>256.91543636802794</v>
      </c>
      <c r="L115" s="13"/>
    </row>
    <row r="116" spans="1:13" x14ac:dyDescent="0.25">
      <c r="A116" t="s">
        <v>28</v>
      </c>
      <c r="B116" s="9">
        <v>16475.387833771609</v>
      </c>
      <c r="C116" s="9">
        <v>30129.825887612969</v>
      </c>
      <c r="D116" s="9">
        <v>31918.838522866383</v>
      </c>
      <c r="E116" s="9">
        <v>16466.00849023274</v>
      </c>
      <c r="L116" s="13"/>
    </row>
    <row r="117" spans="1:13" x14ac:dyDescent="0.25">
      <c r="A117" t="s">
        <v>33</v>
      </c>
      <c r="B117" s="9">
        <v>6130.7415997963199</v>
      </c>
      <c r="C117" s="9">
        <v>11326.278117220409</v>
      </c>
      <c r="D117" s="9">
        <v>20685.289212079879</v>
      </c>
      <c r="E117" s="9">
        <v>11547.668095137064</v>
      </c>
      <c r="L117" s="13"/>
    </row>
    <row r="118" spans="1:13" x14ac:dyDescent="0.25">
      <c r="A118" t="s">
        <v>27</v>
      </c>
      <c r="B118" s="9">
        <v>419.02456856717998</v>
      </c>
      <c r="C118" s="9">
        <v>0</v>
      </c>
      <c r="D118" s="9">
        <v>0</v>
      </c>
      <c r="E118" s="9">
        <v>0</v>
      </c>
    </row>
    <row r="119" spans="1:13" x14ac:dyDescent="0.25">
      <c r="A119" t="s">
        <v>29</v>
      </c>
      <c r="B119" s="9">
        <v>87.528123557976599</v>
      </c>
      <c r="C119" s="9">
        <v>0</v>
      </c>
      <c r="D119" s="9">
        <v>0</v>
      </c>
      <c r="E119" s="9">
        <v>0</v>
      </c>
    </row>
    <row r="120" spans="1:13" x14ac:dyDescent="0.25">
      <c r="B120" s="9"/>
      <c r="C120" s="9"/>
      <c r="D120" s="9"/>
      <c r="E120" s="9"/>
      <c r="F120" s="9"/>
      <c r="G120" s="9"/>
      <c r="H120" s="9"/>
      <c r="I120" s="9"/>
    </row>
    <row r="122" spans="1:13" x14ac:dyDescent="0.25">
      <c r="A122" s="8" t="s">
        <v>32</v>
      </c>
    </row>
    <row r="123" spans="1:13" x14ac:dyDescent="0.25">
      <c r="B123" s="4" t="s">
        <v>48</v>
      </c>
      <c r="C123" s="4" t="s">
        <v>49</v>
      </c>
    </row>
    <row r="124" spans="1:13" x14ac:dyDescent="0.25">
      <c r="B124" t="s">
        <v>21</v>
      </c>
      <c r="G124">
        <v>2978.2971182809051</v>
      </c>
      <c r="H124">
        <v>4177.4720503770604</v>
      </c>
      <c r="I124">
        <v>4147.1780641866408</v>
      </c>
      <c r="J124">
        <v>4297.8425591199712</v>
      </c>
    </row>
    <row r="125" spans="1:13" x14ac:dyDescent="0.25">
      <c r="A125" s="4" t="s">
        <v>25</v>
      </c>
      <c r="B125" t="s">
        <v>17</v>
      </c>
      <c r="C125" t="s">
        <v>18</v>
      </c>
      <c r="D125" t="s">
        <v>19</v>
      </c>
      <c r="E125" t="s">
        <v>20</v>
      </c>
      <c r="G125" s="8" t="s">
        <v>52</v>
      </c>
      <c r="H125" s="8">
        <v>2</v>
      </c>
      <c r="I125" s="8">
        <v>3</v>
      </c>
      <c r="J125" s="8">
        <v>4</v>
      </c>
      <c r="M125" s="13">
        <f>SUM(B126:E126)</f>
        <v>409742.09032258065</v>
      </c>
    </row>
    <row r="126" spans="1:13" x14ac:dyDescent="0.25">
      <c r="A126" t="s">
        <v>44</v>
      </c>
      <c r="B126" s="13">
        <v>0</v>
      </c>
      <c r="C126" s="13">
        <v>1675.5045161290323</v>
      </c>
      <c r="D126" s="13">
        <v>171197.72741935484</v>
      </c>
      <c r="E126" s="13">
        <v>236868.85838709679</v>
      </c>
      <c r="G126" s="15">
        <f>IFERROR(B112/B126*G$124,0)</f>
        <v>0</v>
      </c>
      <c r="H126" s="15">
        <f>IFERROR(C112/C126*H$124,0)</f>
        <v>2.3129485733257087</v>
      </c>
      <c r="I126" s="15">
        <f t="shared" ref="H126:J131" si="0">IFERROR(D112/D126*I$124,0)</f>
        <v>2.2961756467101631</v>
      </c>
      <c r="J126" s="15">
        <f>IFERROR(E112/E126*J$124,0)</f>
        <v>2.3795943325576072</v>
      </c>
      <c r="L126" s="13"/>
    </row>
    <row r="127" spans="1:13" x14ac:dyDescent="0.25">
      <c r="A127" t="s">
        <v>45</v>
      </c>
      <c r="B127" s="13">
        <v>0</v>
      </c>
      <c r="C127" s="13">
        <v>63853.120000000003</v>
      </c>
      <c r="D127" s="13">
        <v>100209.56999999998</v>
      </c>
      <c r="E127" s="13">
        <v>89913.47</v>
      </c>
      <c r="G127" s="15">
        <f>IFERROR(B113/B127*G$124,0)</f>
        <v>0</v>
      </c>
      <c r="H127" s="15">
        <f t="shared" si="0"/>
        <v>8.0031212570060433</v>
      </c>
      <c r="I127" s="15">
        <f t="shared" si="0"/>
        <v>0.37076640812639106</v>
      </c>
      <c r="J127" s="15">
        <f>IFERROR(E113/E127*J$124,0)</f>
        <v>0.26978828440614872</v>
      </c>
      <c r="L127" s="13"/>
    </row>
    <row r="128" spans="1:13" x14ac:dyDescent="0.25">
      <c r="A128" t="s">
        <v>46</v>
      </c>
      <c r="B128" s="13">
        <v>0</v>
      </c>
      <c r="C128" s="13">
        <v>125854.59869999999</v>
      </c>
      <c r="D128" s="13">
        <v>856737.89719999989</v>
      </c>
      <c r="E128" s="13">
        <v>865988.59609999997</v>
      </c>
      <c r="G128" s="15">
        <f>IFERROR(B114/B128*G$124,0)</f>
        <v>0</v>
      </c>
      <c r="H128" s="15">
        <f t="shared" si="0"/>
        <v>3.2012388229079201</v>
      </c>
      <c r="I128" s="15">
        <f t="shared" si="0"/>
        <v>2.358996407787918</v>
      </c>
      <c r="J128" s="15">
        <f t="shared" si="0"/>
        <v>3.2714633859143483</v>
      </c>
      <c r="L128" s="13"/>
    </row>
    <row r="129" spans="1:13" x14ac:dyDescent="0.25">
      <c r="A129" t="s">
        <v>47</v>
      </c>
      <c r="B129" s="13">
        <v>0</v>
      </c>
      <c r="C129" s="13">
        <v>39511.869999999995</v>
      </c>
      <c r="D129" s="13">
        <v>433197.13</v>
      </c>
      <c r="E129" s="13">
        <v>443558.49000000005</v>
      </c>
      <c r="G129" s="15">
        <f>IFERROR(B115/B129*G$124,0)</f>
        <v>0</v>
      </c>
      <c r="H129" s="15">
        <f t="shared" si="0"/>
        <v>4.1937599047515794</v>
      </c>
      <c r="I129" s="15">
        <f t="shared" si="0"/>
        <v>3.880587035764639</v>
      </c>
      <c r="J129" s="15">
        <f t="shared" si="0"/>
        <v>2.4893720251356011</v>
      </c>
      <c r="L129" s="13"/>
    </row>
    <row r="130" spans="1:13" x14ac:dyDescent="0.25">
      <c r="A130" t="s">
        <v>50</v>
      </c>
      <c r="B130" s="13">
        <v>17863571.014285717</v>
      </c>
      <c r="C130" s="13">
        <v>31046190.280000009</v>
      </c>
      <c r="D130" s="13">
        <v>25055156.207142856</v>
      </c>
      <c r="E130" s="13">
        <v>11907928.729999999</v>
      </c>
      <c r="G130" s="15">
        <f>IFERROR(B116/B130*G$124,0)</f>
        <v>2.7468528027593981</v>
      </c>
      <c r="H130" s="15">
        <f t="shared" si="0"/>
        <v>4.0541691071613934</v>
      </c>
      <c r="I130" s="15">
        <f>IFERROR(D116/D130*I$124,0)</f>
        <v>5.2832680771157738</v>
      </c>
      <c r="J130" s="15">
        <f>IFERROR(E116/E130*J$124,0)</f>
        <v>5.9429573079207589</v>
      </c>
      <c r="L130" s="13"/>
    </row>
    <row r="131" spans="1:13" x14ac:dyDescent="0.25">
      <c r="A131" t="s">
        <v>51</v>
      </c>
      <c r="B131" s="13">
        <v>6371799.6100000013</v>
      </c>
      <c r="C131" s="13">
        <v>11926337.860000003</v>
      </c>
      <c r="D131" s="13">
        <v>19456460.650000006</v>
      </c>
      <c r="E131" s="13">
        <v>12509720.169999998</v>
      </c>
      <c r="G131" s="15">
        <f>IFERROR(B117/B131*G$124,0)</f>
        <v>2.8656221408692799</v>
      </c>
      <c r="H131" s="15">
        <f>IFERROR(C117/C131*H$124,0)</f>
        <v>3.9672874292935352</v>
      </c>
      <c r="I131" s="15">
        <f t="shared" si="0"/>
        <v>4.409104986507101</v>
      </c>
      <c r="J131" s="15">
        <f>IFERROR(E117/E131*J$124,0)</f>
        <v>3.9673197100676574</v>
      </c>
      <c r="L131" s="13"/>
    </row>
    <row r="132" spans="1:13" x14ac:dyDescent="0.25">
      <c r="B132" s="13"/>
      <c r="C132" s="13"/>
      <c r="D132" s="13"/>
      <c r="E132" s="13"/>
      <c r="G132" s="15"/>
      <c r="H132" s="15"/>
      <c r="I132" s="15"/>
      <c r="J132" s="15"/>
      <c r="L132" s="13"/>
    </row>
    <row r="133" spans="1:13" x14ac:dyDescent="0.25">
      <c r="F133" s="52" t="s">
        <v>68</v>
      </c>
      <c r="G133" s="51" t="s">
        <v>105</v>
      </c>
      <c r="H133" t="s">
        <v>117</v>
      </c>
    </row>
    <row r="134" spans="1:13" x14ac:dyDescent="0.25">
      <c r="A134" t="s">
        <v>43</v>
      </c>
      <c r="C134" s="16">
        <f>IFERROR(C126/B126-1,0)</f>
        <v>0</v>
      </c>
      <c r="D134" s="16">
        <f>IFERROR(D126/C126-1,0)</f>
        <v>101.17682242652381</v>
      </c>
      <c r="E134" s="16">
        <f>IFERROR(E126/D126-1,0)</f>
        <v>0.38359814676089843</v>
      </c>
      <c r="F134" s="31">
        <v>0.24</v>
      </c>
      <c r="G134" s="17">
        <v>0.56000000000000005</v>
      </c>
      <c r="I134">
        <v>1.78</v>
      </c>
      <c r="J134">
        <v>0.02</v>
      </c>
    </row>
    <row r="135" spans="1:13" x14ac:dyDescent="0.25">
      <c r="A135" t="s">
        <v>40</v>
      </c>
      <c r="C135" s="16">
        <f>IFERROR(C127/B127-1,0)</f>
        <v>0</v>
      </c>
      <c r="D135" s="16">
        <f>IFERROR(D127/C127-1,0)</f>
        <v>0.56937624974316003</v>
      </c>
      <c r="E135" s="16">
        <f>IFERROR(E127/D127-1,0)</f>
        <v>-0.10274567588704331</v>
      </c>
      <c r="F135" s="17">
        <v>-0.2</v>
      </c>
      <c r="G135" s="17">
        <v>0.7</v>
      </c>
      <c r="I135">
        <v>1.43</v>
      </c>
      <c r="J135">
        <v>0.2</v>
      </c>
    </row>
    <row r="136" spans="1:13" x14ac:dyDescent="0.25">
      <c r="A136" t="s">
        <v>41</v>
      </c>
      <c r="C136" s="16">
        <f>IFERROR(C128/B128-1,0)</f>
        <v>0</v>
      </c>
      <c r="D136" s="16">
        <f>IFERROR(D128/C128-1,0)</f>
        <v>5.8073626712855271</v>
      </c>
      <c r="E136" s="16">
        <f>IFERROR(E128/D128-1,0)</f>
        <v>1.0797583403551192E-2</v>
      </c>
      <c r="F136" s="17">
        <v>0.15</v>
      </c>
      <c r="G136" s="17">
        <v>0.47</v>
      </c>
      <c r="I136">
        <v>1.77</v>
      </c>
      <c r="J136">
        <v>13.96</v>
      </c>
    </row>
    <row r="137" spans="1:13" x14ac:dyDescent="0.25">
      <c r="A137" t="s">
        <v>42</v>
      </c>
      <c r="C137" s="16">
        <f>IFERROR(C129/B129-1,0)</f>
        <v>0</v>
      </c>
      <c r="D137" s="16">
        <f>IFERROR(D129/C129-1,0)</f>
        <v>9.9637212817312886</v>
      </c>
      <c r="E137" s="16">
        <f>IFERROR(E129/D129-1,0)</f>
        <v>2.3918348674193846E-2</v>
      </c>
      <c r="F137" s="17">
        <v>0.12</v>
      </c>
      <c r="G137" s="17">
        <v>0.41</v>
      </c>
      <c r="I137">
        <v>1.8</v>
      </c>
      <c r="J137">
        <v>9.5500000000000007</v>
      </c>
    </row>
    <row r="138" spans="1:13" x14ac:dyDescent="0.25">
      <c r="A138" t="s">
        <v>53</v>
      </c>
      <c r="C138" s="16">
        <f>IFERROR(C130/B130-1,0)</f>
        <v>0.73796103002988533</v>
      </c>
      <c r="D138" s="16">
        <f>IFERROR(D130/C130-1,0)</f>
        <v>-0.19297163416268126</v>
      </c>
      <c r="E138" s="16">
        <f>IFERROR(E130/D130-1,0)</f>
        <v>-0.52473141130905332</v>
      </c>
      <c r="F138" s="27">
        <v>0.28999999999999998</v>
      </c>
      <c r="G138" s="17">
        <v>-0.05</v>
      </c>
    </row>
    <row r="139" spans="1:13" x14ac:dyDescent="0.25">
      <c r="A139" t="s">
        <v>54</v>
      </c>
      <c r="C139" s="16">
        <f>IFERROR(C131/B131-1,0)</f>
        <v>0.87173774914117241</v>
      </c>
      <c r="D139" s="16">
        <f>IFERROR(D131/C131-1,0)</f>
        <v>0.63138600284463187</v>
      </c>
      <c r="E139" s="16">
        <f>IFERROR(E131/D131-1,0)</f>
        <v>-0.35704029653512581</v>
      </c>
      <c r="F139" s="27">
        <v>0.23</v>
      </c>
      <c r="G139" s="17">
        <v>0.08</v>
      </c>
      <c r="I139">
        <v>2.15</v>
      </c>
      <c r="J139">
        <v>35.950000000000003</v>
      </c>
      <c r="L139" s="17">
        <v>0.23</v>
      </c>
    </row>
    <row r="140" spans="1:13" x14ac:dyDescent="0.25">
      <c r="M140">
        <v>43.95</v>
      </c>
    </row>
    <row r="141" spans="1:13" x14ac:dyDescent="0.25">
      <c r="A141" s="8" t="s">
        <v>82</v>
      </c>
    </row>
    <row r="142" spans="1:13" x14ac:dyDescent="0.25">
      <c r="A142" s="6" t="s">
        <v>25</v>
      </c>
      <c r="B142" s="6" t="s">
        <v>17</v>
      </c>
      <c r="C142" s="6" t="s">
        <v>18</v>
      </c>
      <c r="D142" s="6" t="s">
        <v>19</v>
      </c>
      <c r="E142" s="6" t="s">
        <v>20</v>
      </c>
    </row>
    <row r="143" spans="1:13" x14ac:dyDescent="0.25">
      <c r="A143" s="5" t="s">
        <v>44</v>
      </c>
      <c r="B143" s="13">
        <v>0</v>
      </c>
      <c r="C143" s="13">
        <v>13.962537634408601</v>
      </c>
      <c r="D143" s="13">
        <v>1426.6477284946236</v>
      </c>
      <c r="E143" s="13">
        <v>1973.9071532258063</v>
      </c>
      <c r="G143" s="13">
        <f>IFERROR(B126/B143*1000,0)</f>
        <v>0</v>
      </c>
      <c r="H143" s="13">
        <f>IFERROR(C126/C143*1000,0)</f>
        <v>120000</v>
      </c>
      <c r="I143" s="13">
        <f>IFERROR(D126/D143*1000,0)</f>
        <v>120000</v>
      </c>
      <c r="J143" s="13">
        <f>IFERROR(E126/E143*1000,0)</f>
        <v>120000.00000000001</v>
      </c>
    </row>
    <row r="144" spans="1:13" x14ac:dyDescent="0.25">
      <c r="A144" s="5" t="s">
        <v>45</v>
      </c>
      <c r="B144" s="13">
        <v>0</v>
      </c>
      <c r="C144" s="13">
        <v>1908875</v>
      </c>
      <c r="D144" s="13">
        <v>144672</v>
      </c>
      <c r="E144" s="13">
        <v>81224</v>
      </c>
      <c r="G144" s="13">
        <f>IFERROR(B127/B144*1000,0)</f>
        <v>0</v>
      </c>
      <c r="H144" s="13">
        <f>IFERROR(C127/C144*1000,0)</f>
        <v>33.450655490799555</v>
      </c>
      <c r="I144" s="13">
        <f>IFERROR(D127/D144*1000,0)</f>
        <v>692.6673440610482</v>
      </c>
      <c r="J144" s="13">
        <f>IFERROR(E127/E144*1000,0)</f>
        <v>1106.981557175219</v>
      </c>
    </row>
    <row r="145" spans="1:10" x14ac:dyDescent="0.25">
      <c r="A145" s="5" t="s">
        <v>46</v>
      </c>
      <c r="B145" s="13">
        <v>0</v>
      </c>
      <c r="C145" s="13">
        <v>47658736</v>
      </c>
      <c r="D145" s="13">
        <v>167343846</v>
      </c>
      <c r="E145" s="13">
        <v>194344136</v>
      </c>
      <c r="G145" s="13">
        <f>IFERROR(B128/B145*1000,0)</f>
        <v>0</v>
      </c>
      <c r="H145" s="13">
        <f>IFERROR(C128/C145*1000,0)</f>
        <v>2.6407456274123589</v>
      </c>
      <c r="I145" s="13">
        <f>IFERROR(D128/D145*1000,0)</f>
        <v>5.1196259538579021</v>
      </c>
      <c r="J145" s="13">
        <f>IFERROR(E128/E145*1000,0)</f>
        <v>4.4559543391625667</v>
      </c>
    </row>
    <row r="146" spans="1:10" x14ac:dyDescent="0.25">
      <c r="A146" s="5" t="s">
        <v>47</v>
      </c>
      <c r="B146" s="13">
        <v>0</v>
      </c>
      <c r="C146" s="13">
        <v>21895775</v>
      </c>
      <c r="D146" s="13">
        <v>168542255</v>
      </c>
      <c r="E146" s="13">
        <v>92259392</v>
      </c>
      <c r="G146" s="13">
        <f>IFERROR(B129/B146*1000,0)</f>
        <v>0</v>
      </c>
      <c r="H146" s="13">
        <f>IFERROR(C129/C146*1000,0)</f>
        <v>1.8045431139112453</v>
      </c>
      <c r="I146" s="13">
        <f>IFERROR(D129/D146*1000,0)</f>
        <v>2.5702583011008127</v>
      </c>
      <c r="J146" s="13">
        <f>IFERROR(E129/E146*1000,0)</f>
        <v>4.8077326371281535</v>
      </c>
    </row>
    <row r="147" spans="1:10" x14ac:dyDescent="0.25">
      <c r="A147" s="5" t="s">
        <v>69</v>
      </c>
      <c r="B147" s="13">
        <v>1386667335.4285715</v>
      </c>
      <c r="C147" s="13">
        <v>2319276289.8571429</v>
      </c>
      <c r="D147" s="13">
        <v>2332885998.9999995</v>
      </c>
      <c r="E147" s="13">
        <v>1207828653.8571427</v>
      </c>
      <c r="G147" s="28">
        <f>IFERROR(B130/B147*1000,0)</f>
        <v>12.882376730079026</v>
      </c>
      <c r="H147" s="28">
        <f>IFERROR(C130/C147*1000,0)</f>
        <v>13.386154299845112</v>
      </c>
      <c r="I147" s="28">
        <f>IFERROR(D130/D147*1000,0)</f>
        <v>10.739983101567264</v>
      </c>
      <c r="J147" s="28">
        <f>IFERROR(E130/E147*1000,0)</f>
        <v>9.8589553178529101</v>
      </c>
    </row>
    <row r="148" spans="1:10" x14ac:dyDescent="0.25">
      <c r="A148" s="5" t="s">
        <v>70</v>
      </c>
      <c r="B148" s="13">
        <v>307978893</v>
      </c>
      <c r="C148" s="13">
        <v>562438725</v>
      </c>
      <c r="D148" s="13">
        <v>997633077</v>
      </c>
      <c r="E148" s="13">
        <v>549317838</v>
      </c>
      <c r="G148" s="13">
        <f>IFERROR(B131/B148*1000,0)</f>
        <v>20.689078877882718</v>
      </c>
      <c r="H148" s="28">
        <f>IFERROR(C131/C148*1000,0)</f>
        <v>21.204688315158251</v>
      </c>
      <c r="I148" s="28">
        <f>IFERROR(D131/D148*1000,0)</f>
        <v>19.50262185422708</v>
      </c>
      <c r="J148" s="28">
        <f>IFERROR(E131/E148*1000,0)</f>
        <v>22.773191228499662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B500-A50D-42B3-BC24-8BE8D0201DB7}">
  <dimension ref="A1:R47"/>
  <sheetViews>
    <sheetView tabSelected="1" workbookViewId="0">
      <selection activeCell="M35" sqref="M35"/>
    </sheetView>
  </sheetViews>
  <sheetFormatPr defaultRowHeight="15" x14ac:dyDescent="0.25"/>
  <cols>
    <col min="1" max="1" width="11" bestFit="1" customWidth="1"/>
    <col min="2" max="2" width="13.5703125" bestFit="1" customWidth="1"/>
    <col min="10" max="10" width="0.5703125" style="3" customWidth="1"/>
    <col min="11" max="11" width="11.5703125" bestFit="1" customWidth="1"/>
    <col min="12" max="12" width="13.5703125" bestFit="1" customWidth="1"/>
  </cols>
  <sheetData>
    <row r="1" spans="1:18" x14ac:dyDescent="0.25">
      <c r="A1" s="46" t="s">
        <v>109</v>
      </c>
      <c r="K1" s="46" t="s">
        <v>110</v>
      </c>
    </row>
    <row r="2" spans="1:18" x14ac:dyDescent="0.25">
      <c r="A2" s="8" t="s">
        <v>43</v>
      </c>
      <c r="B2" s="39" t="s">
        <v>71</v>
      </c>
      <c r="C2" s="39" t="s">
        <v>72</v>
      </c>
      <c r="D2" s="39" t="s">
        <v>73</v>
      </c>
      <c r="E2" s="39" t="s">
        <v>74</v>
      </c>
      <c r="F2" s="39" t="s">
        <v>106</v>
      </c>
      <c r="K2" s="8" t="s">
        <v>43</v>
      </c>
      <c r="L2" s="39" t="s">
        <v>71</v>
      </c>
      <c r="M2" s="39" t="s">
        <v>72</v>
      </c>
      <c r="N2" s="39" t="s">
        <v>73</v>
      </c>
      <c r="O2" s="39" t="s">
        <v>74</v>
      </c>
      <c r="P2" s="39" t="s">
        <v>106</v>
      </c>
    </row>
    <row r="3" spans="1:18" x14ac:dyDescent="0.25">
      <c r="B3" s="40" t="s">
        <v>75</v>
      </c>
      <c r="C3" s="41">
        <v>1</v>
      </c>
      <c r="D3" s="42">
        <v>15836.22</v>
      </c>
      <c r="E3" s="42">
        <v>39666.11</v>
      </c>
      <c r="F3" s="43">
        <f>E3/D3</f>
        <v>2.5047713406355809</v>
      </c>
      <c r="L3" s="40" t="s">
        <v>75</v>
      </c>
      <c r="M3" s="41">
        <v>1</v>
      </c>
      <c r="N3" s="42">
        <v>347.65</v>
      </c>
      <c r="O3" s="49">
        <v>0.03</v>
      </c>
      <c r="P3" s="48">
        <f>O3/N3</f>
        <v>8.6293686178627938E-5</v>
      </c>
    </row>
    <row r="4" spans="1:18" x14ac:dyDescent="0.25">
      <c r="B4" s="40" t="s">
        <v>76</v>
      </c>
      <c r="C4" s="41">
        <v>0.66</v>
      </c>
      <c r="D4" s="42">
        <v>10451.9</v>
      </c>
      <c r="E4" s="42">
        <v>23930.35</v>
      </c>
      <c r="F4" s="43">
        <f t="shared" ref="F4:F5" si="0">E4/D4</f>
        <v>2.2895693605947245</v>
      </c>
      <c r="L4" s="40" t="s">
        <v>76</v>
      </c>
      <c r="M4" s="41">
        <v>0.7</v>
      </c>
      <c r="N4" s="42">
        <v>243.35</v>
      </c>
      <c r="O4" s="49">
        <v>0.02</v>
      </c>
      <c r="P4" s="48">
        <f t="shared" ref="P4:P5" si="1">O4/N4</f>
        <v>8.2186151633449763E-5</v>
      </c>
    </row>
    <row r="5" spans="1:18" x14ac:dyDescent="0.25">
      <c r="B5" s="40" t="s">
        <v>77</v>
      </c>
      <c r="C5" s="41">
        <v>1.24</v>
      </c>
      <c r="D5" s="42">
        <v>19636.91</v>
      </c>
      <c r="E5" s="42">
        <v>49785.04</v>
      </c>
      <c r="F5" s="43">
        <f t="shared" si="0"/>
        <v>2.5352787174764257</v>
      </c>
      <c r="H5" s="44">
        <f>F5/F3-1</f>
        <v>1.2179705327155288E-2</v>
      </c>
      <c r="L5" s="40" t="s">
        <v>77</v>
      </c>
      <c r="M5" s="41">
        <v>1.29</v>
      </c>
      <c r="N5" s="42">
        <v>448.47</v>
      </c>
      <c r="O5" s="49">
        <v>0.04</v>
      </c>
      <c r="P5" s="48">
        <f t="shared" si="1"/>
        <v>8.9192142172274613E-5</v>
      </c>
      <c r="R5" s="44">
        <f>P5/P3-1</f>
        <v>3.3588274206375557E-2</v>
      </c>
    </row>
    <row r="6" spans="1:18" x14ac:dyDescent="0.25">
      <c r="F6" s="29"/>
    </row>
    <row r="8" spans="1:18" x14ac:dyDescent="0.25">
      <c r="A8" s="8" t="s">
        <v>40</v>
      </c>
      <c r="B8" s="39" t="s">
        <v>71</v>
      </c>
      <c r="C8" s="39" t="s">
        <v>72</v>
      </c>
      <c r="D8" s="39" t="s">
        <v>73</v>
      </c>
      <c r="E8" s="39" t="s">
        <v>74</v>
      </c>
      <c r="F8" s="39" t="s">
        <v>106</v>
      </c>
      <c r="K8" s="8" t="s">
        <v>40</v>
      </c>
      <c r="L8" s="39" t="s">
        <v>71</v>
      </c>
      <c r="M8" s="39" t="s">
        <v>72</v>
      </c>
      <c r="N8" s="39" t="s">
        <v>73</v>
      </c>
      <c r="O8" s="39" t="s">
        <v>74</v>
      </c>
      <c r="P8" s="39" t="s">
        <v>106</v>
      </c>
    </row>
    <row r="9" spans="1:18" x14ac:dyDescent="0.25">
      <c r="A9" s="45"/>
      <c r="B9" s="40" t="s">
        <v>75</v>
      </c>
      <c r="C9" s="41">
        <v>1</v>
      </c>
      <c r="D9" s="42">
        <v>7621.68</v>
      </c>
      <c r="E9" s="42">
        <v>18346.39</v>
      </c>
      <c r="F9" s="43">
        <f>E9/D9</f>
        <v>2.4071320233859201</v>
      </c>
      <c r="L9" s="40" t="s">
        <v>75</v>
      </c>
      <c r="M9" s="41">
        <v>1</v>
      </c>
      <c r="N9" s="42">
        <v>5870.72</v>
      </c>
      <c r="O9" s="42">
        <v>12684.69</v>
      </c>
      <c r="P9" s="43">
        <f>O9/N9</f>
        <v>2.1606702414695302</v>
      </c>
    </row>
    <row r="10" spans="1:18" x14ac:dyDescent="0.25">
      <c r="B10" s="40" t="s">
        <v>76</v>
      </c>
      <c r="C10" s="41">
        <v>0.42</v>
      </c>
      <c r="D10" s="42">
        <v>3201.11</v>
      </c>
      <c r="E10" s="42">
        <v>7301.4</v>
      </c>
      <c r="F10" s="43">
        <f t="shared" ref="F10:F11" si="2">E10/D10</f>
        <v>2.2808963140910494</v>
      </c>
      <c r="L10" s="40" t="s">
        <v>76</v>
      </c>
      <c r="M10" s="41">
        <v>0.68</v>
      </c>
      <c r="N10" s="42">
        <v>3992.09</v>
      </c>
      <c r="O10" s="42">
        <v>7763.58</v>
      </c>
      <c r="P10" s="43">
        <f t="shared" ref="P10:P11" si="3">O10/N10</f>
        <v>1.9447407247832589</v>
      </c>
    </row>
    <row r="11" spans="1:18" x14ac:dyDescent="0.25">
      <c r="B11" s="40" t="s">
        <v>77</v>
      </c>
      <c r="C11" s="41">
        <v>0.8</v>
      </c>
      <c r="D11" s="42">
        <v>6097.35</v>
      </c>
      <c r="E11" s="42">
        <v>14814.88</v>
      </c>
      <c r="F11" s="43">
        <f t="shared" si="2"/>
        <v>2.4297243884638404</v>
      </c>
      <c r="H11" s="44">
        <f>F11/F9-1</f>
        <v>9.3855944993583851E-3</v>
      </c>
      <c r="L11" s="40" t="s">
        <v>77</v>
      </c>
      <c r="M11" s="41">
        <v>1.27</v>
      </c>
      <c r="N11" s="42">
        <v>7455.81</v>
      </c>
      <c r="O11" s="42">
        <v>16404.47</v>
      </c>
      <c r="P11" s="43">
        <f t="shared" si="3"/>
        <v>2.2002264006191146</v>
      </c>
      <c r="R11" s="44">
        <f>P11/P9-1</f>
        <v>1.8307355926131974E-2</v>
      </c>
    </row>
    <row r="14" spans="1:18" x14ac:dyDescent="0.25">
      <c r="A14" s="8" t="s">
        <v>41</v>
      </c>
      <c r="B14" s="39" t="s">
        <v>71</v>
      </c>
      <c r="C14" s="39" t="s">
        <v>72</v>
      </c>
      <c r="D14" s="39" t="s">
        <v>73</v>
      </c>
      <c r="E14" s="39" t="s">
        <v>74</v>
      </c>
      <c r="F14" s="39" t="s">
        <v>106</v>
      </c>
      <c r="K14" s="8" t="s">
        <v>111</v>
      </c>
      <c r="L14" s="39" t="s">
        <v>71</v>
      </c>
      <c r="M14" s="39" t="s">
        <v>72</v>
      </c>
      <c r="N14" s="39" t="s">
        <v>73</v>
      </c>
      <c r="O14" s="39" t="s">
        <v>74</v>
      </c>
      <c r="P14" s="39" t="s">
        <v>106</v>
      </c>
    </row>
    <row r="15" spans="1:18" x14ac:dyDescent="0.25">
      <c r="A15" s="45"/>
      <c r="B15" s="40" t="s">
        <v>75</v>
      </c>
      <c r="C15" s="41">
        <v>1</v>
      </c>
      <c r="D15" s="42">
        <v>61084.35</v>
      </c>
      <c r="E15" s="42">
        <v>210025.9</v>
      </c>
      <c r="F15" s="43">
        <f>E15/D15</f>
        <v>3.438293114357442</v>
      </c>
      <c r="L15" s="40" t="s">
        <v>75</v>
      </c>
      <c r="M15" s="41">
        <v>1</v>
      </c>
      <c r="N15" s="42">
        <v>590516.80000000005</v>
      </c>
      <c r="O15" s="42">
        <v>623677.80000000005</v>
      </c>
      <c r="P15" s="47">
        <f>O15/N15</f>
        <v>1.0561558959880566</v>
      </c>
    </row>
    <row r="16" spans="1:18" x14ac:dyDescent="0.25">
      <c r="B16" s="40" t="s">
        <v>76</v>
      </c>
      <c r="C16" s="41">
        <v>0.62</v>
      </c>
      <c r="D16" s="42">
        <v>37872.300000000003</v>
      </c>
      <c r="E16" s="42">
        <v>118756.9</v>
      </c>
      <c r="F16" s="43">
        <f t="shared" ref="F16:F17" si="4">E16/D16</f>
        <v>3.135719245992453</v>
      </c>
      <c r="L16" s="40" t="s">
        <v>76</v>
      </c>
      <c r="M16" s="41">
        <v>0.4</v>
      </c>
      <c r="N16" s="42">
        <v>236206.7</v>
      </c>
      <c r="O16" s="42">
        <v>238285.6</v>
      </c>
      <c r="P16" s="47">
        <f t="shared" ref="P16:P17" si="5">O16/N16</f>
        <v>1.0088011898053697</v>
      </c>
    </row>
    <row r="17" spans="1:18" x14ac:dyDescent="0.25">
      <c r="B17" s="40" t="s">
        <v>77</v>
      </c>
      <c r="C17" s="41">
        <v>1.1499999999999999</v>
      </c>
      <c r="D17" s="42">
        <v>70247.009999999995</v>
      </c>
      <c r="E17" s="42">
        <v>242786.5</v>
      </c>
      <c r="F17" s="43">
        <f t="shared" si="4"/>
        <v>3.4561826901956398</v>
      </c>
      <c r="H17" s="44">
        <f>F17/F15-1</f>
        <v>5.2030397767703906E-3</v>
      </c>
      <c r="L17" s="40" t="s">
        <v>77</v>
      </c>
      <c r="M17" s="41">
        <v>0.79</v>
      </c>
      <c r="N17" s="42">
        <v>466508.3</v>
      </c>
      <c r="O17" s="42">
        <v>496626</v>
      </c>
      <c r="P17" s="47">
        <f t="shared" si="5"/>
        <v>1.0645598374133964</v>
      </c>
      <c r="R17" s="44">
        <f>P17/P15-1</f>
        <v>7.9571031674994241E-3</v>
      </c>
    </row>
    <row r="20" spans="1:18" x14ac:dyDescent="0.25">
      <c r="A20" s="8" t="s">
        <v>107</v>
      </c>
      <c r="B20" s="39" t="s">
        <v>71</v>
      </c>
      <c r="C20" s="39" t="s">
        <v>72</v>
      </c>
      <c r="D20" s="39" t="s">
        <v>73</v>
      </c>
      <c r="E20" s="39" t="s">
        <v>74</v>
      </c>
      <c r="F20" s="39" t="s">
        <v>106</v>
      </c>
      <c r="K20" s="8" t="s">
        <v>112</v>
      </c>
      <c r="L20" s="39" t="s">
        <v>71</v>
      </c>
      <c r="M20" s="39" t="s">
        <v>72</v>
      </c>
      <c r="N20" s="39" t="s">
        <v>73</v>
      </c>
      <c r="O20" s="39" t="s">
        <v>74</v>
      </c>
      <c r="P20" s="39" t="s">
        <v>106</v>
      </c>
    </row>
    <row r="21" spans="1:18" x14ac:dyDescent="0.25">
      <c r="A21" s="45"/>
      <c r="B21" s="40" t="s">
        <v>75</v>
      </c>
      <c r="C21" s="41">
        <v>1</v>
      </c>
      <c r="D21" s="42">
        <v>34444.26</v>
      </c>
      <c r="E21" s="42">
        <v>127386.7</v>
      </c>
      <c r="F21" s="43">
        <f>E21/D21</f>
        <v>3.6983433524192417</v>
      </c>
      <c r="L21" s="40" t="s">
        <v>75</v>
      </c>
      <c r="M21" s="41">
        <v>1</v>
      </c>
      <c r="N21" s="42">
        <v>73783.48</v>
      </c>
      <c r="O21" s="42">
        <v>127496.9</v>
      </c>
      <c r="P21" s="43">
        <f>O21/N21</f>
        <v>1.7279870778662108</v>
      </c>
    </row>
    <row r="22" spans="1:18" x14ac:dyDescent="0.25">
      <c r="B22" s="40" t="s">
        <v>76</v>
      </c>
      <c r="C22" s="41">
        <v>0.61</v>
      </c>
      <c r="D22" s="42">
        <v>21011</v>
      </c>
      <c r="E22" s="42">
        <v>70356.83</v>
      </c>
      <c r="F22" s="43">
        <f t="shared" ref="F22:F23" si="6">E22/D22</f>
        <v>3.3485712245966401</v>
      </c>
      <c r="L22" s="40" t="s">
        <v>76</v>
      </c>
      <c r="M22" s="41">
        <v>0.61</v>
      </c>
      <c r="N22" s="42">
        <v>45007.93</v>
      </c>
      <c r="O22" s="42">
        <v>71613.2</v>
      </c>
      <c r="P22" s="43">
        <f t="shared" ref="P22:P23" si="7">O22/N22</f>
        <v>1.5911240530279886</v>
      </c>
    </row>
    <row r="23" spans="1:18" x14ac:dyDescent="0.25">
      <c r="B23" s="40" t="s">
        <v>77</v>
      </c>
      <c r="C23" s="41">
        <v>1.1299999999999999</v>
      </c>
      <c r="D23" s="42">
        <v>38922.019999999997</v>
      </c>
      <c r="E23" s="42">
        <v>144563.29999999999</v>
      </c>
      <c r="F23" s="43">
        <f t="shared" si="6"/>
        <v>3.7141777328103731</v>
      </c>
      <c r="H23" s="44">
        <f>F23/F21-1</f>
        <v>4.2814792684875425E-3</v>
      </c>
      <c r="L23" s="40" t="s">
        <v>77</v>
      </c>
      <c r="M23" s="41">
        <v>1.17</v>
      </c>
      <c r="N23" s="42">
        <v>86326.67</v>
      </c>
      <c r="O23" s="42">
        <v>149980.79999999999</v>
      </c>
      <c r="P23" s="43">
        <f t="shared" si="7"/>
        <v>1.7373634358883527</v>
      </c>
      <c r="R23" s="44">
        <f>P23/P21-1</f>
        <v>5.4261736920626635E-3</v>
      </c>
    </row>
    <row r="26" spans="1:18" x14ac:dyDescent="0.25">
      <c r="A26" s="8" t="s">
        <v>108</v>
      </c>
      <c r="B26" s="39" t="s">
        <v>71</v>
      </c>
      <c r="C26" s="39" t="s">
        <v>72</v>
      </c>
      <c r="D26" s="39" t="s">
        <v>73</v>
      </c>
      <c r="E26" s="39" t="s">
        <v>74</v>
      </c>
      <c r="F26" s="39" t="s">
        <v>106</v>
      </c>
      <c r="K26" s="8" t="s">
        <v>107</v>
      </c>
      <c r="L26" s="39" t="s">
        <v>71</v>
      </c>
      <c r="M26" s="39" t="s">
        <v>72</v>
      </c>
      <c r="N26" s="39" t="s">
        <v>73</v>
      </c>
      <c r="O26" s="39" t="s">
        <v>74</v>
      </c>
      <c r="P26" s="39" t="s">
        <v>106</v>
      </c>
    </row>
    <row r="27" spans="1:18" x14ac:dyDescent="0.25">
      <c r="A27" s="45"/>
      <c r="B27" s="40" t="s">
        <v>75</v>
      </c>
      <c r="C27" s="41">
        <v>1</v>
      </c>
      <c r="D27" s="42">
        <v>1700109</v>
      </c>
      <c r="E27" s="42">
        <v>9122023</v>
      </c>
      <c r="F27" s="43">
        <f>E27/D27</f>
        <v>5.3655518557927753</v>
      </c>
      <c r="L27" s="40" t="s">
        <v>75</v>
      </c>
      <c r="M27" s="41">
        <v>1</v>
      </c>
      <c r="N27" s="42">
        <v>21926.14</v>
      </c>
      <c r="O27" s="42">
        <v>51064.25</v>
      </c>
      <c r="P27" s="43">
        <f>O27/N27</f>
        <v>2.3289210960068667</v>
      </c>
    </row>
    <row r="28" spans="1:18" x14ac:dyDescent="0.25">
      <c r="B28" s="40" t="s">
        <v>76</v>
      </c>
      <c r="C28" s="41">
        <v>0.73</v>
      </c>
      <c r="D28" s="42">
        <v>1241080</v>
      </c>
      <c r="E28" s="42">
        <v>5919206</v>
      </c>
      <c r="F28" s="43">
        <f t="shared" ref="F28:F29" si="8">E28/D28</f>
        <v>4.769399232926161</v>
      </c>
      <c r="L28" s="40" t="s">
        <v>76</v>
      </c>
      <c r="M28" s="41">
        <v>0.45</v>
      </c>
      <c r="N28" s="42">
        <v>9866.76</v>
      </c>
      <c r="O28" s="42">
        <v>21278.95</v>
      </c>
      <c r="P28" s="43">
        <f t="shared" ref="P28:P29" si="9">O28/N28</f>
        <v>2.1566299372843769</v>
      </c>
    </row>
    <row r="29" spans="1:18" x14ac:dyDescent="0.25">
      <c r="B29" s="40" t="s">
        <v>77</v>
      </c>
      <c r="C29" s="41">
        <v>1.29</v>
      </c>
      <c r="D29" s="42">
        <v>2193140</v>
      </c>
      <c r="E29" s="42">
        <v>12137060</v>
      </c>
      <c r="F29" s="43">
        <f t="shared" si="8"/>
        <v>5.534101790127397</v>
      </c>
      <c r="H29" s="44">
        <f>F29/F27-1</f>
        <v>3.141334551685504E-2</v>
      </c>
      <c r="L29" s="40" t="s">
        <v>77</v>
      </c>
      <c r="M29" s="41">
        <v>0.85</v>
      </c>
      <c r="N29" s="42">
        <v>18637.22</v>
      </c>
      <c r="O29" s="42">
        <v>43721.94</v>
      </c>
      <c r="P29" s="43">
        <f t="shared" si="9"/>
        <v>2.3459475179238103</v>
      </c>
      <c r="R29" s="44">
        <f>P29/P27-1</f>
        <v>7.3108625045892328E-3</v>
      </c>
    </row>
    <row r="32" spans="1:18" x14ac:dyDescent="0.25">
      <c r="A32" s="8" t="s">
        <v>62</v>
      </c>
      <c r="B32" s="39" t="s">
        <v>71</v>
      </c>
      <c r="C32" s="39" t="s">
        <v>72</v>
      </c>
      <c r="D32" s="39" t="s">
        <v>73</v>
      </c>
      <c r="E32" s="39" t="s">
        <v>74</v>
      </c>
      <c r="F32" s="39" t="s">
        <v>106</v>
      </c>
      <c r="K32" s="8" t="s">
        <v>114</v>
      </c>
      <c r="L32" s="39" t="s">
        <v>71</v>
      </c>
      <c r="M32" s="39" t="s">
        <v>72</v>
      </c>
      <c r="N32" s="39" t="s">
        <v>73</v>
      </c>
      <c r="O32" s="39" t="s">
        <v>74</v>
      </c>
      <c r="P32" s="39" t="s">
        <v>106</v>
      </c>
    </row>
    <row r="33" spans="1:18" x14ac:dyDescent="0.25">
      <c r="A33" s="45"/>
      <c r="B33" s="40" t="s">
        <v>75</v>
      </c>
      <c r="C33" s="41">
        <v>1</v>
      </c>
      <c r="D33" s="42">
        <v>993023.3</v>
      </c>
      <c r="E33" s="42">
        <v>4160598</v>
      </c>
      <c r="F33" s="43">
        <f>E33/D33</f>
        <v>4.1898291812488182</v>
      </c>
      <c r="L33" s="40" t="s">
        <v>75</v>
      </c>
      <c r="M33" s="41">
        <v>1</v>
      </c>
      <c r="N33" s="42">
        <v>733735.1</v>
      </c>
      <c r="O33" s="42">
        <v>1888530</v>
      </c>
      <c r="P33" s="43">
        <f>O33/N33</f>
        <v>2.5738580585827231</v>
      </c>
    </row>
    <row r="34" spans="1:18" x14ac:dyDescent="0.25">
      <c r="B34" s="40" t="s">
        <v>76</v>
      </c>
      <c r="C34" s="41">
        <v>0.67</v>
      </c>
      <c r="D34" s="42">
        <v>665325.69999999995</v>
      </c>
      <c r="E34" s="42">
        <v>2488010</v>
      </c>
      <c r="F34" s="43">
        <f t="shared" ref="F34:F35" si="10">E34/D34</f>
        <v>3.7395368914803684</v>
      </c>
      <c r="L34" s="40" t="s">
        <v>76</v>
      </c>
      <c r="M34" s="41">
        <v>0.64</v>
      </c>
      <c r="N34" s="42">
        <v>469590.5</v>
      </c>
      <c r="O34" s="42">
        <v>1066656</v>
      </c>
      <c r="P34" s="43">
        <f t="shared" ref="P34:P35" si="11">O34/N34</f>
        <v>2.2714599209311093</v>
      </c>
    </row>
    <row r="35" spans="1:18" x14ac:dyDescent="0.25">
      <c r="B35" s="40" t="s">
        <v>77</v>
      </c>
      <c r="C35" s="41">
        <v>1.23</v>
      </c>
      <c r="D35" s="42">
        <v>1221419</v>
      </c>
      <c r="E35" s="42">
        <v>5196650</v>
      </c>
      <c r="F35" s="43">
        <f t="shared" si="10"/>
        <v>4.2546005916069749</v>
      </c>
      <c r="H35" s="44">
        <f>F35/F33-1</f>
        <v>1.5459200734969203E-2</v>
      </c>
      <c r="L35" s="40" t="s">
        <v>77</v>
      </c>
      <c r="M35" s="41">
        <v>1.1399999999999999</v>
      </c>
      <c r="N35" s="42">
        <v>836458</v>
      </c>
      <c r="O35" s="42">
        <v>2167395</v>
      </c>
      <c r="P35" s="43">
        <f t="shared" si="11"/>
        <v>2.5911581932386323</v>
      </c>
      <c r="R35" s="44">
        <f>P35/P33-1</f>
        <v>6.7214796861934101E-3</v>
      </c>
    </row>
    <row r="38" spans="1:18" x14ac:dyDescent="0.25">
      <c r="K38" s="8" t="s">
        <v>113</v>
      </c>
      <c r="L38" s="39" t="s">
        <v>71</v>
      </c>
      <c r="M38" s="39" t="s">
        <v>72</v>
      </c>
      <c r="N38" s="39" t="s">
        <v>73</v>
      </c>
      <c r="O38" s="39" t="s">
        <v>74</v>
      </c>
      <c r="P38" s="39" t="s">
        <v>106</v>
      </c>
    </row>
    <row r="39" spans="1:18" x14ac:dyDescent="0.25">
      <c r="L39" s="40" t="s">
        <v>75</v>
      </c>
      <c r="M39" s="41">
        <v>1</v>
      </c>
      <c r="N39" s="42">
        <v>222725.9</v>
      </c>
      <c r="O39" s="42">
        <v>330152.8</v>
      </c>
      <c r="P39" s="43">
        <f>O39/N39</f>
        <v>1.4823278298572371</v>
      </c>
    </row>
    <row r="40" spans="1:18" x14ac:dyDescent="0.25">
      <c r="L40" s="40" t="s">
        <v>76</v>
      </c>
      <c r="M40" s="41">
        <v>0.63</v>
      </c>
      <c r="N40" s="42">
        <v>140317.29999999999</v>
      </c>
      <c r="O40" s="42">
        <v>191224.4</v>
      </c>
      <c r="P40" s="43">
        <f t="shared" ref="P40:P41" si="12">O40/N40</f>
        <v>1.3627998828369703</v>
      </c>
    </row>
    <row r="41" spans="1:18" x14ac:dyDescent="0.25">
      <c r="L41" s="40" t="s">
        <v>77</v>
      </c>
      <c r="M41" s="41">
        <v>1.24</v>
      </c>
      <c r="N41" s="42">
        <v>276180.09999999998</v>
      </c>
      <c r="O41" s="42">
        <v>413291.2</v>
      </c>
      <c r="P41" s="43">
        <f t="shared" si="12"/>
        <v>1.4964553926948394</v>
      </c>
      <c r="R41" s="44">
        <f>P41/P39-1</f>
        <v>9.5306601907103605E-3</v>
      </c>
    </row>
    <row r="44" spans="1:18" x14ac:dyDescent="0.25">
      <c r="K44" s="8" t="s">
        <v>115</v>
      </c>
      <c r="L44" s="39" t="s">
        <v>71</v>
      </c>
      <c r="M44" s="39" t="s">
        <v>72</v>
      </c>
      <c r="N44" s="39" t="s">
        <v>73</v>
      </c>
      <c r="O44" s="39" t="s">
        <v>74</v>
      </c>
      <c r="P44" s="39" t="s">
        <v>106</v>
      </c>
    </row>
    <row r="45" spans="1:18" x14ac:dyDescent="0.25">
      <c r="L45" s="40" t="s">
        <v>75</v>
      </c>
      <c r="M45" s="41">
        <v>1</v>
      </c>
      <c r="N45" s="42">
        <v>29331.41</v>
      </c>
      <c r="O45" s="42">
        <v>97221.72</v>
      </c>
      <c r="P45" s="43">
        <f>O45/N45</f>
        <v>3.3145941500937051</v>
      </c>
    </row>
    <row r="46" spans="1:18" x14ac:dyDescent="0.25">
      <c r="L46" s="40" t="s">
        <v>76</v>
      </c>
      <c r="M46" s="41">
        <v>0.46</v>
      </c>
      <c r="N46" s="42">
        <v>13492.45</v>
      </c>
      <c r="O46" s="42">
        <v>42019.46</v>
      </c>
      <c r="P46" s="43">
        <f t="shared" ref="P46:P47" si="13">O46/N46</f>
        <v>3.1142942905106188</v>
      </c>
    </row>
    <row r="47" spans="1:18" x14ac:dyDescent="0.25">
      <c r="L47" s="40" t="s">
        <v>77</v>
      </c>
      <c r="M47" s="41">
        <v>0.9</v>
      </c>
      <c r="N47" s="42">
        <v>26398.27</v>
      </c>
      <c r="O47" s="42">
        <v>87677.84</v>
      </c>
      <c r="P47" s="43">
        <f t="shared" si="13"/>
        <v>3.3213479519680642</v>
      </c>
      <c r="R47" s="44">
        <f>P47/P45-1</f>
        <v>2.0375954245162031E-3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D160-0662-479D-961E-A2182644EFF1}">
  <sheetPr codeName="Sheet1"/>
  <dimension ref="A1:AB153"/>
  <sheetViews>
    <sheetView topLeftCell="A119" zoomScale="80" zoomScaleNormal="80" workbookViewId="0">
      <selection activeCell="F135" sqref="F135:G135"/>
    </sheetView>
  </sheetViews>
  <sheetFormatPr defaultRowHeight="15" x14ac:dyDescent="0.25"/>
  <cols>
    <col min="1" max="1" width="28.42578125" bestFit="1" customWidth="1"/>
    <col min="2" max="5" width="18.140625" bestFit="1" customWidth="1"/>
    <col min="6" max="6" width="18.140625" customWidth="1"/>
    <col min="7" max="9" width="12" bestFit="1" customWidth="1"/>
    <col min="10" max="24" width="16.28515625" bestFit="1" customWidth="1"/>
    <col min="25" max="25" width="16.28515625" customWidth="1"/>
    <col min="26" max="41" width="16.28515625" bestFit="1" customWidth="1"/>
    <col min="42" max="42" width="20" bestFit="1" customWidth="1"/>
    <col min="43" max="43" width="16.42578125" bestFit="1" customWidth="1"/>
    <col min="44" max="44" width="18.140625" bestFit="1" customWidth="1"/>
    <col min="45" max="45" width="18.42578125" bestFit="1" customWidth="1"/>
    <col min="46" max="46" width="9.7109375" bestFit="1" customWidth="1"/>
    <col min="47" max="47" width="8.7109375" bestFit="1" customWidth="1"/>
    <col min="48" max="48" width="10.5703125" bestFit="1" customWidth="1"/>
    <col min="49" max="49" width="9.7109375" bestFit="1" customWidth="1"/>
    <col min="50" max="50" width="11.5703125" bestFit="1" customWidth="1"/>
    <col min="51" max="51" width="9.7109375" bestFit="1" customWidth="1"/>
    <col min="52" max="52" width="11.5703125" bestFit="1" customWidth="1"/>
    <col min="53" max="53" width="9.7109375" bestFit="1" customWidth="1"/>
    <col min="54" max="54" width="11.5703125" bestFit="1" customWidth="1"/>
    <col min="55" max="55" width="8.85546875" bestFit="1" customWidth="1"/>
    <col min="56" max="56" width="8.7109375" bestFit="1" customWidth="1"/>
    <col min="57" max="57" width="10" bestFit="1" customWidth="1"/>
    <col min="58" max="58" width="9.7109375" bestFit="1" customWidth="1"/>
    <col min="59" max="59" width="11" bestFit="1" customWidth="1"/>
    <col min="60" max="60" width="9.7109375" bestFit="1" customWidth="1"/>
    <col min="61" max="61" width="11" bestFit="1" customWidth="1"/>
    <col min="62" max="62" width="9.7109375" bestFit="1" customWidth="1"/>
    <col min="63" max="63" width="11" bestFit="1" customWidth="1"/>
    <col min="64" max="64" width="8.28515625" bestFit="1" customWidth="1"/>
    <col min="65" max="65" width="8.7109375" bestFit="1" customWidth="1"/>
    <col min="66" max="66" width="11" bestFit="1" customWidth="1"/>
    <col min="67" max="67" width="8.7109375" bestFit="1" customWidth="1"/>
    <col min="68" max="68" width="11" bestFit="1" customWidth="1"/>
    <col min="69" max="69" width="9.7109375" bestFit="1" customWidth="1"/>
    <col min="70" max="70" width="12" bestFit="1" customWidth="1"/>
    <col min="71" max="71" width="9.7109375" bestFit="1" customWidth="1"/>
    <col min="72" max="72" width="12" bestFit="1" customWidth="1"/>
    <col min="73" max="73" width="9.7109375" bestFit="1" customWidth="1"/>
    <col min="74" max="74" width="12" bestFit="1" customWidth="1"/>
    <col min="75" max="75" width="9.28515625" bestFit="1" customWidth="1"/>
    <col min="76" max="76" width="8.7109375" bestFit="1" customWidth="1"/>
    <col min="77" max="77" width="10.85546875" bestFit="1" customWidth="1"/>
    <col min="78" max="78" width="9.7109375" bestFit="1" customWidth="1"/>
    <col min="79" max="79" width="11.85546875" bestFit="1" customWidth="1"/>
    <col min="80" max="80" width="9.7109375" bestFit="1" customWidth="1"/>
    <col min="81" max="81" width="11.85546875" bestFit="1" customWidth="1"/>
    <col min="82" max="82" width="9.7109375" bestFit="1" customWidth="1"/>
    <col min="83" max="83" width="11.85546875" bestFit="1" customWidth="1"/>
    <col min="84" max="84" width="9.140625" bestFit="1" customWidth="1"/>
    <col min="85" max="85" width="9.7109375" bestFit="1" customWidth="1"/>
    <col min="86" max="86" width="10.5703125" bestFit="1" customWidth="1"/>
    <col min="87" max="87" width="10.7109375" bestFit="1" customWidth="1"/>
    <col min="88" max="88" width="11.5703125" bestFit="1" customWidth="1"/>
    <col min="89" max="89" width="10.7109375" bestFit="1" customWidth="1"/>
    <col min="90" max="90" width="11.5703125" bestFit="1" customWidth="1"/>
    <col min="91" max="91" width="10.7109375" bestFit="1" customWidth="1"/>
    <col min="92" max="92" width="11.5703125" bestFit="1" customWidth="1"/>
    <col min="93" max="93" width="8.85546875" bestFit="1" customWidth="1"/>
    <col min="94" max="94" width="9.7109375" bestFit="1" customWidth="1"/>
    <col min="95" max="95" width="11.140625" bestFit="1" customWidth="1"/>
    <col min="96" max="96" width="9.7109375" bestFit="1" customWidth="1"/>
    <col min="97" max="97" width="11.140625" bestFit="1" customWidth="1"/>
    <col min="98" max="98" width="10.7109375" bestFit="1" customWidth="1"/>
    <col min="99" max="99" width="12.140625" bestFit="1" customWidth="1"/>
    <col min="100" max="100" width="10.7109375" bestFit="1" customWidth="1"/>
    <col min="101" max="101" width="12.140625" bestFit="1" customWidth="1"/>
    <col min="102" max="102" width="10.7109375" bestFit="1" customWidth="1"/>
    <col min="103" max="103" width="12.140625" bestFit="1" customWidth="1"/>
    <col min="104" max="104" width="9.42578125" bestFit="1" customWidth="1"/>
    <col min="105" max="105" width="11.28515625" bestFit="1" customWidth="1"/>
  </cols>
  <sheetData>
    <row r="1" spans="1:28" x14ac:dyDescent="0.25">
      <c r="A1" t="s">
        <v>16</v>
      </c>
      <c r="B1" t="s">
        <v>0</v>
      </c>
      <c r="C1" t="s">
        <v>0</v>
      </c>
      <c r="D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M1" t="s">
        <v>0</v>
      </c>
      <c r="N1" t="s">
        <v>0</v>
      </c>
      <c r="R1" s="10" t="s">
        <v>34</v>
      </c>
      <c r="S1" t="s">
        <v>37</v>
      </c>
      <c r="T1" t="s">
        <v>39</v>
      </c>
      <c r="U1" t="s">
        <v>40</v>
      </c>
      <c r="V1" t="s">
        <v>42</v>
      </c>
      <c r="W1" t="s">
        <v>43</v>
      </c>
      <c r="X1" t="s">
        <v>80</v>
      </c>
      <c r="Y1" t="s">
        <v>81</v>
      </c>
      <c r="Z1" t="s">
        <v>35</v>
      </c>
      <c r="AA1" t="s">
        <v>36</v>
      </c>
      <c r="AB1" t="s">
        <v>38</v>
      </c>
    </row>
    <row r="2" spans="1:28" x14ac:dyDescent="0.25">
      <c r="A2" s="2" t="s">
        <v>1</v>
      </c>
      <c r="B2" s="2" t="s">
        <v>90</v>
      </c>
      <c r="C2" s="2" t="s">
        <v>91</v>
      </c>
      <c r="D2" s="2" t="s">
        <v>94</v>
      </c>
      <c r="E2" s="2" t="s">
        <v>92</v>
      </c>
      <c r="F2" s="2" t="s">
        <v>93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12</v>
      </c>
      <c r="L2" s="2" t="s">
        <v>13</v>
      </c>
      <c r="R2" s="11">
        <v>44200</v>
      </c>
      <c r="S2">
        <v>657110.19142857147</v>
      </c>
      <c r="T2" s="12">
        <v>468121.29</v>
      </c>
      <c r="U2">
        <v>5000.0399999999981</v>
      </c>
      <c r="V2">
        <v>0</v>
      </c>
      <c r="W2">
        <v>0</v>
      </c>
      <c r="X2">
        <v>0</v>
      </c>
      <c r="Y2">
        <v>0</v>
      </c>
      <c r="Z2">
        <v>580707.45142857148</v>
      </c>
      <c r="AA2">
        <v>2673.670000000001</v>
      </c>
      <c r="AB2">
        <v>67239.969999999987</v>
      </c>
    </row>
    <row r="3" spans="1:28" x14ac:dyDescent="0.25">
      <c r="A3" s="1">
        <v>43836</v>
      </c>
      <c r="B3">
        <v>0</v>
      </c>
      <c r="C3">
        <v>0</v>
      </c>
      <c r="D3">
        <v>0</v>
      </c>
      <c r="E3">
        <v>0</v>
      </c>
      <c r="F3">
        <v>0</v>
      </c>
      <c r="G3">
        <v>59.233384934134797</v>
      </c>
      <c r="H3">
        <v>0</v>
      </c>
      <c r="I3">
        <v>3.5898873037429002E-2</v>
      </c>
      <c r="J3">
        <v>0</v>
      </c>
      <c r="K3">
        <v>4.2048685167643098</v>
      </c>
      <c r="L3">
        <v>0</v>
      </c>
      <c r="R3" s="11">
        <v>44207</v>
      </c>
      <c r="S3">
        <v>714290.6185714287</v>
      </c>
      <c r="T3" s="12">
        <v>443377.57000000036</v>
      </c>
      <c r="U3">
        <v>10097.559999999996</v>
      </c>
      <c r="V3">
        <v>0</v>
      </c>
      <c r="W3">
        <v>0</v>
      </c>
      <c r="X3">
        <v>0</v>
      </c>
      <c r="Y3">
        <v>0</v>
      </c>
      <c r="Z3">
        <v>610892.43428571417</v>
      </c>
      <c r="AA3">
        <v>7620.8499999999985</v>
      </c>
      <c r="AB3">
        <v>143726.04000000004</v>
      </c>
    </row>
    <row r="4" spans="1:28" x14ac:dyDescent="0.25">
      <c r="A4" s="1">
        <v>43843</v>
      </c>
      <c r="B4">
        <v>0</v>
      </c>
      <c r="C4">
        <v>2.7985634860330298E-3</v>
      </c>
      <c r="D4">
        <v>0</v>
      </c>
      <c r="E4">
        <v>0</v>
      </c>
      <c r="F4">
        <v>0</v>
      </c>
      <c r="G4">
        <v>94.034654795248798</v>
      </c>
      <c r="H4">
        <v>0</v>
      </c>
      <c r="I4">
        <v>0.27975862510202198</v>
      </c>
      <c r="J4">
        <v>0</v>
      </c>
      <c r="K4">
        <v>3.1858386563646302</v>
      </c>
      <c r="L4">
        <v>0</v>
      </c>
      <c r="R4" s="11">
        <v>44214</v>
      </c>
      <c r="S4">
        <v>855634.63571428542</v>
      </c>
      <c r="T4" s="12">
        <v>463658.39999999991</v>
      </c>
      <c r="U4">
        <v>3239.6599999999994</v>
      </c>
      <c r="V4">
        <v>2966.2400000000002</v>
      </c>
      <c r="W4">
        <v>0</v>
      </c>
      <c r="X4">
        <v>0</v>
      </c>
      <c r="Y4">
        <v>0</v>
      </c>
      <c r="Z4">
        <v>595660.47571428574</v>
      </c>
      <c r="AA4">
        <v>9474.6200000000008</v>
      </c>
      <c r="AB4">
        <v>100731.51999999997</v>
      </c>
    </row>
    <row r="5" spans="1:28" x14ac:dyDescent="0.25">
      <c r="A5" s="1">
        <v>43850</v>
      </c>
      <c r="B5">
        <v>0</v>
      </c>
      <c r="C5">
        <v>5.9679646371622201E-2</v>
      </c>
      <c r="D5">
        <v>0</v>
      </c>
      <c r="E5">
        <v>0</v>
      </c>
      <c r="F5">
        <v>0</v>
      </c>
      <c r="G5">
        <v>92.826487484267304</v>
      </c>
      <c r="H5">
        <v>0</v>
      </c>
      <c r="I5">
        <v>1.0484198388785499</v>
      </c>
      <c r="J5">
        <v>0</v>
      </c>
      <c r="K5">
        <v>3.40828149443408</v>
      </c>
      <c r="L5">
        <v>0</v>
      </c>
      <c r="R5" s="11">
        <v>44221</v>
      </c>
      <c r="S5">
        <v>866605.99285714282</v>
      </c>
      <c r="T5" s="12">
        <v>501828.84999999986</v>
      </c>
      <c r="U5">
        <v>5890.4999999999982</v>
      </c>
      <c r="V5">
        <v>3399.52</v>
      </c>
      <c r="W5">
        <v>0</v>
      </c>
      <c r="X5">
        <v>0</v>
      </c>
      <c r="Y5">
        <v>0</v>
      </c>
      <c r="Z5">
        <v>583754.58714285691</v>
      </c>
      <c r="AA5">
        <v>14480.96000000001</v>
      </c>
      <c r="AB5">
        <v>79020.820000000007</v>
      </c>
    </row>
    <row r="6" spans="1:28" x14ac:dyDescent="0.25">
      <c r="A6" s="1">
        <v>43857</v>
      </c>
      <c r="B6">
        <v>0</v>
      </c>
      <c r="C6">
        <v>0.14394289414233599</v>
      </c>
      <c r="D6">
        <v>0</v>
      </c>
      <c r="E6">
        <v>0</v>
      </c>
      <c r="F6">
        <v>0</v>
      </c>
      <c r="G6">
        <v>98.432701513932798</v>
      </c>
      <c r="H6">
        <v>0</v>
      </c>
      <c r="I6">
        <v>2.5646331951203201</v>
      </c>
      <c r="J6">
        <v>0</v>
      </c>
      <c r="K6">
        <v>4.8354785579822899</v>
      </c>
      <c r="L6">
        <v>0</v>
      </c>
      <c r="R6" s="11">
        <v>44228</v>
      </c>
      <c r="S6">
        <v>958834.09714285703</v>
      </c>
      <c r="T6" s="12">
        <v>468851.12</v>
      </c>
      <c r="U6">
        <v>3821.0699999999997</v>
      </c>
      <c r="V6">
        <v>8791.69</v>
      </c>
      <c r="W6">
        <v>0</v>
      </c>
      <c r="X6">
        <v>0</v>
      </c>
      <c r="Y6">
        <v>0</v>
      </c>
      <c r="Z6">
        <v>595986.93857142865</v>
      </c>
      <c r="AA6">
        <v>5565.590000000002</v>
      </c>
      <c r="AB6">
        <v>75819.239999999991</v>
      </c>
    </row>
    <row r="7" spans="1:28" x14ac:dyDescent="0.25">
      <c r="A7" s="1">
        <v>43864</v>
      </c>
      <c r="B7">
        <v>0</v>
      </c>
      <c r="C7">
        <v>0.128777649012702</v>
      </c>
      <c r="D7">
        <v>0</v>
      </c>
      <c r="E7">
        <v>0</v>
      </c>
      <c r="F7">
        <v>0</v>
      </c>
      <c r="G7">
        <v>126.755807712676</v>
      </c>
      <c r="H7">
        <v>0</v>
      </c>
      <c r="I7">
        <v>4.7814969627751998</v>
      </c>
      <c r="J7">
        <v>0</v>
      </c>
      <c r="K7">
        <v>6.6840778096475404</v>
      </c>
      <c r="L7">
        <v>0</v>
      </c>
      <c r="R7" s="11">
        <v>44235</v>
      </c>
      <c r="S7">
        <v>1103926.277142857</v>
      </c>
      <c r="T7" s="12">
        <v>399307.34999999992</v>
      </c>
      <c r="U7">
        <v>4901.6200000000017</v>
      </c>
      <c r="V7">
        <v>7112.0300000000016</v>
      </c>
      <c r="W7">
        <v>0</v>
      </c>
      <c r="X7">
        <v>0</v>
      </c>
      <c r="Y7">
        <v>0</v>
      </c>
      <c r="Z7">
        <v>600227.08714285737</v>
      </c>
      <c r="AA7">
        <v>7686.5500000000011</v>
      </c>
      <c r="AB7">
        <v>82341.40999999996</v>
      </c>
    </row>
    <row r="8" spans="1:28" x14ac:dyDescent="0.25">
      <c r="A8" s="1">
        <v>43871</v>
      </c>
      <c r="B8">
        <v>0</v>
      </c>
      <c r="C8">
        <v>1.89962883478422E-2</v>
      </c>
      <c r="D8">
        <v>0</v>
      </c>
      <c r="E8">
        <v>0</v>
      </c>
      <c r="F8">
        <v>0</v>
      </c>
      <c r="G8">
        <v>157.3394428851</v>
      </c>
      <c r="H8">
        <v>0</v>
      </c>
      <c r="I8">
        <v>7.3251586869051</v>
      </c>
      <c r="J8">
        <v>0</v>
      </c>
      <c r="K8">
        <v>5.9401694664106701</v>
      </c>
      <c r="L8">
        <v>0</v>
      </c>
      <c r="R8" s="11">
        <v>44242</v>
      </c>
      <c r="S8">
        <v>1575246.4371428569</v>
      </c>
      <c r="T8" s="12">
        <v>348717.18999999994</v>
      </c>
      <c r="U8">
        <v>5333.3100000000022</v>
      </c>
      <c r="V8">
        <v>7485.3099999999986</v>
      </c>
      <c r="W8">
        <v>0</v>
      </c>
      <c r="X8">
        <v>0</v>
      </c>
      <c r="Y8">
        <v>0</v>
      </c>
      <c r="Z8">
        <v>635517.18999999994</v>
      </c>
      <c r="AA8">
        <v>8597.9000000000051</v>
      </c>
      <c r="AB8">
        <v>99978.199999999983</v>
      </c>
    </row>
    <row r="9" spans="1:28" x14ac:dyDescent="0.25">
      <c r="A9" s="1">
        <v>43878</v>
      </c>
      <c r="B9">
        <v>0</v>
      </c>
      <c r="C9">
        <v>5.84871984935391E-4</v>
      </c>
      <c r="D9">
        <v>0</v>
      </c>
      <c r="E9">
        <v>0</v>
      </c>
      <c r="F9">
        <v>0</v>
      </c>
      <c r="G9">
        <v>142.72672106356001</v>
      </c>
      <c r="H9">
        <v>0</v>
      </c>
      <c r="I9">
        <v>4.2207562929113003</v>
      </c>
      <c r="J9">
        <v>0</v>
      </c>
      <c r="K9">
        <v>7.2120700684014603</v>
      </c>
      <c r="L9">
        <v>0</v>
      </c>
      <c r="R9" s="11">
        <v>44249</v>
      </c>
      <c r="S9">
        <v>1793651.2571428565</v>
      </c>
      <c r="T9" s="12">
        <v>502884.47000000015</v>
      </c>
      <c r="U9">
        <v>4241.4900000000007</v>
      </c>
      <c r="V9">
        <v>695.41</v>
      </c>
      <c r="W9">
        <v>0</v>
      </c>
      <c r="X9">
        <v>0</v>
      </c>
      <c r="Y9">
        <v>0</v>
      </c>
      <c r="Z9">
        <v>653588.38999999978</v>
      </c>
      <c r="AA9">
        <v>9952.4600000000137</v>
      </c>
      <c r="AB9">
        <v>89542.58</v>
      </c>
    </row>
    <row r="10" spans="1:28" x14ac:dyDescent="0.25">
      <c r="A10" s="1">
        <v>43885</v>
      </c>
      <c r="B10">
        <v>0</v>
      </c>
      <c r="C10">
        <v>0</v>
      </c>
      <c r="D10">
        <v>0</v>
      </c>
      <c r="E10">
        <v>0</v>
      </c>
      <c r="F10">
        <v>0</v>
      </c>
      <c r="G10">
        <v>134.613381133959</v>
      </c>
      <c r="H10">
        <v>0</v>
      </c>
      <c r="I10">
        <v>3.3348103197777301</v>
      </c>
      <c r="J10">
        <v>0</v>
      </c>
      <c r="K10">
        <v>6.1753421449381403</v>
      </c>
      <c r="L10">
        <v>0</v>
      </c>
      <c r="R10" s="11">
        <v>44256</v>
      </c>
      <c r="S10">
        <v>1905782.4285714282</v>
      </c>
      <c r="T10" s="12">
        <v>513834.81000000006</v>
      </c>
      <c r="U10">
        <v>3313.2900000000009</v>
      </c>
      <c r="V10">
        <v>117.31</v>
      </c>
      <c r="W10">
        <v>0</v>
      </c>
      <c r="X10">
        <v>0</v>
      </c>
      <c r="Y10">
        <v>0</v>
      </c>
      <c r="Z10">
        <v>628577.25999999978</v>
      </c>
      <c r="AA10">
        <v>11367.560000000012</v>
      </c>
      <c r="AB10">
        <v>83316.439999999988</v>
      </c>
    </row>
    <row r="11" spans="1:28" x14ac:dyDescent="0.25">
      <c r="A11" s="1">
        <v>43892</v>
      </c>
      <c r="B11">
        <v>0</v>
      </c>
      <c r="C11">
        <v>0</v>
      </c>
      <c r="D11">
        <v>0</v>
      </c>
      <c r="E11">
        <v>0</v>
      </c>
      <c r="F11">
        <v>0</v>
      </c>
      <c r="G11">
        <v>146.13734406533001</v>
      </c>
      <c r="H11">
        <v>0</v>
      </c>
      <c r="I11">
        <v>2.57922747739938</v>
      </c>
      <c r="J11">
        <v>0</v>
      </c>
      <c r="K11">
        <v>8.09462027103684</v>
      </c>
      <c r="L11">
        <v>0</v>
      </c>
      <c r="R11" s="11">
        <v>44263</v>
      </c>
      <c r="S11">
        <v>1919664.3142857142</v>
      </c>
      <c r="T11" s="12">
        <v>562059.63</v>
      </c>
      <c r="U11">
        <v>3449.58</v>
      </c>
      <c r="V11">
        <v>153.51</v>
      </c>
      <c r="W11">
        <v>0</v>
      </c>
      <c r="X11">
        <v>0</v>
      </c>
      <c r="Y11">
        <v>0</v>
      </c>
      <c r="Z11">
        <v>794839.33285714267</v>
      </c>
      <c r="AA11">
        <v>15991.080000000002</v>
      </c>
      <c r="AB11">
        <v>89209.070000000022</v>
      </c>
    </row>
    <row r="12" spans="1:28" x14ac:dyDescent="0.25">
      <c r="A12" s="1">
        <v>43899</v>
      </c>
      <c r="B12">
        <v>0</v>
      </c>
      <c r="C12">
        <v>0</v>
      </c>
      <c r="D12">
        <v>0</v>
      </c>
      <c r="E12">
        <v>0</v>
      </c>
      <c r="F12">
        <v>0</v>
      </c>
      <c r="G12">
        <v>180.558223968833</v>
      </c>
      <c r="H12">
        <v>0</v>
      </c>
      <c r="I12">
        <v>2.77556186222</v>
      </c>
      <c r="J12">
        <v>0</v>
      </c>
      <c r="K12">
        <v>14.5278827094479</v>
      </c>
      <c r="L12">
        <v>0</v>
      </c>
      <c r="R12" s="11">
        <v>44270</v>
      </c>
      <c r="S12">
        <v>1875494.0242857144</v>
      </c>
      <c r="T12" s="12">
        <v>573028.46000000031</v>
      </c>
      <c r="U12">
        <v>3517.69</v>
      </c>
      <c r="V12">
        <v>1762.6799999999998</v>
      </c>
      <c r="W12">
        <v>0</v>
      </c>
      <c r="X12">
        <v>0</v>
      </c>
      <c r="Y12">
        <v>0</v>
      </c>
      <c r="Z12">
        <v>847519.59857142845</v>
      </c>
      <c r="AA12">
        <v>11051.460000000006</v>
      </c>
      <c r="AB12">
        <v>83978.98</v>
      </c>
    </row>
    <row r="13" spans="1:28" x14ac:dyDescent="0.25">
      <c r="A13" s="1">
        <v>43906</v>
      </c>
      <c r="B13">
        <v>0</v>
      </c>
      <c r="C13">
        <v>0</v>
      </c>
      <c r="D13">
        <v>0</v>
      </c>
      <c r="E13">
        <v>0</v>
      </c>
      <c r="F13">
        <v>0</v>
      </c>
      <c r="G13">
        <v>254.64645984700999</v>
      </c>
      <c r="H13">
        <v>0</v>
      </c>
      <c r="I13">
        <v>2.3560288912621998</v>
      </c>
      <c r="J13">
        <v>0</v>
      </c>
      <c r="K13">
        <v>12.149820695241701</v>
      </c>
      <c r="L13">
        <v>0</v>
      </c>
      <c r="R13" s="11">
        <v>44277</v>
      </c>
      <c r="S13">
        <v>1833629.9985714285</v>
      </c>
      <c r="T13" s="12">
        <v>621628.32000000007</v>
      </c>
      <c r="U13">
        <v>3251.51</v>
      </c>
      <c r="V13">
        <v>4996.4000000000005</v>
      </c>
      <c r="W13">
        <v>0</v>
      </c>
      <c r="X13">
        <v>0</v>
      </c>
      <c r="Y13">
        <v>0</v>
      </c>
      <c r="Z13">
        <v>877318.67285714298</v>
      </c>
      <c r="AA13">
        <v>69028.240000000034</v>
      </c>
      <c r="AB13">
        <v>80876.37</v>
      </c>
    </row>
    <row r="14" spans="1:28" x14ac:dyDescent="0.25">
      <c r="A14" s="1">
        <v>43913</v>
      </c>
      <c r="B14">
        <v>0</v>
      </c>
      <c r="C14">
        <v>0</v>
      </c>
      <c r="D14">
        <v>0</v>
      </c>
      <c r="E14">
        <v>0</v>
      </c>
      <c r="F14">
        <v>0</v>
      </c>
      <c r="G14">
        <v>315.90455830463702</v>
      </c>
      <c r="H14">
        <v>0</v>
      </c>
      <c r="I14">
        <v>4.2524836416584497</v>
      </c>
      <c r="J14">
        <v>0</v>
      </c>
      <c r="K14">
        <v>59.126003578537699</v>
      </c>
      <c r="L14">
        <v>0</v>
      </c>
      <c r="R14" s="11">
        <v>44284</v>
      </c>
      <c r="S14">
        <v>1803700.7414285713</v>
      </c>
      <c r="T14" s="12">
        <v>504502.15</v>
      </c>
      <c r="U14">
        <v>3154.2699999999995</v>
      </c>
      <c r="V14">
        <v>2855.09</v>
      </c>
      <c r="W14">
        <v>284.10000000000002</v>
      </c>
      <c r="X14">
        <v>0</v>
      </c>
      <c r="Y14">
        <v>0</v>
      </c>
      <c r="Z14">
        <v>818815.89285714296</v>
      </c>
      <c r="AA14">
        <v>74510.469999999987</v>
      </c>
      <c r="AB14">
        <v>80660.399999999994</v>
      </c>
    </row>
    <row r="15" spans="1:28" x14ac:dyDescent="0.25">
      <c r="A15" s="1">
        <v>43920</v>
      </c>
      <c r="B15">
        <v>0</v>
      </c>
      <c r="C15">
        <v>0</v>
      </c>
      <c r="D15">
        <v>0</v>
      </c>
      <c r="E15">
        <v>0</v>
      </c>
      <c r="F15">
        <v>0</v>
      </c>
      <c r="G15">
        <v>340.66284834122803</v>
      </c>
      <c r="H15">
        <v>0</v>
      </c>
      <c r="I15">
        <v>7.6849529822447904</v>
      </c>
      <c r="J15">
        <v>0</v>
      </c>
      <c r="K15">
        <v>209.85364971211101</v>
      </c>
      <c r="L15">
        <v>0</v>
      </c>
      <c r="R15" s="11">
        <v>44291</v>
      </c>
      <c r="S15">
        <v>1929657.5614285711</v>
      </c>
      <c r="T15" s="12">
        <v>774079.1400000006</v>
      </c>
      <c r="U15">
        <v>4113.1899999999996</v>
      </c>
      <c r="V15">
        <v>13149.619999999999</v>
      </c>
      <c r="W15">
        <v>1887.1</v>
      </c>
      <c r="X15">
        <v>0</v>
      </c>
      <c r="Y15">
        <v>0</v>
      </c>
      <c r="Z15">
        <v>907172.96428571432</v>
      </c>
      <c r="AA15">
        <v>36958.720000000001</v>
      </c>
      <c r="AB15">
        <v>96101.209999999977</v>
      </c>
    </row>
    <row r="16" spans="1:28" x14ac:dyDescent="0.25">
      <c r="A16" s="1">
        <v>43927</v>
      </c>
      <c r="B16">
        <v>0</v>
      </c>
      <c r="C16">
        <v>0</v>
      </c>
      <c r="D16">
        <v>0</v>
      </c>
      <c r="E16">
        <v>0</v>
      </c>
      <c r="F16">
        <v>0</v>
      </c>
      <c r="G16">
        <v>328.63150296935601</v>
      </c>
      <c r="H16">
        <v>0</v>
      </c>
      <c r="I16">
        <v>6.5974102058219204</v>
      </c>
      <c r="J16">
        <v>0</v>
      </c>
      <c r="K16">
        <v>215.42340459493201</v>
      </c>
      <c r="L16">
        <v>0</v>
      </c>
      <c r="R16" s="11">
        <v>44298</v>
      </c>
      <c r="S16">
        <v>2263660.0042857151</v>
      </c>
      <c r="T16" s="12">
        <v>748040.36000000022</v>
      </c>
      <c r="U16">
        <v>3491.68</v>
      </c>
      <c r="V16">
        <v>12069.090000000002</v>
      </c>
      <c r="W16">
        <v>18.560000000000002</v>
      </c>
      <c r="X16">
        <v>0</v>
      </c>
      <c r="Y16">
        <v>0</v>
      </c>
      <c r="Z16">
        <v>872690.18428571452</v>
      </c>
      <c r="AA16">
        <v>53108.539999999979</v>
      </c>
      <c r="AB16">
        <v>95642.539999999979</v>
      </c>
    </row>
    <row r="17" spans="1:28" x14ac:dyDescent="0.25">
      <c r="A17" s="1">
        <v>43934</v>
      </c>
      <c r="B17">
        <v>0</v>
      </c>
      <c r="C17">
        <v>0</v>
      </c>
      <c r="D17">
        <v>0</v>
      </c>
      <c r="E17">
        <v>0</v>
      </c>
      <c r="F17">
        <v>0</v>
      </c>
      <c r="G17">
        <v>310.10912199515201</v>
      </c>
      <c r="H17">
        <v>0</v>
      </c>
      <c r="I17">
        <v>10.171474905030699</v>
      </c>
      <c r="J17">
        <v>0</v>
      </c>
      <c r="K17">
        <v>155.722332632649</v>
      </c>
      <c r="L17">
        <v>0</v>
      </c>
      <c r="R17" s="11">
        <v>44305</v>
      </c>
      <c r="S17">
        <v>2261641.0328571433</v>
      </c>
      <c r="T17" s="12">
        <v>822870.15000000014</v>
      </c>
      <c r="U17" s="13">
        <v>3630.1300000000019</v>
      </c>
      <c r="V17">
        <v>5001.8900000000003</v>
      </c>
      <c r="W17">
        <v>2375.92</v>
      </c>
      <c r="X17">
        <v>256474.99999999991</v>
      </c>
      <c r="Y17">
        <v>0</v>
      </c>
      <c r="Z17">
        <v>864475.2357142861</v>
      </c>
      <c r="AA17">
        <v>36485.769999999997</v>
      </c>
      <c r="AB17">
        <v>95985.660000000018</v>
      </c>
    </row>
    <row r="18" spans="1:28" x14ac:dyDescent="0.25">
      <c r="A18" s="1">
        <v>43941</v>
      </c>
      <c r="B18">
        <v>0</v>
      </c>
      <c r="C18">
        <v>0</v>
      </c>
      <c r="D18">
        <v>0</v>
      </c>
      <c r="E18">
        <v>0</v>
      </c>
      <c r="F18">
        <v>0</v>
      </c>
      <c r="G18">
        <v>285.79691349704399</v>
      </c>
      <c r="H18">
        <v>0</v>
      </c>
      <c r="I18">
        <v>15.8294012879359</v>
      </c>
      <c r="J18">
        <v>0</v>
      </c>
      <c r="K18">
        <v>72.791216867446593</v>
      </c>
      <c r="L18">
        <v>0</v>
      </c>
      <c r="R18" s="11">
        <v>44312</v>
      </c>
      <c r="S18">
        <v>2330186.7071428578</v>
      </c>
      <c r="T18" s="12">
        <v>935049.93000000017</v>
      </c>
      <c r="U18" s="13">
        <v>4110.6600000000008</v>
      </c>
      <c r="V18">
        <v>201.48</v>
      </c>
      <c r="W18">
        <v>3142.74</v>
      </c>
      <c r="X18">
        <v>1673028.5499999998</v>
      </c>
      <c r="Y18">
        <v>0</v>
      </c>
      <c r="Z18">
        <v>844809.82857142854</v>
      </c>
      <c r="AA18">
        <v>16334.909999999991</v>
      </c>
      <c r="AB18">
        <v>128234.30999999998</v>
      </c>
    </row>
    <row r="19" spans="1:28" x14ac:dyDescent="0.25">
      <c r="A19" s="1">
        <v>43948</v>
      </c>
      <c r="B19">
        <v>0</v>
      </c>
      <c r="C19">
        <v>0</v>
      </c>
      <c r="D19">
        <v>0</v>
      </c>
      <c r="E19">
        <v>0</v>
      </c>
      <c r="F19">
        <v>0</v>
      </c>
      <c r="G19">
        <v>272.814270724072</v>
      </c>
      <c r="H19">
        <v>0</v>
      </c>
      <c r="I19">
        <v>20.8272140762523</v>
      </c>
      <c r="J19">
        <v>0</v>
      </c>
      <c r="K19">
        <v>39.6835849477892</v>
      </c>
      <c r="L19">
        <v>0</v>
      </c>
      <c r="R19" s="11">
        <v>44319</v>
      </c>
      <c r="S19">
        <v>2468861.0057142857</v>
      </c>
      <c r="T19" s="12">
        <v>856332.92000000027</v>
      </c>
      <c r="U19" s="13">
        <v>6677.7999999999993</v>
      </c>
      <c r="V19">
        <v>0</v>
      </c>
      <c r="W19">
        <v>784.96</v>
      </c>
      <c r="X19">
        <v>1664460.12</v>
      </c>
      <c r="Y19">
        <v>0</v>
      </c>
      <c r="Z19">
        <v>834817.807142857</v>
      </c>
      <c r="AA19">
        <v>8773.3700000000044</v>
      </c>
      <c r="AB19">
        <v>125038.76000000002</v>
      </c>
    </row>
    <row r="20" spans="1:28" x14ac:dyDescent="0.25">
      <c r="A20" s="1">
        <v>43955</v>
      </c>
      <c r="B20">
        <v>0</v>
      </c>
      <c r="C20">
        <v>0</v>
      </c>
      <c r="D20">
        <v>0</v>
      </c>
      <c r="E20">
        <v>0</v>
      </c>
      <c r="F20">
        <v>0</v>
      </c>
      <c r="G20">
        <v>244.95849455227699</v>
      </c>
      <c r="H20">
        <v>0</v>
      </c>
      <c r="I20">
        <v>22.6797150509333</v>
      </c>
      <c r="J20">
        <v>0</v>
      </c>
      <c r="K20">
        <v>26.649042346748399</v>
      </c>
      <c r="L20">
        <v>0</v>
      </c>
      <c r="R20" s="11">
        <v>44326</v>
      </c>
      <c r="S20">
        <v>2517436.442857143</v>
      </c>
      <c r="T20" s="12">
        <v>1003197.2800000001</v>
      </c>
      <c r="U20" s="13">
        <v>18031.409999999993</v>
      </c>
      <c r="V20">
        <v>0</v>
      </c>
      <c r="W20">
        <v>820.3</v>
      </c>
      <c r="X20">
        <v>0</v>
      </c>
      <c r="Y20">
        <v>0</v>
      </c>
      <c r="Z20">
        <v>1002780.8728571431</v>
      </c>
      <c r="AA20">
        <v>9849.2600000000039</v>
      </c>
      <c r="AB20">
        <v>119657.56999999998</v>
      </c>
    </row>
    <row r="21" spans="1:28" x14ac:dyDescent="0.25">
      <c r="A21" s="1">
        <v>43962</v>
      </c>
      <c r="B21">
        <v>0</v>
      </c>
      <c r="C21">
        <v>0</v>
      </c>
      <c r="D21">
        <v>0</v>
      </c>
      <c r="E21">
        <v>0</v>
      </c>
      <c r="F21">
        <v>0</v>
      </c>
      <c r="G21">
        <v>206.02949831317301</v>
      </c>
      <c r="H21">
        <v>0</v>
      </c>
      <c r="I21">
        <v>21.588626970015699</v>
      </c>
      <c r="J21">
        <v>0</v>
      </c>
      <c r="K21">
        <v>9.7859531179945094</v>
      </c>
      <c r="L21">
        <v>0</v>
      </c>
      <c r="R21" s="11">
        <v>44333</v>
      </c>
      <c r="S21">
        <v>2590203.9357142854</v>
      </c>
      <c r="T21" s="12">
        <v>968845.15999999992</v>
      </c>
      <c r="U21" s="13">
        <v>33315.47</v>
      </c>
      <c r="V21">
        <v>0</v>
      </c>
      <c r="W21">
        <v>21.1</v>
      </c>
      <c r="X21">
        <v>0</v>
      </c>
      <c r="Y21">
        <v>0</v>
      </c>
      <c r="Z21">
        <v>1090341.1814285712</v>
      </c>
      <c r="AA21">
        <v>9665.010000000002</v>
      </c>
      <c r="AB21">
        <v>124449.82999999997</v>
      </c>
    </row>
    <row r="22" spans="1:28" x14ac:dyDescent="0.25">
      <c r="A22" s="1">
        <v>43969</v>
      </c>
      <c r="B22">
        <v>0</v>
      </c>
      <c r="C22">
        <v>0</v>
      </c>
      <c r="D22">
        <v>0</v>
      </c>
      <c r="E22">
        <v>0</v>
      </c>
      <c r="F22">
        <v>0</v>
      </c>
      <c r="G22">
        <v>153.07176779148099</v>
      </c>
      <c r="H22">
        <v>0</v>
      </c>
      <c r="I22">
        <v>21.455375113805601</v>
      </c>
      <c r="J22">
        <v>0</v>
      </c>
      <c r="K22">
        <v>8.4151747083824393</v>
      </c>
      <c r="L22">
        <v>0</v>
      </c>
      <c r="R22" s="11">
        <v>44340</v>
      </c>
      <c r="S22">
        <v>2490914.7285714289</v>
      </c>
      <c r="T22" s="12">
        <v>971365.66000000015</v>
      </c>
      <c r="U22" s="13">
        <v>31986.310000000009</v>
      </c>
      <c r="V22">
        <v>0</v>
      </c>
      <c r="W22">
        <v>1421.06</v>
      </c>
      <c r="X22">
        <v>0</v>
      </c>
      <c r="Y22">
        <v>0</v>
      </c>
      <c r="Z22">
        <v>926398.73285714258</v>
      </c>
      <c r="AA22">
        <v>16940.23</v>
      </c>
      <c r="AB22">
        <v>134256.58999999997</v>
      </c>
    </row>
    <row r="23" spans="1:28" x14ac:dyDescent="0.25">
      <c r="A23" s="1">
        <v>43976</v>
      </c>
      <c r="B23">
        <v>0</v>
      </c>
      <c r="C23">
        <v>0</v>
      </c>
      <c r="D23">
        <v>0</v>
      </c>
      <c r="E23">
        <v>0</v>
      </c>
      <c r="F23">
        <v>0</v>
      </c>
      <c r="G23">
        <v>126.772497304784</v>
      </c>
      <c r="H23">
        <v>0</v>
      </c>
      <c r="I23">
        <v>17.953957836305499</v>
      </c>
      <c r="J23">
        <v>0</v>
      </c>
      <c r="K23">
        <v>5.8994243759725702</v>
      </c>
      <c r="L23">
        <v>0</v>
      </c>
      <c r="R23" s="11">
        <v>44347</v>
      </c>
      <c r="S23">
        <v>2428353.4385714293</v>
      </c>
      <c r="T23" s="12">
        <v>826452.74999999988</v>
      </c>
      <c r="U23" s="13">
        <v>3098.57</v>
      </c>
      <c r="V23">
        <v>17733.800000000003</v>
      </c>
      <c r="W23">
        <v>268.74</v>
      </c>
      <c r="X23">
        <v>0</v>
      </c>
      <c r="Y23">
        <v>0</v>
      </c>
      <c r="Z23">
        <v>842699.81142857159</v>
      </c>
      <c r="AA23">
        <v>5573.949999999998</v>
      </c>
      <c r="AB23">
        <v>150131.75999999995</v>
      </c>
    </row>
    <row r="24" spans="1:28" x14ac:dyDescent="0.25">
      <c r="A24" s="1">
        <v>43983</v>
      </c>
      <c r="B24">
        <v>0</v>
      </c>
      <c r="C24">
        <v>0</v>
      </c>
      <c r="D24">
        <v>0</v>
      </c>
      <c r="E24">
        <v>0</v>
      </c>
      <c r="F24">
        <v>0</v>
      </c>
      <c r="G24">
        <v>120.315015676926</v>
      </c>
      <c r="H24">
        <v>0</v>
      </c>
      <c r="I24">
        <v>10.8877841662145</v>
      </c>
      <c r="J24">
        <v>0</v>
      </c>
      <c r="K24">
        <v>0.29778633489390899</v>
      </c>
      <c r="L24">
        <v>0</v>
      </c>
      <c r="R24" s="11">
        <v>44354</v>
      </c>
      <c r="S24">
        <v>2391291.7014285726</v>
      </c>
      <c r="T24" s="12">
        <v>863586.94000000018</v>
      </c>
      <c r="U24" s="13">
        <v>7038.83</v>
      </c>
      <c r="V24">
        <v>13705.92</v>
      </c>
      <c r="W24">
        <v>97.119999999999976</v>
      </c>
      <c r="X24">
        <v>0</v>
      </c>
      <c r="Y24">
        <v>0</v>
      </c>
      <c r="Z24">
        <v>840138.87428571447</v>
      </c>
      <c r="AA24">
        <v>11193.84</v>
      </c>
      <c r="AB24">
        <v>114858.54000000004</v>
      </c>
    </row>
    <row r="25" spans="1:28" x14ac:dyDescent="0.25">
      <c r="A25" s="1">
        <v>43990</v>
      </c>
      <c r="B25">
        <v>0</v>
      </c>
      <c r="C25">
        <v>0</v>
      </c>
      <c r="D25">
        <v>0</v>
      </c>
      <c r="E25">
        <v>0</v>
      </c>
      <c r="F25">
        <v>0</v>
      </c>
      <c r="G25">
        <v>129.053154736989</v>
      </c>
      <c r="H25">
        <v>0</v>
      </c>
      <c r="I25">
        <v>13.802836284105901</v>
      </c>
      <c r="J25">
        <v>0</v>
      </c>
      <c r="K25">
        <v>0.44392700570804899</v>
      </c>
      <c r="L25">
        <v>0</v>
      </c>
      <c r="R25" s="11">
        <v>44361</v>
      </c>
      <c r="S25">
        <v>2525416.4071428576</v>
      </c>
      <c r="T25" s="12">
        <v>900637.0199999999</v>
      </c>
      <c r="U25" s="13">
        <v>4901.17</v>
      </c>
      <c r="V25">
        <v>13080.33</v>
      </c>
      <c r="W25">
        <v>84.12</v>
      </c>
      <c r="X25">
        <v>0</v>
      </c>
      <c r="Y25">
        <v>0</v>
      </c>
      <c r="Z25">
        <v>1094988.5771428568</v>
      </c>
      <c r="AA25">
        <v>2228.2700000000023</v>
      </c>
      <c r="AB25">
        <v>112935.45</v>
      </c>
    </row>
    <row r="26" spans="1:28" x14ac:dyDescent="0.25">
      <c r="A26" s="1">
        <v>43997</v>
      </c>
      <c r="B26">
        <v>0</v>
      </c>
      <c r="C26">
        <v>0</v>
      </c>
      <c r="D26">
        <v>0</v>
      </c>
      <c r="E26">
        <v>0</v>
      </c>
      <c r="F26">
        <v>0</v>
      </c>
      <c r="G26">
        <v>121.724570650876</v>
      </c>
      <c r="H26">
        <v>0</v>
      </c>
      <c r="I26">
        <v>11.8281469707777</v>
      </c>
      <c r="J26">
        <v>0</v>
      </c>
      <c r="K26">
        <v>1.3243895875518299</v>
      </c>
      <c r="L26">
        <v>0</v>
      </c>
      <c r="R26" s="14">
        <v>44368</v>
      </c>
      <c r="S26">
        <v>2464900.7642857144</v>
      </c>
      <c r="T26" s="12">
        <v>1051917.4399999997</v>
      </c>
      <c r="U26" s="13">
        <v>6122.0700000000015</v>
      </c>
      <c r="V26">
        <v>14486.120000000003</v>
      </c>
      <c r="W26">
        <v>85.06</v>
      </c>
      <c r="X26">
        <v>0</v>
      </c>
      <c r="Y26">
        <v>0</v>
      </c>
      <c r="Z26">
        <v>1236083.5099999998</v>
      </c>
      <c r="AA26">
        <v>0</v>
      </c>
      <c r="AB26">
        <v>182554.59999999998</v>
      </c>
    </row>
    <row r="27" spans="1:28" x14ac:dyDescent="0.25">
      <c r="A27" s="1">
        <v>44004</v>
      </c>
      <c r="B27">
        <v>0</v>
      </c>
      <c r="C27">
        <v>0</v>
      </c>
      <c r="D27">
        <v>0</v>
      </c>
      <c r="E27">
        <v>0</v>
      </c>
      <c r="F27">
        <v>0</v>
      </c>
      <c r="G27">
        <v>106.59087054804201</v>
      </c>
      <c r="H27">
        <v>0</v>
      </c>
      <c r="I27">
        <v>6.4789001870558796</v>
      </c>
      <c r="J27">
        <v>0</v>
      </c>
      <c r="K27">
        <v>0.69810409770256499</v>
      </c>
      <c r="L27">
        <v>0</v>
      </c>
      <c r="R27" s="14">
        <v>44375</v>
      </c>
      <c r="S27">
        <v>2383666.5499999993</v>
      </c>
      <c r="T27" s="12">
        <v>1203963.1100000006</v>
      </c>
      <c r="U27" s="13">
        <v>8520.07</v>
      </c>
      <c r="V27">
        <v>15549.309999999998</v>
      </c>
      <c r="W27">
        <v>58.47999999999999</v>
      </c>
      <c r="X27">
        <v>0</v>
      </c>
      <c r="Y27">
        <v>0</v>
      </c>
      <c r="Z27">
        <v>1211524.8085714288</v>
      </c>
      <c r="AA27">
        <v>3238.2599999999998</v>
      </c>
      <c r="AB27">
        <v>170477.45</v>
      </c>
    </row>
    <row r="28" spans="1:28" x14ac:dyDescent="0.25">
      <c r="A28" s="1">
        <v>44011</v>
      </c>
      <c r="B28">
        <v>0</v>
      </c>
      <c r="C28">
        <v>0</v>
      </c>
      <c r="D28">
        <v>0</v>
      </c>
      <c r="E28">
        <v>0</v>
      </c>
      <c r="F28">
        <v>0</v>
      </c>
      <c r="G28">
        <v>97.534673506311094</v>
      </c>
      <c r="H28">
        <v>0</v>
      </c>
      <c r="I28">
        <v>7.29929763232066</v>
      </c>
      <c r="J28">
        <v>0</v>
      </c>
      <c r="K28">
        <v>0.14596509165686999</v>
      </c>
      <c r="L28">
        <v>0</v>
      </c>
      <c r="R28" s="14">
        <v>44382</v>
      </c>
      <c r="S28">
        <v>2406057.8071428561</v>
      </c>
      <c r="T28" s="12">
        <v>1232205.6900000002</v>
      </c>
      <c r="U28" s="13">
        <v>5440.02</v>
      </c>
      <c r="V28">
        <v>21465.13</v>
      </c>
      <c r="W28">
        <v>63.199999999999996</v>
      </c>
      <c r="X28">
        <v>0</v>
      </c>
      <c r="Y28">
        <v>0</v>
      </c>
      <c r="Z28">
        <v>1139049.4742857146</v>
      </c>
      <c r="AA28">
        <v>6686.9800000000014</v>
      </c>
      <c r="AB28">
        <v>215927.95</v>
      </c>
    </row>
    <row r="29" spans="1:28" x14ac:dyDescent="0.25">
      <c r="A29" s="1">
        <v>44018</v>
      </c>
      <c r="B29">
        <v>0</v>
      </c>
      <c r="C29">
        <v>0</v>
      </c>
      <c r="D29">
        <v>0</v>
      </c>
      <c r="E29">
        <v>0</v>
      </c>
      <c r="F29">
        <v>0</v>
      </c>
      <c r="G29">
        <v>96.290696033284505</v>
      </c>
      <c r="H29">
        <v>0</v>
      </c>
      <c r="I29">
        <v>7.3342998111198696</v>
      </c>
      <c r="J29">
        <v>0</v>
      </c>
      <c r="K29">
        <v>0.19194263419471999</v>
      </c>
      <c r="L29">
        <v>0</v>
      </c>
      <c r="R29" s="14">
        <v>44389</v>
      </c>
      <c r="S29">
        <v>2491288.9000000013</v>
      </c>
      <c r="T29" s="12">
        <v>1491223.7400000002</v>
      </c>
      <c r="U29" s="13">
        <v>5241.7900000000009</v>
      </c>
      <c r="V29">
        <v>21335.439999999995</v>
      </c>
      <c r="W29">
        <v>127.94</v>
      </c>
      <c r="X29">
        <v>0</v>
      </c>
      <c r="Y29">
        <v>0</v>
      </c>
      <c r="Z29">
        <v>934695.39857142873</v>
      </c>
      <c r="AA29">
        <v>8717.7000000000025</v>
      </c>
      <c r="AB29">
        <v>254437.72000000003</v>
      </c>
    </row>
    <row r="30" spans="1:28" x14ac:dyDescent="0.25">
      <c r="A30" s="1">
        <v>44025</v>
      </c>
      <c r="B30">
        <v>0</v>
      </c>
      <c r="C30">
        <v>0</v>
      </c>
      <c r="D30">
        <v>0</v>
      </c>
      <c r="E30">
        <v>0</v>
      </c>
      <c r="F30">
        <v>0</v>
      </c>
      <c r="G30">
        <v>100.071692520707</v>
      </c>
      <c r="H30">
        <v>0</v>
      </c>
      <c r="I30">
        <v>2.72739943142256</v>
      </c>
      <c r="J30">
        <v>0</v>
      </c>
      <c r="K30">
        <v>0.989580320287478</v>
      </c>
      <c r="L30">
        <v>0</v>
      </c>
      <c r="R30" s="14">
        <v>44396</v>
      </c>
      <c r="S30">
        <v>2603175.1614285712</v>
      </c>
      <c r="T30" s="12">
        <v>1507021.69</v>
      </c>
      <c r="U30" s="13">
        <v>6829.8100000000022</v>
      </c>
      <c r="V30">
        <v>20940.929999999997</v>
      </c>
      <c r="W30">
        <v>133</v>
      </c>
      <c r="X30">
        <v>0</v>
      </c>
      <c r="Y30">
        <v>0</v>
      </c>
      <c r="Z30">
        <v>737129.03142857156</v>
      </c>
      <c r="AA30">
        <v>6401.7900000000009</v>
      </c>
      <c r="AB30">
        <v>178424.35</v>
      </c>
    </row>
    <row r="31" spans="1:28" x14ac:dyDescent="0.25">
      <c r="A31" s="1">
        <v>44032</v>
      </c>
      <c r="B31">
        <v>0</v>
      </c>
      <c r="C31">
        <v>0</v>
      </c>
      <c r="D31">
        <v>0</v>
      </c>
      <c r="E31">
        <v>0</v>
      </c>
      <c r="F31">
        <v>0</v>
      </c>
      <c r="G31">
        <v>99.713944101615496</v>
      </c>
      <c r="H31">
        <v>0</v>
      </c>
      <c r="I31">
        <v>3.7946825526753201</v>
      </c>
      <c r="J31">
        <v>0</v>
      </c>
      <c r="K31">
        <v>4.74264748394629</v>
      </c>
      <c r="L31">
        <v>0</v>
      </c>
      <c r="R31" s="14">
        <v>44403</v>
      </c>
      <c r="S31">
        <v>2684613.9557142849</v>
      </c>
      <c r="T31" s="12">
        <v>1351579.1800000004</v>
      </c>
      <c r="U31" s="13">
        <v>6639.2999999999993</v>
      </c>
      <c r="V31">
        <v>21200.95</v>
      </c>
      <c r="W31">
        <v>135.44</v>
      </c>
      <c r="X31">
        <v>0</v>
      </c>
      <c r="Y31">
        <v>8065.6079999999947</v>
      </c>
      <c r="Z31">
        <v>642453.20142857172</v>
      </c>
      <c r="AA31">
        <v>75970.260000000024</v>
      </c>
      <c r="AB31">
        <v>205837.16999999995</v>
      </c>
    </row>
    <row r="32" spans="1:28" x14ac:dyDescent="0.25">
      <c r="A32" s="1">
        <v>44039</v>
      </c>
      <c r="B32">
        <v>0</v>
      </c>
      <c r="C32">
        <v>0</v>
      </c>
      <c r="D32">
        <v>0</v>
      </c>
      <c r="E32">
        <v>0</v>
      </c>
      <c r="F32">
        <v>0</v>
      </c>
      <c r="G32">
        <v>100.202065122156</v>
      </c>
      <c r="H32">
        <v>0</v>
      </c>
      <c r="I32">
        <v>6.5650302453071596</v>
      </c>
      <c r="J32">
        <v>0</v>
      </c>
      <c r="K32">
        <v>7.2554443589629001</v>
      </c>
      <c r="L32">
        <v>0</v>
      </c>
      <c r="R32" s="14">
        <v>44410</v>
      </c>
      <c r="S32">
        <v>2346288.1828571428</v>
      </c>
      <c r="T32" s="12">
        <v>1455510.5000000005</v>
      </c>
      <c r="U32" s="13">
        <v>5838.22</v>
      </c>
      <c r="V32">
        <v>21566.129999999997</v>
      </c>
      <c r="W32">
        <v>133.9</v>
      </c>
      <c r="X32">
        <v>0</v>
      </c>
      <c r="Y32">
        <v>8771.376000000002</v>
      </c>
      <c r="Z32">
        <v>550796.25857142871</v>
      </c>
      <c r="AA32">
        <v>70558.069999999963</v>
      </c>
      <c r="AB32">
        <v>250419.06999999998</v>
      </c>
    </row>
    <row r="33" spans="1:28" x14ac:dyDescent="0.25">
      <c r="A33" s="1">
        <v>44046</v>
      </c>
      <c r="B33">
        <v>0</v>
      </c>
      <c r="C33">
        <v>0</v>
      </c>
      <c r="D33">
        <v>0</v>
      </c>
      <c r="E33">
        <v>0</v>
      </c>
      <c r="F33">
        <v>0</v>
      </c>
      <c r="G33">
        <v>105.891917626712</v>
      </c>
      <c r="H33">
        <v>0</v>
      </c>
      <c r="I33">
        <v>9.8262308174283408</v>
      </c>
      <c r="J33">
        <v>0</v>
      </c>
      <c r="K33">
        <v>10.371927842783499</v>
      </c>
      <c r="L33">
        <v>0</v>
      </c>
      <c r="R33" s="14">
        <v>44417</v>
      </c>
      <c r="S33">
        <v>2065036.2442857141</v>
      </c>
      <c r="T33" s="12">
        <v>1673450.780000001</v>
      </c>
      <c r="U33" s="13">
        <v>5856.1900000000005</v>
      </c>
      <c r="V33">
        <v>21272.879999999997</v>
      </c>
      <c r="W33">
        <v>147.24</v>
      </c>
      <c r="X33">
        <v>0</v>
      </c>
      <c r="Y33">
        <v>8258.1840000000029</v>
      </c>
      <c r="Z33">
        <v>467272.14571428567</v>
      </c>
      <c r="AA33">
        <v>57935.78</v>
      </c>
      <c r="AB33">
        <v>268348.48000000004</v>
      </c>
    </row>
    <row r="34" spans="1:28" x14ac:dyDescent="0.25">
      <c r="A34" s="1">
        <v>44053</v>
      </c>
      <c r="B34">
        <v>0</v>
      </c>
      <c r="C34">
        <v>0</v>
      </c>
      <c r="D34">
        <v>0</v>
      </c>
      <c r="E34">
        <v>0</v>
      </c>
      <c r="F34">
        <v>0</v>
      </c>
      <c r="G34">
        <v>113.065824977088</v>
      </c>
      <c r="H34">
        <v>0</v>
      </c>
      <c r="I34">
        <v>10.1888754667205</v>
      </c>
      <c r="J34">
        <v>0</v>
      </c>
      <c r="K34">
        <v>7.2123861344132703</v>
      </c>
      <c r="L34">
        <v>0</v>
      </c>
      <c r="R34" s="14">
        <v>44424</v>
      </c>
      <c r="S34">
        <v>1837027.2428571426</v>
      </c>
      <c r="T34" s="12">
        <v>1673716.0100000005</v>
      </c>
      <c r="U34" s="13">
        <v>6384.66</v>
      </c>
      <c r="V34">
        <v>21326.520000000004</v>
      </c>
      <c r="W34">
        <v>87.580000000000013</v>
      </c>
      <c r="X34">
        <v>0</v>
      </c>
      <c r="Y34">
        <v>464.31200000000007</v>
      </c>
      <c r="Z34">
        <v>707866.95857142855</v>
      </c>
      <c r="AA34">
        <v>3447.43</v>
      </c>
      <c r="AB34">
        <v>269065.87</v>
      </c>
    </row>
    <row r="35" spans="1:28" x14ac:dyDescent="0.25">
      <c r="A35" s="1">
        <v>44060</v>
      </c>
      <c r="B35">
        <v>0</v>
      </c>
      <c r="C35">
        <v>0</v>
      </c>
      <c r="D35">
        <v>0</v>
      </c>
      <c r="E35">
        <v>0</v>
      </c>
      <c r="F35">
        <v>0</v>
      </c>
      <c r="G35">
        <v>115.98316282684399</v>
      </c>
      <c r="H35">
        <v>0</v>
      </c>
      <c r="I35">
        <v>7.6412548763734396</v>
      </c>
      <c r="J35">
        <v>0</v>
      </c>
      <c r="K35">
        <v>2.79361676076131</v>
      </c>
      <c r="L35">
        <v>0</v>
      </c>
      <c r="R35" s="14">
        <v>44431</v>
      </c>
      <c r="S35">
        <v>1700322.1842857143</v>
      </c>
      <c r="T35" s="12">
        <v>1654323.3100000005</v>
      </c>
      <c r="U35" s="13">
        <v>5429.5800000000017</v>
      </c>
      <c r="V35">
        <v>18575.670000000002</v>
      </c>
      <c r="W35">
        <v>95.919999999999987</v>
      </c>
      <c r="X35">
        <v>0</v>
      </c>
      <c r="Y35">
        <v>0</v>
      </c>
      <c r="Z35">
        <v>875337.8885714286</v>
      </c>
      <c r="AA35">
        <v>13177.33</v>
      </c>
      <c r="AB35">
        <v>279614.89</v>
      </c>
    </row>
    <row r="36" spans="1:28" x14ac:dyDescent="0.25">
      <c r="A36" s="1">
        <v>44067</v>
      </c>
      <c r="B36">
        <v>0</v>
      </c>
      <c r="C36">
        <v>0</v>
      </c>
      <c r="D36">
        <v>0</v>
      </c>
      <c r="E36">
        <v>0</v>
      </c>
      <c r="F36">
        <v>0</v>
      </c>
      <c r="G36">
        <v>162.84288280330799</v>
      </c>
      <c r="H36">
        <v>0</v>
      </c>
      <c r="I36">
        <v>10.765000460303</v>
      </c>
      <c r="J36">
        <v>0</v>
      </c>
      <c r="K36">
        <v>11.9394047314729</v>
      </c>
      <c r="L36">
        <v>0</v>
      </c>
      <c r="R36" s="14">
        <v>44438</v>
      </c>
      <c r="S36">
        <v>1497917.2928571431</v>
      </c>
      <c r="T36" s="12">
        <v>1503510.81</v>
      </c>
      <c r="U36" s="13">
        <v>4370.0899999999992</v>
      </c>
      <c r="V36">
        <v>20740.36</v>
      </c>
      <c r="W36">
        <v>107.24</v>
      </c>
      <c r="X36">
        <v>699404.15000000014</v>
      </c>
      <c r="Y36">
        <v>0</v>
      </c>
      <c r="Z36">
        <v>840017.39999999991</v>
      </c>
      <c r="AA36">
        <v>44025.229999999996</v>
      </c>
      <c r="AB36">
        <v>267378.95999999996</v>
      </c>
    </row>
    <row r="37" spans="1:28" x14ac:dyDescent="0.25">
      <c r="A37" s="1">
        <v>44074</v>
      </c>
      <c r="B37">
        <v>0</v>
      </c>
      <c r="C37">
        <v>0</v>
      </c>
      <c r="D37">
        <v>0</v>
      </c>
      <c r="E37">
        <v>0</v>
      </c>
      <c r="F37">
        <v>0</v>
      </c>
      <c r="G37">
        <v>188.20847931383199</v>
      </c>
      <c r="H37">
        <v>0</v>
      </c>
      <c r="I37">
        <v>10.943423899275</v>
      </c>
      <c r="J37">
        <v>0</v>
      </c>
      <c r="K37">
        <v>23.763580125196299</v>
      </c>
      <c r="L37">
        <v>0</v>
      </c>
      <c r="R37" s="14">
        <v>44445</v>
      </c>
      <c r="S37">
        <v>1415069.9514285717</v>
      </c>
      <c r="T37" s="12">
        <v>1416276.4900000007</v>
      </c>
      <c r="U37" s="13">
        <v>3426.5000000000005</v>
      </c>
      <c r="V37">
        <v>24919.739999999998</v>
      </c>
      <c r="W37">
        <v>77.680000000000007</v>
      </c>
      <c r="X37">
        <v>2075991.6900000002</v>
      </c>
      <c r="Y37">
        <v>150427.64800000002</v>
      </c>
      <c r="Z37">
        <v>619328.41857142851</v>
      </c>
      <c r="AA37">
        <v>311125.06000000011</v>
      </c>
      <c r="AB37">
        <v>557134.32000000007</v>
      </c>
    </row>
    <row r="38" spans="1:28" x14ac:dyDescent="0.25">
      <c r="A38" s="1">
        <v>44081</v>
      </c>
      <c r="B38">
        <v>0</v>
      </c>
      <c r="C38">
        <v>0</v>
      </c>
      <c r="D38">
        <v>0</v>
      </c>
      <c r="E38">
        <v>0</v>
      </c>
      <c r="F38">
        <v>0</v>
      </c>
      <c r="G38">
        <v>219.33247894477199</v>
      </c>
      <c r="H38">
        <v>0</v>
      </c>
      <c r="I38">
        <v>9.0506171873100598</v>
      </c>
      <c r="J38">
        <v>0</v>
      </c>
      <c r="K38">
        <v>54.124325835444303</v>
      </c>
      <c r="L38">
        <v>0</v>
      </c>
      <c r="R38" s="14">
        <v>44452</v>
      </c>
      <c r="S38">
        <v>1395166.96</v>
      </c>
      <c r="T38" s="12">
        <v>1556543.2300000007</v>
      </c>
      <c r="U38" s="13">
        <v>3683.82</v>
      </c>
      <c r="V38">
        <v>40072.790000000008</v>
      </c>
      <c r="W38">
        <v>79.2</v>
      </c>
      <c r="X38">
        <v>477677.61999999994</v>
      </c>
      <c r="Y38">
        <v>45518.191999999995</v>
      </c>
      <c r="Z38">
        <v>456731.52857142867</v>
      </c>
      <c r="AA38">
        <v>156720.03</v>
      </c>
      <c r="AB38">
        <v>595646.32000000007</v>
      </c>
    </row>
    <row r="39" spans="1:28" x14ac:dyDescent="0.25">
      <c r="A39" s="1">
        <v>44088</v>
      </c>
      <c r="B39">
        <v>0</v>
      </c>
      <c r="C39">
        <v>0</v>
      </c>
      <c r="D39">
        <v>0</v>
      </c>
      <c r="E39">
        <v>0</v>
      </c>
      <c r="F39">
        <v>0</v>
      </c>
      <c r="G39">
        <v>226.074039806684</v>
      </c>
      <c r="H39">
        <v>0</v>
      </c>
      <c r="I39">
        <v>11.6993701197552</v>
      </c>
      <c r="J39">
        <v>0</v>
      </c>
      <c r="K39">
        <v>64.783379080496104</v>
      </c>
      <c r="L39">
        <v>0</v>
      </c>
      <c r="R39" s="14">
        <v>44459</v>
      </c>
      <c r="S39">
        <v>1330358.3728571425</v>
      </c>
      <c r="T39" s="12">
        <v>1475911.1199999996</v>
      </c>
      <c r="U39" s="13">
        <v>4091.6499999999996</v>
      </c>
      <c r="V39">
        <v>61704.87</v>
      </c>
      <c r="W39">
        <v>87.160000000000011</v>
      </c>
      <c r="X39">
        <v>19792.509999999998</v>
      </c>
      <c r="Y39">
        <v>23586.023999999983</v>
      </c>
      <c r="Z39">
        <v>464081.46428571444</v>
      </c>
      <c r="AA39">
        <v>24386.19000000001</v>
      </c>
      <c r="AB39">
        <v>333685.96999999991</v>
      </c>
    </row>
    <row r="40" spans="1:28" x14ac:dyDescent="0.25">
      <c r="A40" s="1">
        <v>44095</v>
      </c>
      <c r="B40">
        <v>0</v>
      </c>
      <c r="C40">
        <v>0</v>
      </c>
      <c r="D40">
        <v>0</v>
      </c>
      <c r="E40">
        <v>0</v>
      </c>
      <c r="F40">
        <v>0</v>
      </c>
      <c r="G40">
        <v>235.54630735415199</v>
      </c>
      <c r="H40">
        <v>0</v>
      </c>
      <c r="I40">
        <v>14.234754193257499</v>
      </c>
      <c r="J40">
        <v>0</v>
      </c>
      <c r="K40">
        <v>56.546768501599402</v>
      </c>
      <c r="L40">
        <v>0</v>
      </c>
      <c r="R40" s="14">
        <v>44466</v>
      </c>
      <c r="S40">
        <v>1282833.951428571</v>
      </c>
      <c r="T40" s="12">
        <v>1465188.1000000003</v>
      </c>
      <c r="U40" s="13">
        <v>5575.1600000000017</v>
      </c>
      <c r="V40">
        <v>56239.119999999995</v>
      </c>
      <c r="W40">
        <v>70.819999999999993</v>
      </c>
      <c r="X40">
        <v>0</v>
      </c>
      <c r="Y40">
        <v>25015.479999999981</v>
      </c>
      <c r="Z40">
        <v>463112.31285714288</v>
      </c>
      <c r="AA40">
        <v>20502.869999999988</v>
      </c>
      <c r="AB40">
        <v>414485.80999999988</v>
      </c>
    </row>
    <row r="41" spans="1:28" x14ac:dyDescent="0.25">
      <c r="A41" s="1">
        <v>44102</v>
      </c>
      <c r="B41">
        <v>0</v>
      </c>
      <c r="C41">
        <v>0</v>
      </c>
      <c r="D41">
        <v>0</v>
      </c>
      <c r="E41">
        <v>0</v>
      </c>
      <c r="F41">
        <v>0</v>
      </c>
      <c r="G41">
        <v>239.354299437653</v>
      </c>
      <c r="H41">
        <v>0</v>
      </c>
      <c r="I41">
        <v>16.4944798397329</v>
      </c>
      <c r="J41">
        <v>0</v>
      </c>
      <c r="K41">
        <v>67.337000593895496</v>
      </c>
      <c r="L41">
        <v>0</v>
      </c>
      <c r="R41" s="14">
        <v>44473</v>
      </c>
      <c r="S41">
        <v>1324080.5857142855</v>
      </c>
      <c r="T41" s="12">
        <v>1422567.9799999997</v>
      </c>
      <c r="U41" s="13">
        <v>3612.4199999999987</v>
      </c>
      <c r="V41">
        <v>57216.950000000004</v>
      </c>
      <c r="W41">
        <v>62.260000000000005</v>
      </c>
      <c r="X41">
        <v>446637.28</v>
      </c>
      <c r="Y41">
        <v>35645.943999999989</v>
      </c>
      <c r="Z41">
        <v>499939.42142857146</v>
      </c>
      <c r="AA41">
        <v>9424.0299999999988</v>
      </c>
      <c r="AB41">
        <v>396932.31999999995</v>
      </c>
    </row>
    <row r="42" spans="1:28" x14ac:dyDescent="0.25">
      <c r="A42" s="1">
        <v>44109</v>
      </c>
      <c r="B42">
        <v>0</v>
      </c>
      <c r="C42">
        <v>0</v>
      </c>
      <c r="D42">
        <v>0</v>
      </c>
      <c r="E42">
        <v>0</v>
      </c>
      <c r="F42">
        <v>0</v>
      </c>
      <c r="G42">
        <v>221.551640329843</v>
      </c>
      <c r="H42">
        <v>0</v>
      </c>
      <c r="I42">
        <v>19.0209149570458</v>
      </c>
      <c r="J42">
        <v>0</v>
      </c>
      <c r="K42">
        <v>61.985607866557402</v>
      </c>
      <c r="L42">
        <v>0</v>
      </c>
      <c r="R42" s="14">
        <v>44480</v>
      </c>
      <c r="S42">
        <v>1380303.3485714286</v>
      </c>
      <c r="T42" s="12">
        <v>1295175.0899999992</v>
      </c>
      <c r="U42" s="13">
        <v>3195.7900000000009</v>
      </c>
      <c r="V42">
        <v>42836.81</v>
      </c>
      <c r="W42">
        <v>56.9</v>
      </c>
      <c r="X42">
        <v>1613043.9100000001</v>
      </c>
      <c r="Y42">
        <v>125393.36000000004</v>
      </c>
      <c r="Z42">
        <v>725248.54142857168</v>
      </c>
      <c r="AA42">
        <v>11725.26</v>
      </c>
      <c r="AB42">
        <v>510915.71</v>
      </c>
    </row>
    <row r="43" spans="1:28" x14ac:dyDescent="0.25">
      <c r="A43" s="1">
        <v>44116</v>
      </c>
      <c r="B43">
        <v>0</v>
      </c>
      <c r="C43">
        <v>0</v>
      </c>
      <c r="D43">
        <v>0</v>
      </c>
      <c r="E43">
        <v>0</v>
      </c>
      <c r="F43">
        <v>0</v>
      </c>
      <c r="G43">
        <v>208.494884164263</v>
      </c>
      <c r="H43">
        <v>0</v>
      </c>
      <c r="I43">
        <v>18.342659433212599</v>
      </c>
      <c r="J43">
        <v>0</v>
      </c>
      <c r="K43">
        <v>45.6175108843793</v>
      </c>
      <c r="L43">
        <v>0</v>
      </c>
      <c r="R43" s="14">
        <v>44487</v>
      </c>
      <c r="S43">
        <v>1500697.5028571421</v>
      </c>
      <c r="T43" s="12">
        <v>1771274.4500000014</v>
      </c>
      <c r="U43" s="13">
        <v>4486.72</v>
      </c>
      <c r="V43">
        <v>58331.799999999988</v>
      </c>
      <c r="W43">
        <v>77.02</v>
      </c>
      <c r="X43">
        <v>635651.18000000005</v>
      </c>
      <c r="Y43">
        <v>210870.44800000012</v>
      </c>
      <c r="Z43">
        <v>778065.4800000001</v>
      </c>
      <c r="AA43">
        <v>9733.7100000000028</v>
      </c>
      <c r="AB43">
        <v>913832.93000000017</v>
      </c>
    </row>
    <row r="44" spans="1:28" x14ac:dyDescent="0.25">
      <c r="A44" s="1">
        <v>44123</v>
      </c>
      <c r="B44">
        <v>0</v>
      </c>
      <c r="C44">
        <v>0</v>
      </c>
      <c r="D44">
        <v>0</v>
      </c>
      <c r="E44">
        <v>0</v>
      </c>
      <c r="F44">
        <v>0</v>
      </c>
      <c r="G44">
        <v>199.04770345924899</v>
      </c>
      <c r="H44">
        <v>0</v>
      </c>
      <c r="I44">
        <v>19.247987377134098</v>
      </c>
      <c r="J44">
        <v>0</v>
      </c>
      <c r="K44">
        <v>52.193440547317103</v>
      </c>
      <c r="L44">
        <v>0</v>
      </c>
      <c r="R44" s="14">
        <v>44494</v>
      </c>
      <c r="S44">
        <v>1362832.7857142854</v>
      </c>
      <c r="T44" s="12">
        <v>1667079.2699999996</v>
      </c>
      <c r="U44" s="13">
        <v>5950.3399999999992</v>
      </c>
      <c r="V44">
        <v>58308.220000000008</v>
      </c>
      <c r="W44">
        <v>91.24</v>
      </c>
      <c r="X44">
        <v>0</v>
      </c>
      <c r="Y44">
        <v>236363.04800000024</v>
      </c>
      <c r="Z44">
        <v>865285.40142857132</v>
      </c>
      <c r="AA44">
        <v>27667.280000000006</v>
      </c>
      <c r="AB44">
        <v>419344.19</v>
      </c>
    </row>
    <row r="45" spans="1:28" x14ac:dyDescent="0.25">
      <c r="A45" s="1">
        <v>44130</v>
      </c>
      <c r="B45">
        <v>0</v>
      </c>
      <c r="C45">
        <v>0</v>
      </c>
      <c r="D45">
        <v>0</v>
      </c>
      <c r="E45">
        <v>0</v>
      </c>
      <c r="F45">
        <v>0</v>
      </c>
      <c r="G45">
        <v>213.654690905401</v>
      </c>
      <c r="H45">
        <v>0</v>
      </c>
      <c r="I45">
        <v>18.062843511397201</v>
      </c>
      <c r="J45">
        <v>0</v>
      </c>
      <c r="K45">
        <v>75.496194891056703</v>
      </c>
      <c r="L45">
        <v>0</v>
      </c>
      <c r="R45" s="14">
        <v>44501</v>
      </c>
      <c r="S45">
        <v>1136556.6071428575</v>
      </c>
      <c r="T45" s="12">
        <v>1272830.3199999991</v>
      </c>
      <c r="U45" s="13">
        <v>4956.5599999999968</v>
      </c>
      <c r="V45">
        <v>57664.389999999992</v>
      </c>
      <c r="W45">
        <v>64.36</v>
      </c>
      <c r="X45">
        <v>0</v>
      </c>
      <c r="Y45">
        <v>203274.84000000011</v>
      </c>
      <c r="Z45">
        <v>918018.10714285728</v>
      </c>
      <c r="AA45">
        <v>9249.3999999999978</v>
      </c>
      <c r="AB45">
        <v>377060.97000000003</v>
      </c>
    </row>
    <row r="46" spans="1:28" x14ac:dyDescent="0.25">
      <c r="A46" s="1">
        <v>44137</v>
      </c>
      <c r="B46">
        <v>0</v>
      </c>
      <c r="C46">
        <v>0</v>
      </c>
      <c r="D46">
        <v>0</v>
      </c>
      <c r="E46">
        <v>0</v>
      </c>
      <c r="F46">
        <v>0</v>
      </c>
      <c r="G46">
        <v>338.41103918813798</v>
      </c>
      <c r="H46">
        <v>0</v>
      </c>
      <c r="I46">
        <v>17.705818659882599</v>
      </c>
      <c r="J46">
        <v>0</v>
      </c>
      <c r="K46">
        <v>599.11239535432105</v>
      </c>
      <c r="L46">
        <v>0</v>
      </c>
      <c r="R46" s="14">
        <v>44508</v>
      </c>
      <c r="S46">
        <v>1143787.0842857142</v>
      </c>
      <c r="T46" s="12">
        <v>1382211.4400000002</v>
      </c>
      <c r="U46" s="13">
        <v>6984.62</v>
      </c>
      <c r="V46">
        <v>60765.420000000013</v>
      </c>
      <c r="W46">
        <v>77.740000000000009</v>
      </c>
      <c r="X46">
        <v>0</v>
      </c>
      <c r="Y46">
        <v>221061.00000000017</v>
      </c>
      <c r="Z46">
        <v>956115.37285714329</v>
      </c>
      <c r="AA46">
        <v>27291.590000000007</v>
      </c>
      <c r="AB46">
        <v>363958.74</v>
      </c>
    </row>
    <row r="47" spans="1:28" x14ac:dyDescent="0.25">
      <c r="A47" s="1">
        <v>44144</v>
      </c>
      <c r="B47">
        <v>0</v>
      </c>
      <c r="C47">
        <v>0</v>
      </c>
      <c r="D47">
        <v>0</v>
      </c>
      <c r="E47">
        <v>0</v>
      </c>
      <c r="F47">
        <v>0</v>
      </c>
      <c r="G47">
        <v>397.63303408373099</v>
      </c>
      <c r="H47">
        <v>0</v>
      </c>
      <c r="I47">
        <v>16.0524341305589</v>
      </c>
      <c r="J47">
        <v>0</v>
      </c>
      <c r="K47">
        <v>869.71221815760202</v>
      </c>
      <c r="L47">
        <v>0</v>
      </c>
      <c r="R47" s="14">
        <v>44515</v>
      </c>
      <c r="S47">
        <v>1362583.78</v>
      </c>
      <c r="T47" s="12">
        <v>1367723.4600000002</v>
      </c>
      <c r="U47" s="13">
        <v>7240.1299999999992</v>
      </c>
      <c r="V47">
        <v>43110.51</v>
      </c>
      <c r="W47">
        <v>56.84</v>
      </c>
      <c r="X47">
        <v>690835.34999999986</v>
      </c>
      <c r="Y47">
        <v>28782.079999999994</v>
      </c>
      <c r="Z47">
        <v>832028.71000000008</v>
      </c>
      <c r="AA47">
        <v>22100.019999999993</v>
      </c>
      <c r="AB47">
        <v>237135.12999999989</v>
      </c>
    </row>
    <row r="48" spans="1:28" x14ac:dyDescent="0.25">
      <c r="A48" s="1">
        <v>44151</v>
      </c>
      <c r="B48">
        <v>0</v>
      </c>
      <c r="C48">
        <v>0</v>
      </c>
      <c r="D48">
        <v>0</v>
      </c>
      <c r="E48">
        <v>0</v>
      </c>
      <c r="F48">
        <v>0</v>
      </c>
      <c r="G48">
        <v>405.797397488738</v>
      </c>
      <c r="H48">
        <v>0</v>
      </c>
      <c r="I48">
        <v>11.2463493085147</v>
      </c>
      <c r="J48">
        <v>0</v>
      </c>
      <c r="K48">
        <v>392.97897847933598</v>
      </c>
      <c r="L48">
        <v>0</v>
      </c>
      <c r="R48" s="14">
        <v>44522</v>
      </c>
      <c r="S48">
        <v>1420463.43</v>
      </c>
      <c r="T48" s="12">
        <v>1086325.7799999998</v>
      </c>
      <c r="U48" s="13">
        <v>7260.0399999999981</v>
      </c>
      <c r="V48">
        <v>36136.019999999997</v>
      </c>
      <c r="W48">
        <v>40.980000000000004</v>
      </c>
      <c r="X48">
        <v>1557338.7199999997</v>
      </c>
      <c r="Y48">
        <v>86896.312000000049</v>
      </c>
      <c r="Z48">
        <v>801607.30142857134</v>
      </c>
      <c r="AA48">
        <v>19508.899999999998</v>
      </c>
      <c r="AB48">
        <v>297210.75</v>
      </c>
    </row>
    <row r="49" spans="1:28" x14ac:dyDescent="0.25">
      <c r="A49" s="1">
        <v>44158</v>
      </c>
      <c r="B49">
        <v>0</v>
      </c>
      <c r="C49">
        <v>0</v>
      </c>
      <c r="D49">
        <v>0</v>
      </c>
      <c r="E49">
        <v>0</v>
      </c>
      <c r="F49">
        <v>0</v>
      </c>
      <c r="G49">
        <v>343.51293628272799</v>
      </c>
      <c r="H49">
        <v>0</v>
      </c>
      <c r="I49">
        <v>8.7299856761678303</v>
      </c>
      <c r="J49">
        <v>0</v>
      </c>
      <c r="K49">
        <v>168.46496144483501</v>
      </c>
      <c r="L49">
        <v>0</v>
      </c>
      <c r="R49" s="14">
        <v>44529</v>
      </c>
      <c r="S49">
        <v>1276623.605714286</v>
      </c>
      <c r="T49" s="12">
        <v>1244532.3799999999</v>
      </c>
      <c r="U49" s="13">
        <v>5348.62</v>
      </c>
      <c r="V49">
        <v>37708.610000000008</v>
      </c>
      <c r="W49">
        <v>58.48</v>
      </c>
      <c r="X49">
        <v>0</v>
      </c>
      <c r="Y49">
        <v>13579.831999999993</v>
      </c>
      <c r="Z49">
        <v>744466.80857142853</v>
      </c>
      <c r="AA49">
        <v>18009.789999999997</v>
      </c>
      <c r="AB49">
        <v>437554.04999999993</v>
      </c>
    </row>
    <row r="50" spans="1:28" x14ac:dyDescent="0.25">
      <c r="A50" s="1">
        <v>44165</v>
      </c>
      <c r="B50">
        <v>0</v>
      </c>
      <c r="C50">
        <v>0</v>
      </c>
      <c r="D50">
        <v>0</v>
      </c>
      <c r="E50">
        <v>0</v>
      </c>
      <c r="F50">
        <v>0</v>
      </c>
      <c r="G50">
        <v>315.87466648642601</v>
      </c>
      <c r="H50">
        <v>0</v>
      </c>
      <c r="I50">
        <v>7.3063051226055</v>
      </c>
      <c r="J50">
        <v>0</v>
      </c>
      <c r="K50">
        <v>32.940602720986497</v>
      </c>
      <c r="L50">
        <v>0</v>
      </c>
    </row>
    <row r="51" spans="1:28" x14ac:dyDescent="0.25">
      <c r="A51" s="1">
        <v>44172</v>
      </c>
      <c r="B51">
        <v>0</v>
      </c>
      <c r="C51">
        <v>6.0468708736170801E-2</v>
      </c>
      <c r="D51">
        <v>0</v>
      </c>
      <c r="E51">
        <v>0</v>
      </c>
      <c r="F51">
        <v>0</v>
      </c>
      <c r="G51">
        <v>321.39316583656603</v>
      </c>
      <c r="H51">
        <v>0</v>
      </c>
      <c r="I51">
        <v>6.3043753358576797</v>
      </c>
      <c r="J51">
        <v>0</v>
      </c>
      <c r="K51">
        <v>15.9771332559366</v>
      </c>
      <c r="L51">
        <v>0</v>
      </c>
    </row>
    <row r="52" spans="1:28" x14ac:dyDescent="0.25">
      <c r="A52" s="1">
        <v>44179</v>
      </c>
      <c r="B52">
        <v>0</v>
      </c>
      <c r="C52">
        <v>1.01310094695569</v>
      </c>
      <c r="D52">
        <v>0</v>
      </c>
      <c r="E52">
        <v>0</v>
      </c>
      <c r="F52">
        <v>0</v>
      </c>
      <c r="G52">
        <v>354.23951580654102</v>
      </c>
      <c r="H52">
        <v>0</v>
      </c>
      <c r="I52">
        <v>5.2272313143196598</v>
      </c>
      <c r="J52">
        <v>0</v>
      </c>
      <c r="K52">
        <v>18.644599713491299</v>
      </c>
      <c r="L52">
        <v>0</v>
      </c>
    </row>
    <row r="53" spans="1:28" x14ac:dyDescent="0.25">
      <c r="A53" s="1">
        <v>44186</v>
      </c>
      <c r="B53">
        <v>0</v>
      </c>
      <c r="C53">
        <v>1.94362104986549</v>
      </c>
      <c r="D53">
        <v>0</v>
      </c>
      <c r="E53">
        <v>0</v>
      </c>
      <c r="F53">
        <v>0</v>
      </c>
      <c r="G53">
        <v>364.02383095541398</v>
      </c>
      <c r="H53">
        <v>0</v>
      </c>
      <c r="I53">
        <v>6.08772818356214</v>
      </c>
      <c r="J53">
        <v>0</v>
      </c>
      <c r="K53">
        <v>26.033400801268801</v>
      </c>
      <c r="L53">
        <v>0</v>
      </c>
    </row>
    <row r="54" spans="1:28" x14ac:dyDescent="0.25">
      <c r="A54" s="1">
        <v>44193</v>
      </c>
      <c r="B54">
        <v>0</v>
      </c>
      <c r="C54">
        <v>2.75981913527907</v>
      </c>
      <c r="D54">
        <v>0</v>
      </c>
      <c r="E54">
        <v>0</v>
      </c>
      <c r="F54">
        <v>0</v>
      </c>
      <c r="G54">
        <v>357.90372266965898</v>
      </c>
      <c r="H54">
        <v>0</v>
      </c>
      <c r="I54">
        <v>6.7638966325497902</v>
      </c>
      <c r="J54">
        <v>0</v>
      </c>
      <c r="K54">
        <v>24.610472819985699</v>
      </c>
      <c r="L54">
        <v>0</v>
      </c>
    </row>
    <row r="55" spans="1:28" x14ac:dyDescent="0.25">
      <c r="A55" s="1">
        <v>44200</v>
      </c>
      <c r="B55">
        <v>0</v>
      </c>
      <c r="C55">
        <v>3.5767578076747299</v>
      </c>
      <c r="D55">
        <v>0</v>
      </c>
      <c r="E55">
        <v>0</v>
      </c>
      <c r="F55">
        <v>0</v>
      </c>
      <c r="G55">
        <v>211.332669373074</v>
      </c>
      <c r="H55">
        <v>76.311105137222896</v>
      </c>
      <c r="I55">
        <v>5.4536635193222702</v>
      </c>
      <c r="J55">
        <v>0.13390708266513501</v>
      </c>
      <c r="K55">
        <v>7.5174340121559702</v>
      </c>
      <c r="L55">
        <v>5.8765873143153096</v>
      </c>
    </row>
    <row r="56" spans="1:28" x14ac:dyDescent="0.25">
      <c r="A56" s="1">
        <v>44207</v>
      </c>
      <c r="B56">
        <v>0</v>
      </c>
      <c r="C56">
        <v>4.75297194887046</v>
      </c>
      <c r="D56">
        <v>0</v>
      </c>
      <c r="E56">
        <v>0</v>
      </c>
      <c r="F56">
        <v>0</v>
      </c>
      <c r="G56">
        <v>62.722008448276199</v>
      </c>
      <c r="H56">
        <v>328.82909556336699</v>
      </c>
      <c r="I56">
        <v>2.6539963272517899</v>
      </c>
      <c r="J56">
        <v>2.4404733875829501</v>
      </c>
      <c r="K56">
        <v>0</v>
      </c>
      <c r="L56">
        <v>54.703826847850799</v>
      </c>
    </row>
    <row r="57" spans="1:28" x14ac:dyDescent="0.25">
      <c r="A57" s="1">
        <v>44214</v>
      </c>
      <c r="B57">
        <v>0</v>
      </c>
      <c r="C57">
        <v>4.5148493062635398</v>
      </c>
      <c r="D57">
        <v>0.66963253390832</v>
      </c>
      <c r="E57">
        <v>0</v>
      </c>
      <c r="F57">
        <v>0</v>
      </c>
      <c r="G57">
        <v>0</v>
      </c>
      <c r="H57">
        <v>609.22112276442601</v>
      </c>
      <c r="I57">
        <v>2.2411387667112699</v>
      </c>
      <c r="J57">
        <v>9.6186634658807808</v>
      </c>
      <c r="K57">
        <v>0</v>
      </c>
      <c r="L57">
        <v>51.225693759603601</v>
      </c>
    </row>
    <row r="58" spans="1:28" x14ac:dyDescent="0.25">
      <c r="A58" s="1">
        <v>44221</v>
      </c>
      <c r="B58">
        <v>0</v>
      </c>
      <c r="C58">
        <v>2.69150394324816</v>
      </c>
      <c r="D58">
        <v>3.8666398489509501</v>
      </c>
      <c r="E58">
        <v>0</v>
      </c>
      <c r="F58">
        <v>0</v>
      </c>
      <c r="G58">
        <v>0</v>
      </c>
      <c r="H58">
        <v>571.71355771877802</v>
      </c>
      <c r="I58">
        <v>1.7272402559162301</v>
      </c>
      <c r="J58">
        <v>21.094186245758301</v>
      </c>
      <c r="K58">
        <v>0</v>
      </c>
      <c r="L58">
        <v>4.1919445654867502</v>
      </c>
    </row>
    <row r="59" spans="1:28" x14ac:dyDescent="0.25">
      <c r="A59" s="1">
        <v>44228</v>
      </c>
      <c r="B59">
        <v>0</v>
      </c>
      <c r="C59">
        <v>2.4456821311729899</v>
      </c>
      <c r="D59">
        <v>14.536794722785499</v>
      </c>
      <c r="E59">
        <v>0</v>
      </c>
      <c r="F59">
        <v>0</v>
      </c>
      <c r="G59">
        <v>0</v>
      </c>
      <c r="H59">
        <v>551.79823910086895</v>
      </c>
      <c r="I59">
        <v>0.76369721919294997</v>
      </c>
      <c r="J59">
        <v>27.9373132888906</v>
      </c>
      <c r="K59">
        <v>0</v>
      </c>
      <c r="L59">
        <v>0.206081708352537</v>
      </c>
    </row>
    <row r="60" spans="1:28" x14ac:dyDescent="0.25">
      <c r="A60" s="1">
        <v>44235</v>
      </c>
      <c r="B60">
        <v>0</v>
      </c>
      <c r="C60">
        <v>3.1556157818883799</v>
      </c>
      <c r="D60">
        <v>19.539696635850301</v>
      </c>
      <c r="E60">
        <v>0</v>
      </c>
      <c r="F60">
        <v>0</v>
      </c>
      <c r="G60">
        <v>0</v>
      </c>
      <c r="H60">
        <v>543.32739899934495</v>
      </c>
      <c r="I60">
        <v>0.231079689051369</v>
      </c>
      <c r="J60">
        <v>26.883379502523798</v>
      </c>
      <c r="K60">
        <v>0</v>
      </c>
      <c r="L60">
        <v>0.194248158433414</v>
      </c>
    </row>
    <row r="61" spans="1:28" x14ac:dyDescent="0.25">
      <c r="A61" s="1">
        <v>44242</v>
      </c>
      <c r="B61">
        <v>0</v>
      </c>
      <c r="C61">
        <v>3.4280966726153399</v>
      </c>
      <c r="D61">
        <v>23.501011588366801</v>
      </c>
      <c r="E61">
        <v>0</v>
      </c>
      <c r="F61">
        <v>0</v>
      </c>
      <c r="G61">
        <v>0</v>
      </c>
      <c r="H61">
        <v>543.33016257212603</v>
      </c>
      <c r="I61">
        <v>0</v>
      </c>
      <c r="J61">
        <v>25.7050762736806</v>
      </c>
      <c r="K61">
        <v>0</v>
      </c>
      <c r="L61">
        <v>0.55743180447034002</v>
      </c>
    </row>
    <row r="62" spans="1:28" x14ac:dyDescent="0.25">
      <c r="A62" s="1">
        <v>44249</v>
      </c>
      <c r="B62">
        <v>0</v>
      </c>
      <c r="C62">
        <v>3.4533813321189801</v>
      </c>
      <c r="D62">
        <v>12.7452750212354</v>
      </c>
      <c r="E62">
        <v>0</v>
      </c>
      <c r="F62">
        <v>0</v>
      </c>
      <c r="G62">
        <v>0</v>
      </c>
      <c r="H62">
        <v>538.57033278254505</v>
      </c>
      <c r="I62">
        <v>0</v>
      </c>
      <c r="J62">
        <v>24.346228067904701</v>
      </c>
      <c r="K62">
        <v>0</v>
      </c>
      <c r="L62">
        <v>0.944294528341595</v>
      </c>
    </row>
    <row r="63" spans="1:28" x14ac:dyDescent="0.25">
      <c r="A63" s="1">
        <v>44256</v>
      </c>
      <c r="B63">
        <v>0</v>
      </c>
      <c r="C63">
        <v>2.2800932644570602</v>
      </c>
      <c r="D63">
        <v>4.7658931795930499</v>
      </c>
      <c r="E63">
        <v>0</v>
      </c>
      <c r="F63">
        <v>0</v>
      </c>
      <c r="G63">
        <v>0</v>
      </c>
      <c r="H63">
        <v>546.367648296521</v>
      </c>
      <c r="I63">
        <v>0</v>
      </c>
      <c r="J63">
        <v>27.425386895740399</v>
      </c>
      <c r="K63">
        <v>0</v>
      </c>
      <c r="L63">
        <v>0.95543875916257703</v>
      </c>
    </row>
    <row r="64" spans="1:28" x14ac:dyDescent="0.25">
      <c r="A64" s="1">
        <v>44263</v>
      </c>
      <c r="B64">
        <v>0</v>
      </c>
      <c r="C64">
        <v>2.0636837732750899</v>
      </c>
      <c r="D64">
        <v>0.12947172123835199</v>
      </c>
      <c r="E64">
        <v>0</v>
      </c>
      <c r="F64">
        <v>0</v>
      </c>
      <c r="G64">
        <v>0</v>
      </c>
      <c r="H64">
        <v>549.5285157065</v>
      </c>
      <c r="I64">
        <v>0</v>
      </c>
      <c r="J64">
        <v>27.725044894720899</v>
      </c>
      <c r="K64">
        <v>0</v>
      </c>
      <c r="L64">
        <v>0.83871723557223998</v>
      </c>
    </row>
    <row r="65" spans="1:12" x14ac:dyDescent="0.25">
      <c r="A65" s="1">
        <v>44270</v>
      </c>
      <c r="B65">
        <v>0</v>
      </c>
      <c r="C65">
        <v>1.83872131511321</v>
      </c>
      <c r="D65">
        <v>0.13597905409573099</v>
      </c>
      <c r="E65">
        <v>0</v>
      </c>
      <c r="F65">
        <v>0</v>
      </c>
      <c r="G65">
        <v>0</v>
      </c>
      <c r="H65">
        <v>549.05295793530604</v>
      </c>
      <c r="I65">
        <v>0</v>
      </c>
      <c r="J65">
        <v>25.514677549540501</v>
      </c>
      <c r="K65">
        <v>0</v>
      </c>
      <c r="L65">
        <v>0.378186288958275</v>
      </c>
    </row>
    <row r="66" spans="1:12" x14ac:dyDescent="0.25">
      <c r="A66" s="1">
        <v>44277</v>
      </c>
      <c r="B66">
        <v>0</v>
      </c>
      <c r="C66">
        <v>2.3458279533522899</v>
      </c>
      <c r="D66">
        <v>0.75267119153450002</v>
      </c>
      <c r="E66">
        <v>0</v>
      </c>
      <c r="F66">
        <v>0</v>
      </c>
      <c r="G66">
        <v>0</v>
      </c>
      <c r="H66">
        <v>573.14667525662503</v>
      </c>
      <c r="I66">
        <v>0</v>
      </c>
      <c r="J66">
        <v>35.199181923361003</v>
      </c>
      <c r="K66">
        <v>0</v>
      </c>
      <c r="L66">
        <v>0.116049579051276</v>
      </c>
    </row>
    <row r="67" spans="1:12" x14ac:dyDescent="0.25">
      <c r="A67" s="1">
        <v>44284</v>
      </c>
      <c r="B67">
        <v>5.0480944962497497E-5</v>
      </c>
      <c r="C67">
        <v>2.9307556657286802</v>
      </c>
      <c r="D67">
        <v>1.98402467466291</v>
      </c>
      <c r="E67">
        <v>0</v>
      </c>
      <c r="F67">
        <v>0</v>
      </c>
      <c r="G67">
        <v>0</v>
      </c>
      <c r="H67">
        <v>565.78760524260599</v>
      </c>
      <c r="I67">
        <v>0</v>
      </c>
      <c r="J67">
        <v>52.504947158475701</v>
      </c>
      <c r="K67">
        <v>0</v>
      </c>
      <c r="L67">
        <v>0.14465000816467799</v>
      </c>
    </row>
    <row r="68" spans="1:12" x14ac:dyDescent="0.25">
      <c r="A68" s="1">
        <v>44291</v>
      </c>
      <c r="B68">
        <v>3.7908800429555499E-4</v>
      </c>
      <c r="C68">
        <v>3.05350110037989</v>
      </c>
      <c r="D68">
        <v>4.9151462358635598</v>
      </c>
      <c r="E68">
        <v>0</v>
      </c>
      <c r="F68">
        <v>0</v>
      </c>
      <c r="G68">
        <v>0</v>
      </c>
      <c r="H68">
        <v>577.84869643061302</v>
      </c>
      <c r="I68">
        <v>0</v>
      </c>
      <c r="J68">
        <v>65.744106040698796</v>
      </c>
      <c r="K68">
        <v>0</v>
      </c>
      <c r="L68">
        <v>0.16978793243607901</v>
      </c>
    </row>
    <row r="69" spans="1:12" x14ac:dyDescent="0.25">
      <c r="A69" s="1">
        <v>44298</v>
      </c>
      <c r="B69">
        <v>1.8012279074864699E-3</v>
      </c>
      <c r="C69">
        <v>2.6882747710611801</v>
      </c>
      <c r="D69">
        <v>11.7687567834815</v>
      </c>
      <c r="E69">
        <v>0</v>
      </c>
      <c r="F69">
        <v>0</v>
      </c>
      <c r="G69">
        <v>0</v>
      </c>
      <c r="H69">
        <v>606.51828417290596</v>
      </c>
      <c r="I69">
        <v>0</v>
      </c>
      <c r="J69">
        <v>77.698157423197799</v>
      </c>
      <c r="K69">
        <v>0</v>
      </c>
      <c r="L69">
        <v>5.0083539045776101E-2</v>
      </c>
    </row>
    <row r="70" spans="1:12" x14ac:dyDescent="0.25">
      <c r="A70" s="1">
        <v>44305</v>
      </c>
      <c r="B70">
        <v>3.0900471056712099E-3</v>
      </c>
      <c r="C70">
        <v>1.8421940304498201</v>
      </c>
      <c r="D70">
        <v>18.039700310272099</v>
      </c>
      <c r="E70">
        <v>1.8667082966674799</v>
      </c>
      <c r="F70">
        <v>0</v>
      </c>
      <c r="G70">
        <v>0</v>
      </c>
      <c r="H70">
        <v>626.46638727220898</v>
      </c>
      <c r="I70">
        <v>0</v>
      </c>
      <c r="J70">
        <v>67.8151104041834</v>
      </c>
      <c r="K70">
        <v>0</v>
      </c>
      <c r="L70">
        <v>7.8742098755615705E-2</v>
      </c>
    </row>
    <row r="71" spans="1:12" x14ac:dyDescent="0.25">
      <c r="A71" s="1">
        <v>44312</v>
      </c>
      <c r="B71">
        <v>2.0514657840262798E-3</v>
      </c>
      <c r="C71">
        <v>1.42079513483255</v>
      </c>
      <c r="D71">
        <v>12.9780264497414</v>
      </c>
      <c r="E71">
        <v>115.79939157550901</v>
      </c>
      <c r="F71">
        <v>0</v>
      </c>
      <c r="G71">
        <v>0</v>
      </c>
      <c r="H71">
        <v>574.57842554960803</v>
      </c>
      <c r="I71">
        <v>0</v>
      </c>
      <c r="J71">
        <v>48.437223446137203</v>
      </c>
      <c r="K71">
        <v>0</v>
      </c>
      <c r="L71">
        <v>0.287246084904141</v>
      </c>
    </row>
    <row r="72" spans="1:12" x14ac:dyDescent="0.25">
      <c r="A72" s="1">
        <v>44319</v>
      </c>
      <c r="B72">
        <v>3.5870792464014899E-3</v>
      </c>
      <c r="C72">
        <v>2.6534674908197702</v>
      </c>
      <c r="D72">
        <v>1.65804613365787</v>
      </c>
      <c r="E72">
        <v>566.00511736584303</v>
      </c>
      <c r="F72">
        <v>0</v>
      </c>
      <c r="G72">
        <v>0</v>
      </c>
      <c r="H72">
        <v>549.15951024534104</v>
      </c>
      <c r="I72">
        <v>0</v>
      </c>
      <c r="J72">
        <v>40.343231852881303</v>
      </c>
      <c r="K72">
        <v>0</v>
      </c>
      <c r="L72">
        <v>0.35997076683588197</v>
      </c>
    </row>
    <row r="73" spans="1:12" x14ac:dyDescent="0.25">
      <c r="A73" s="1">
        <v>44326</v>
      </c>
      <c r="B73">
        <v>1.7919866929764501E-2</v>
      </c>
      <c r="C73">
        <v>4.9351770026815203</v>
      </c>
      <c r="D73">
        <v>7.7371488594515296E-4</v>
      </c>
      <c r="E73">
        <v>804.76365009298195</v>
      </c>
      <c r="F73">
        <v>0</v>
      </c>
      <c r="G73">
        <v>0</v>
      </c>
      <c r="H73">
        <v>551.88561753387205</v>
      </c>
      <c r="I73">
        <v>0</v>
      </c>
      <c r="J73">
        <v>25.971322569366102</v>
      </c>
      <c r="K73">
        <v>0</v>
      </c>
      <c r="L73">
        <v>0.103521805368573</v>
      </c>
    </row>
    <row r="74" spans="1:12" x14ac:dyDescent="0.25">
      <c r="A74" s="1">
        <v>44333</v>
      </c>
      <c r="B74">
        <v>1.5781863544882299E-2</v>
      </c>
      <c r="C74">
        <v>6.6034840797859999</v>
      </c>
      <c r="D74">
        <v>0</v>
      </c>
      <c r="E74">
        <v>797.31248711953003</v>
      </c>
      <c r="F74">
        <v>0</v>
      </c>
      <c r="G74">
        <v>0</v>
      </c>
      <c r="H74">
        <v>579.08010120489303</v>
      </c>
      <c r="I74">
        <v>0</v>
      </c>
      <c r="J74">
        <v>18.925295601906999</v>
      </c>
      <c r="K74">
        <v>0</v>
      </c>
      <c r="L74">
        <v>5.6344273549672801E-2</v>
      </c>
    </row>
    <row r="75" spans="1:12" x14ac:dyDescent="0.25">
      <c r="A75" s="1">
        <v>44340</v>
      </c>
      <c r="B75">
        <v>1.7712632215349799E-2</v>
      </c>
      <c r="C75">
        <v>5.4577122987818303</v>
      </c>
      <c r="D75">
        <v>0</v>
      </c>
      <c r="E75">
        <v>334.17529895275499</v>
      </c>
      <c r="F75">
        <v>0</v>
      </c>
      <c r="G75">
        <v>0</v>
      </c>
      <c r="H75">
        <v>589.11196801818903</v>
      </c>
      <c r="I75">
        <v>0</v>
      </c>
      <c r="J75">
        <v>17.341839082360899</v>
      </c>
      <c r="K75">
        <v>0</v>
      </c>
      <c r="L75">
        <v>0.29324352606684301</v>
      </c>
    </row>
    <row r="76" spans="1:12" x14ac:dyDescent="0.25">
      <c r="A76" s="1">
        <v>44347</v>
      </c>
      <c r="B76">
        <v>1.0002101423280301E-2</v>
      </c>
      <c r="C76">
        <v>3.69262273169466</v>
      </c>
      <c r="D76">
        <v>1.8328063706134601</v>
      </c>
      <c r="E76">
        <v>0</v>
      </c>
      <c r="F76">
        <v>0</v>
      </c>
      <c r="G76">
        <v>0</v>
      </c>
      <c r="H76">
        <v>575.88088894194505</v>
      </c>
      <c r="I76">
        <v>0</v>
      </c>
      <c r="J76">
        <v>15.0212911731399</v>
      </c>
      <c r="K76">
        <v>0</v>
      </c>
      <c r="L76">
        <v>2.4013762432832699</v>
      </c>
    </row>
    <row r="77" spans="1:12" x14ac:dyDescent="0.25">
      <c r="A77" s="1">
        <v>44354</v>
      </c>
      <c r="B77">
        <v>2.8583742057901901E-2</v>
      </c>
      <c r="C77">
        <v>2.8335287908845999</v>
      </c>
      <c r="D77">
        <v>7.6815806434904701</v>
      </c>
      <c r="E77">
        <v>0</v>
      </c>
      <c r="F77">
        <v>0</v>
      </c>
      <c r="G77">
        <v>0</v>
      </c>
      <c r="H77">
        <v>529.22662994490304</v>
      </c>
      <c r="I77">
        <v>0</v>
      </c>
      <c r="J77">
        <v>13.9961346544631</v>
      </c>
      <c r="K77">
        <v>0</v>
      </c>
      <c r="L77">
        <v>6.41609800676724</v>
      </c>
    </row>
    <row r="78" spans="1:12" x14ac:dyDescent="0.25">
      <c r="A78" s="1">
        <v>44361</v>
      </c>
      <c r="B78">
        <v>3.6969311564447001E-2</v>
      </c>
      <c r="C78">
        <v>3.6049560204186699</v>
      </c>
      <c r="D78">
        <v>15.044895727492699</v>
      </c>
      <c r="E78">
        <v>0</v>
      </c>
      <c r="F78">
        <v>0</v>
      </c>
      <c r="G78">
        <v>0</v>
      </c>
      <c r="H78">
        <v>536.97656040258596</v>
      </c>
      <c r="I78">
        <v>0</v>
      </c>
      <c r="J78">
        <v>10.2475336225395</v>
      </c>
      <c r="K78">
        <v>0</v>
      </c>
      <c r="L78">
        <v>7.2479843221323899</v>
      </c>
    </row>
    <row r="79" spans="1:12" x14ac:dyDescent="0.25">
      <c r="A79" s="1">
        <v>44368</v>
      </c>
      <c r="B79">
        <v>4.4695151485391001E-2</v>
      </c>
      <c r="C79">
        <v>3.5362312538708198</v>
      </c>
      <c r="D79">
        <v>9.8955797561073293</v>
      </c>
      <c r="E79">
        <v>0</v>
      </c>
      <c r="F79">
        <v>0</v>
      </c>
      <c r="G79">
        <v>0</v>
      </c>
      <c r="H79">
        <v>603.07560260122398</v>
      </c>
      <c r="I79">
        <v>0</v>
      </c>
      <c r="J79">
        <v>5.0958632866379299</v>
      </c>
      <c r="K79">
        <v>0</v>
      </c>
      <c r="L79">
        <v>3.7987414389784599</v>
      </c>
    </row>
    <row r="80" spans="1:12" x14ac:dyDescent="0.25">
      <c r="A80" s="1">
        <v>44375</v>
      </c>
      <c r="B80">
        <v>3.57798990291254E-2</v>
      </c>
      <c r="C80">
        <v>3.3158328160264299</v>
      </c>
      <c r="D80">
        <v>8.9747408499248404</v>
      </c>
      <c r="E80">
        <v>0</v>
      </c>
      <c r="F80">
        <v>0</v>
      </c>
      <c r="G80">
        <v>0</v>
      </c>
      <c r="H80">
        <v>692.70027292591897</v>
      </c>
      <c r="I80">
        <v>0</v>
      </c>
      <c r="J80">
        <v>2.63568538049135</v>
      </c>
      <c r="K80">
        <v>0</v>
      </c>
      <c r="L80">
        <v>1.782291722082</v>
      </c>
    </row>
    <row r="81" spans="1:12" x14ac:dyDescent="0.25">
      <c r="A81" s="1">
        <v>44382</v>
      </c>
      <c r="B81">
        <v>3.1757530882034202E-2</v>
      </c>
      <c r="C81">
        <v>3.9913059134720998</v>
      </c>
      <c r="D81">
        <v>12.9262139103389</v>
      </c>
      <c r="E81">
        <v>0</v>
      </c>
      <c r="F81">
        <v>0</v>
      </c>
      <c r="G81">
        <v>0</v>
      </c>
      <c r="H81">
        <v>734.71325851875804</v>
      </c>
      <c r="I81">
        <v>0</v>
      </c>
      <c r="J81">
        <v>0.931550269325229</v>
      </c>
      <c r="K81">
        <v>0</v>
      </c>
      <c r="L81">
        <v>2.8381983970819</v>
      </c>
    </row>
    <row r="82" spans="1:12" x14ac:dyDescent="0.25">
      <c r="A82" s="1">
        <v>44389</v>
      </c>
      <c r="B82">
        <v>4.6304194066418398E-2</v>
      </c>
      <c r="C82">
        <v>4.18977867595415</v>
      </c>
      <c r="D82">
        <v>18.903396543086998</v>
      </c>
      <c r="E82">
        <v>0</v>
      </c>
      <c r="F82">
        <v>0</v>
      </c>
      <c r="G82">
        <v>0</v>
      </c>
      <c r="H82">
        <v>738.65036431637498</v>
      </c>
      <c r="I82">
        <v>0</v>
      </c>
      <c r="J82">
        <v>1.5469938878725999</v>
      </c>
      <c r="K82">
        <v>0</v>
      </c>
      <c r="L82">
        <v>3.0851253209278999</v>
      </c>
    </row>
    <row r="83" spans="1:12" x14ac:dyDescent="0.25">
      <c r="A83" s="1">
        <v>44396</v>
      </c>
      <c r="B83">
        <v>5.97082407775631E-2</v>
      </c>
      <c r="C83">
        <v>4.5918560131416202</v>
      </c>
      <c r="D83">
        <v>22.021558577188099</v>
      </c>
      <c r="E83">
        <v>0</v>
      </c>
      <c r="F83">
        <v>0</v>
      </c>
      <c r="G83">
        <v>0</v>
      </c>
      <c r="H83">
        <v>696.196443988586</v>
      </c>
      <c r="I83">
        <v>0</v>
      </c>
      <c r="J83">
        <v>3.13170237449041</v>
      </c>
      <c r="K83">
        <v>0</v>
      </c>
      <c r="L83">
        <v>8.5913414131768207</v>
      </c>
    </row>
    <row r="84" spans="1:12" x14ac:dyDescent="0.25">
      <c r="A84" s="1">
        <v>44403</v>
      </c>
      <c r="B84">
        <v>6.8337128884853895E-2</v>
      </c>
      <c r="C84">
        <v>4.9506884033877796</v>
      </c>
      <c r="D84">
        <v>18.5117961977577</v>
      </c>
      <c r="E84">
        <v>0</v>
      </c>
      <c r="F84">
        <v>2.17769233563553E-2</v>
      </c>
      <c r="G84">
        <v>0</v>
      </c>
      <c r="H84">
        <v>570.86364288347295</v>
      </c>
      <c r="I84">
        <v>0</v>
      </c>
      <c r="J84">
        <v>10.385394997831501</v>
      </c>
      <c r="K84">
        <v>0</v>
      </c>
      <c r="L84">
        <v>20.517130708752202</v>
      </c>
    </row>
    <row r="85" spans="1:12" x14ac:dyDescent="0.25">
      <c r="A85" s="1">
        <v>44410</v>
      </c>
      <c r="B85">
        <v>6.8917499728251799E-2</v>
      </c>
      <c r="C85">
        <v>5.4426981851893999</v>
      </c>
      <c r="D85">
        <v>15.780782201872499</v>
      </c>
      <c r="E85">
        <v>0</v>
      </c>
      <c r="F85">
        <v>0.159570124076268</v>
      </c>
      <c r="G85">
        <v>0</v>
      </c>
      <c r="H85">
        <v>420.46844081236401</v>
      </c>
      <c r="I85">
        <v>0</v>
      </c>
      <c r="J85">
        <v>22.383016568012799</v>
      </c>
      <c r="K85">
        <v>0</v>
      </c>
      <c r="L85">
        <v>19.975265072712201</v>
      </c>
    </row>
    <row r="86" spans="1:12" x14ac:dyDescent="0.25">
      <c r="A86" s="1">
        <v>44417</v>
      </c>
      <c r="B86">
        <v>7.1417908292315105E-2</v>
      </c>
      <c r="C86">
        <v>4.7775392883794199</v>
      </c>
      <c r="D86">
        <v>17.260385738387001</v>
      </c>
      <c r="E86">
        <v>0</v>
      </c>
      <c r="F86">
        <v>0.49040054752164203</v>
      </c>
      <c r="G86">
        <v>0</v>
      </c>
      <c r="H86">
        <v>324.77324575948001</v>
      </c>
      <c r="I86">
        <v>0</v>
      </c>
      <c r="J86">
        <v>34.677117983543702</v>
      </c>
      <c r="K86">
        <v>0</v>
      </c>
      <c r="L86">
        <v>13.180918975647799</v>
      </c>
    </row>
    <row r="87" spans="1:12" x14ac:dyDescent="0.25">
      <c r="A87" s="1">
        <v>44424</v>
      </c>
      <c r="B87">
        <v>6.1391234801668297E-2</v>
      </c>
      <c r="C87">
        <v>4.1546335210280398</v>
      </c>
      <c r="D87">
        <v>19.577500648307801</v>
      </c>
      <c r="E87">
        <v>0</v>
      </c>
      <c r="F87">
        <v>0.32737211316110798</v>
      </c>
      <c r="G87">
        <v>0</v>
      </c>
      <c r="H87">
        <v>341.82147716194203</v>
      </c>
      <c r="I87">
        <v>0</v>
      </c>
      <c r="J87">
        <v>38.918302298274803</v>
      </c>
      <c r="K87">
        <v>0</v>
      </c>
      <c r="L87">
        <v>21.794460084669598</v>
      </c>
    </row>
    <row r="88" spans="1:12" x14ac:dyDescent="0.25">
      <c r="A88" s="1">
        <v>44431</v>
      </c>
      <c r="B88">
        <v>5.49248243459819E-2</v>
      </c>
      <c r="C88">
        <v>3.9483785282672001</v>
      </c>
      <c r="D88">
        <v>19.050947305609601</v>
      </c>
      <c r="E88">
        <v>0</v>
      </c>
      <c r="F88">
        <v>0.100074637791782</v>
      </c>
      <c r="G88">
        <v>0</v>
      </c>
      <c r="H88">
        <v>458.92716944097299</v>
      </c>
      <c r="I88">
        <v>0</v>
      </c>
      <c r="J88">
        <v>23.132740085236399</v>
      </c>
      <c r="K88">
        <v>0</v>
      </c>
      <c r="L88">
        <v>43.442857650557997</v>
      </c>
    </row>
    <row r="89" spans="1:12" x14ac:dyDescent="0.25">
      <c r="A89" s="1">
        <v>44438</v>
      </c>
      <c r="B89">
        <v>5.1239090490626901E-2</v>
      </c>
      <c r="C89">
        <v>3.4253008100582001</v>
      </c>
      <c r="D89">
        <v>17.8657196670217</v>
      </c>
      <c r="E89">
        <v>2.81321616630468</v>
      </c>
      <c r="F89">
        <v>2.9383862004699399E-4</v>
      </c>
      <c r="G89">
        <v>0</v>
      </c>
      <c r="H89">
        <v>610.46232296980895</v>
      </c>
      <c r="I89">
        <v>0</v>
      </c>
      <c r="J89">
        <v>15.3692289031156</v>
      </c>
      <c r="K89">
        <v>0</v>
      </c>
      <c r="L89">
        <v>59.695958965612903</v>
      </c>
    </row>
    <row r="90" spans="1:12" x14ac:dyDescent="0.25">
      <c r="A90" s="1">
        <v>44445</v>
      </c>
      <c r="B90">
        <v>4.7055659044881099E-2</v>
      </c>
      <c r="C90">
        <v>2.1287602773558798</v>
      </c>
      <c r="D90">
        <v>17.745695221042201</v>
      </c>
      <c r="E90">
        <v>64.136510485752893</v>
      </c>
      <c r="F90">
        <v>6.6195550509659</v>
      </c>
      <c r="G90">
        <v>0</v>
      </c>
      <c r="H90">
        <v>649.13397688217799</v>
      </c>
      <c r="I90">
        <v>0</v>
      </c>
      <c r="J90">
        <v>49.687655937854402</v>
      </c>
      <c r="K90">
        <v>0</v>
      </c>
      <c r="L90">
        <v>428.39754891554799</v>
      </c>
    </row>
    <row r="91" spans="1:12" x14ac:dyDescent="0.25">
      <c r="A91" s="1">
        <v>44452</v>
      </c>
      <c r="B91">
        <v>4.3356971526365903E-2</v>
      </c>
      <c r="C91">
        <v>1.6177479591702999</v>
      </c>
      <c r="D91">
        <v>21.9628489362014</v>
      </c>
      <c r="E91">
        <v>142.43082508071299</v>
      </c>
      <c r="F91">
        <v>21.843499873407001</v>
      </c>
      <c r="G91">
        <v>0</v>
      </c>
      <c r="H91">
        <v>590.12117930353304</v>
      </c>
      <c r="I91">
        <v>0</v>
      </c>
      <c r="J91">
        <v>97.492738611815497</v>
      </c>
      <c r="K91">
        <v>0</v>
      </c>
      <c r="L91">
        <v>840.09638764831095</v>
      </c>
    </row>
    <row r="92" spans="1:12" x14ac:dyDescent="0.25">
      <c r="A92" s="1">
        <v>44459</v>
      </c>
      <c r="B92">
        <v>4.1453718086618199E-2</v>
      </c>
      <c r="C92">
        <v>1.5782816982938199</v>
      </c>
      <c r="D92">
        <v>28.038873226937501</v>
      </c>
      <c r="E92">
        <v>182.79981539454201</v>
      </c>
      <c r="F92">
        <v>37.2623739886523</v>
      </c>
      <c r="G92">
        <v>0</v>
      </c>
      <c r="H92">
        <v>443.49236586619099</v>
      </c>
      <c r="I92">
        <v>0</v>
      </c>
      <c r="J92">
        <v>115.30576718272199</v>
      </c>
      <c r="K92">
        <v>0</v>
      </c>
      <c r="L92">
        <v>326.87356926925497</v>
      </c>
    </row>
    <row r="93" spans="1:12" x14ac:dyDescent="0.25">
      <c r="A93" s="1">
        <v>44466</v>
      </c>
      <c r="B93">
        <v>3.8854182299913699E-2</v>
      </c>
      <c r="C93">
        <v>1.8598621782654501</v>
      </c>
      <c r="D93">
        <v>32.5740415277251</v>
      </c>
      <c r="E93">
        <v>133.13554234443001</v>
      </c>
      <c r="F93">
        <v>7.0123957161958703</v>
      </c>
      <c r="G93">
        <v>0</v>
      </c>
      <c r="H93">
        <v>354.559477980363</v>
      </c>
      <c r="I93">
        <v>0</v>
      </c>
      <c r="J93">
        <v>113.276478499997</v>
      </c>
      <c r="K93">
        <v>0</v>
      </c>
      <c r="L93">
        <v>34.000816829173203</v>
      </c>
    </row>
    <row r="94" spans="1:12" x14ac:dyDescent="0.25">
      <c r="A94" s="1">
        <v>44473</v>
      </c>
      <c r="B94">
        <v>3.4366045748290601E-2</v>
      </c>
      <c r="C94">
        <v>2.9777296978491101</v>
      </c>
      <c r="D94">
        <v>35.927023446942798</v>
      </c>
      <c r="E94">
        <v>14.672983265349901</v>
      </c>
      <c r="F94">
        <v>4.6138282254343803</v>
      </c>
      <c r="G94">
        <v>0</v>
      </c>
      <c r="H94">
        <v>382.84196526969998</v>
      </c>
      <c r="I94">
        <v>0</v>
      </c>
      <c r="J94">
        <v>51.958533964807799</v>
      </c>
      <c r="K94">
        <v>0</v>
      </c>
      <c r="L94">
        <v>72.344079255674302</v>
      </c>
    </row>
    <row r="95" spans="1:12" x14ac:dyDescent="0.25">
      <c r="A95" s="1">
        <v>44480</v>
      </c>
      <c r="B95">
        <v>2.8586464582614199E-2</v>
      </c>
      <c r="C95">
        <v>4.9653119350136299</v>
      </c>
      <c r="D95">
        <v>32.517805224646999</v>
      </c>
      <c r="E95">
        <v>43.912418915655699</v>
      </c>
      <c r="F95">
        <v>14.823042092120399</v>
      </c>
      <c r="G95">
        <v>0</v>
      </c>
      <c r="H95">
        <v>505.83966815452101</v>
      </c>
      <c r="I95">
        <v>0</v>
      </c>
      <c r="J95">
        <v>16.8775913554108</v>
      </c>
      <c r="K95">
        <v>0</v>
      </c>
      <c r="L95">
        <v>236.27634446815</v>
      </c>
    </row>
    <row r="96" spans="1:12" x14ac:dyDescent="0.25">
      <c r="A96" s="1">
        <v>44487</v>
      </c>
      <c r="B96">
        <v>3.1795737586549501E-2</v>
      </c>
      <c r="C96">
        <v>6.4446876356431098</v>
      </c>
      <c r="D96">
        <v>30.223898061687699</v>
      </c>
      <c r="E96">
        <v>105.631884159073</v>
      </c>
      <c r="F96">
        <v>51.072901057372</v>
      </c>
      <c r="G96">
        <v>0</v>
      </c>
      <c r="H96">
        <v>641.79307298654703</v>
      </c>
      <c r="I96">
        <v>0</v>
      </c>
      <c r="J96">
        <v>15.567401309159999</v>
      </c>
      <c r="K96">
        <v>0</v>
      </c>
      <c r="L96">
        <v>742.58121311687398</v>
      </c>
    </row>
    <row r="97" spans="1:12" x14ac:dyDescent="0.25">
      <c r="A97" s="1">
        <v>44494</v>
      </c>
      <c r="B97">
        <v>3.90365968812924E-2</v>
      </c>
      <c r="C97">
        <v>7.2595489943617704</v>
      </c>
      <c r="D97">
        <v>26.3088355662853</v>
      </c>
      <c r="E97">
        <v>139.19200243482501</v>
      </c>
      <c r="F97">
        <v>110.170051513968</v>
      </c>
      <c r="G97">
        <v>0</v>
      </c>
      <c r="H97">
        <v>750.56747304907901</v>
      </c>
      <c r="I97">
        <v>0</v>
      </c>
      <c r="J97">
        <v>14.642295113451</v>
      </c>
      <c r="K97">
        <v>0</v>
      </c>
      <c r="L97">
        <v>829.38142475759105</v>
      </c>
    </row>
    <row r="98" spans="1:12" x14ac:dyDescent="0.25">
      <c r="A98" s="1">
        <v>44501</v>
      </c>
      <c r="B98">
        <v>3.7587079735716802E-2</v>
      </c>
      <c r="C98">
        <v>7.5747223697466</v>
      </c>
      <c r="D98">
        <v>28.440547161346501</v>
      </c>
      <c r="E98">
        <v>113.778320164413</v>
      </c>
      <c r="F98">
        <v>140.03810884286301</v>
      </c>
      <c r="G98">
        <v>0</v>
      </c>
      <c r="H98">
        <v>773.30162665832097</v>
      </c>
      <c r="I98">
        <v>0</v>
      </c>
      <c r="J98">
        <v>13.3330823130876</v>
      </c>
      <c r="K98">
        <v>0</v>
      </c>
      <c r="L98">
        <v>395.16704955927599</v>
      </c>
    </row>
    <row r="99" spans="1:12" x14ac:dyDescent="0.25">
      <c r="A99" s="1">
        <v>44508</v>
      </c>
      <c r="B99">
        <v>3.7935401426493397E-2</v>
      </c>
      <c r="C99">
        <v>7.8425518544968202</v>
      </c>
      <c r="D99">
        <v>26.056310711682201</v>
      </c>
      <c r="E99">
        <v>11.858239953336099</v>
      </c>
      <c r="F99">
        <v>142.40589735342999</v>
      </c>
      <c r="G99">
        <v>0</v>
      </c>
      <c r="H99">
        <v>792.64025558087701</v>
      </c>
      <c r="I99">
        <v>0</v>
      </c>
      <c r="J99">
        <v>12.396294980491399</v>
      </c>
      <c r="K99">
        <v>0</v>
      </c>
      <c r="L99">
        <v>305.44487453186099</v>
      </c>
    </row>
    <row r="100" spans="1:12" x14ac:dyDescent="0.25">
      <c r="A100" s="1">
        <v>44515</v>
      </c>
      <c r="B100">
        <v>3.0791146267839999E-2</v>
      </c>
      <c r="C100">
        <v>7.8494357487554698</v>
      </c>
      <c r="D100">
        <v>24.139188685098802</v>
      </c>
      <c r="E100">
        <v>3.3568077627015098</v>
      </c>
      <c r="F100">
        <v>104.315955981166</v>
      </c>
      <c r="G100">
        <v>0</v>
      </c>
      <c r="H100">
        <v>769.36353295174194</v>
      </c>
      <c r="I100">
        <v>0</v>
      </c>
      <c r="J100">
        <v>10.6654927680111</v>
      </c>
      <c r="K100">
        <v>0</v>
      </c>
      <c r="L100">
        <v>120.95836140801001</v>
      </c>
    </row>
    <row r="101" spans="1:12" x14ac:dyDescent="0.25">
      <c r="A101" s="1">
        <v>44522</v>
      </c>
      <c r="B101">
        <v>2.4069731127851799E-2</v>
      </c>
      <c r="C101">
        <v>7.4148577319664399</v>
      </c>
      <c r="D101">
        <v>15.8738194803593</v>
      </c>
      <c r="E101">
        <v>47.721864443114498</v>
      </c>
      <c r="F101">
        <v>66.241893679239595</v>
      </c>
      <c r="G101">
        <v>0</v>
      </c>
      <c r="H101">
        <v>682.69839097475597</v>
      </c>
      <c r="I101">
        <v>0</v>
      </c>
      <c r="J101">
        <v>5.3688486053789903</v>
      </c>
      <c r="K101">
        <v>0</v>
      </c>
      <c r="L101">
        <v>13.768964735637599</v>
      </c>
    </row>
    <row r="102" spans="1:12" x14ac:dyDescent="0.25">
      <c r="A102" s="1">
        <v>44529</v>
      </c>
      <c r="B102">
        <v>2.2481149120778001E-2</v>
      </c>
      <c r="C102">
        <v>6.2011064723962397</v>
      </c>
      <c r="D102">
        <v>10.786903931298401</v>
      </c>
      <c r="E102">
        <v>82.633986783243898</v>
      </c>
      <c r="F102">
        <v>12.597072084519899</v>
      </c>
      <c r="G102">
        <v>0</v>
      </c>
      <c r="H102">
        <v>574.50926548716404</v>
      </c>
      <c r="I102">
        <v>0</v>
      </c>
      <c r="J102">
        <v>4.3971308910122602</v>
      </c>
      <c r="K102">
        <v>0</v>
      </c>
      <c r="L102">
        <v>29.125644563864199</v>
      </c>
    </row>
    <row r="108" spans="1:12" x14ac:dyDescent="0.25">
      <c r="A108" s="8" t="s">
        <v>16</v>
      </c>
    </row>
    <row r="109" spans="1:12" x14ac:dyDescent="0.25">
      <c r="B109" s="4" t="s">
        <v>30</v>
      </c>
      <c r="C109" s="4" t="s">
        <v>31</v>
      </c>
    </row>
    <row r="110" spans="1:12" x14ac:dyDescent="0.25">
      <c r="B110" t="s">
        <v>21</v>
      </c>
    </row>
    <row r="111" spans="1:12" x14ac:dyDescent="0.25">
      <c r="A111" s="4" t="s">
        <v>25</v>
      </c>
      <c r="B111" t="s">
        <v>17</v>
      </c>
      <c r="C111" t="s">
        <v>18</v>
      </c>
      <c r="D111" t="s">
        <v>19</v>
      </c>
      <c r="E111" t="s">
        <v>20</v>
      </c>
    </row>
    <row r="112" spans="1:12" x14ac:dyDescent="0.25">
      <c r="A112" t="s">
        <v>95</v>
      </c>
      <c r="B112" s="9">
        <v>5.0480944962497497E-5</v>
      </c>
      <c r="C112" s="9">
        <v>0.21835347629802321</v>
      </c>
      <c r="D112" s="9">
        <v>0.68471818322749245</v>
      </c>
      <c r="E112" s="9">
        <v>0.28664935247742668</v>
      </c>
      <c r="F112" s="9"/>
      <c r="H112" s="13"/>
      <c r="I112" s="13">
        <f>SUM(B112:E112)</f>
        <v>1.1897714929479049</v>
      </c>
      <c r="J112">
        <f>I112/I124</f>
        <v>2.8688700473758103E-4</v>
      </c>
      <c r="K112">
        <f>J112*1000000</f>
        <v>286.88700473758104</v>
      </c>
    </row>
    <row r="113" spans="1:12" x14ac:dyDescent="0.25">
      <c r="A113" t="s">
        <v>96</v>
      </c>
      <c r="B113" s="9">
        <v>39.477940895778907</v>
      </c>
      <c r="C113" s="9">
        <v>45.637777521687738</v>
      </c>
      <c r="D113" s="9">
        <v>46.656831451963356</v>
      </c>
      <c r="E113" s="9">
        <v>58.529952440229195</v>
      </c>
      <c r="F113" s="9"/>
      <c r="H113" s="13"/>
    </row>
    <row r="114" spans="1:12" x14ac:dyDescent="0.25">
      <c r="A114" t="s">
        <v>97</v>
      </c>
      <c r="B114" s="9">
        <v>82.627090172221813</v>
      </c>
      <c r="C114" s="9">
        <v>92.790052975531168</v>
      </c>
      <c r="D114" s="9">
        <v>262.21975970147651</v>
      </c>
      <c r="E114" s="9">
        <v>230.27433226934798</v>
      </c>
      <c r="F114" s="9"/>
      <c r="H114" s="13"/>
    </row>
    <row r="115" spans="1:12" x14ac:dyDescent="0.25">
      <c r="A115" t="s">
        <v>98</v>
      </c>
      <c r="B115" s="9">
        <v>0</v>
      </c>
      <c r="C115" s="9">
        <v>2619.9226534032869</v>
      </c>
      <c r="D115" s="9">
        <v>525.31590947174254</v>
      </c>
      <c r="E115" s="9">
        <v>562.75850788171272</v>
      </c>
      <c r="F115" s="9"/>
      <c r="H115" s="13"/>
    </row>
    <row r="116" spans="1:12" x14ac:dyDescent="0.25">
      <c r="A116" t="s">
        <v>99</v>
      </c>
      <c r="B116" s="9">
        <v>0</v>
      </c>
      <c r="C116" s="9">
        <v>0</v>
      </c>
      <c r="D116" s="9">
        <v>73.837312813748269</v>
      </c>
      <c r="E116" s="9">
        <v>646.27875083011338</v>
      </c>
      <c r="H116" s="13"/>
    </row>
    <row r="117" spans="1:12" x14ac:dyDescent="0.25">
      <c r="A117" t="s">
        <v>100</v>
      </c>
      <c r="B117" s="9">
        <v>6546.9844170762362</v>
      </c>
      <c r="C117" s="9">
        <v>7592.5089452442089</v>
      </c>
      <c r="D117" s="9">
        <v>6934.1833658840251</v>
      </c>
      <c r="E117" s="9">
        <v>5873.555251112708</v>
      </c>
      <c r="H117" s="13"/>
    </row>
    <row r="118" spans="1:12" x14ac:dyDescent="0.25">
      <c r="A118" t="s">
        <v>101</v>
      </c>
      <c r="B118" s="9">
        <v>306.52846573672531</v>
      </c>
      <c r="C118" s="9">
        <v>409.27279453800429</v>
      </c>
      <c r="D118" s="9">
        <v>526.23868760009202</v>
      </c>
      <c r="E118" s="9">
        <v>145.20667130081097</v>
      </c>
    </row>
    <row r="119" spans="1:12" x14ac:dyDescent="0.25">
      <c r="A119" t="s">
        <v>102</v>
      </c>
      <c r="B119" s="9">
        <v>120.33315055776339</v>
      </c>
      <c r="C119" s="9">
        <v>23.04543176020594</v>
      </c>
      <c r="D119" s="9">
        <v>1822.4895792514264</v>
      </c>
      <c r="E119" s="9">
        <v>2745.0479563969384</v>
      </c>
    </row>
    <row r="120" spans="1:12" x14ac:dyDescent="0.25">
      <c r="B120" s="9"/>
      <c r="C120" s="9"/>
      <c r="D120" s="9"/>
      <c r="E120" s="9"/>
      <c r="F120" s="9"/>
    </row>
    <row r="122" spans="1:12" x14ac:dyDescent="0.25">
      <c r="A122" s="8" t="s">
        <v>32</v>
      </c>
    </row>
    <row r="123" spans="1:12" x14ac:dyDescent="0.25">
      <c r="B123" s="4" t="s">
        <v>48</v>
      </c>
      <c r="C123" s="4" t="s">
        <v>49</v>
      </c>
    </row>
    <row r="124" spans="1:12" x14ac:dyDescent="0.25">
      <c r="B124" t="s">
        <v>21</v>
      </c>
      <c r="G124">
        <v>2978.2971182809051</v>
      </c>
      <c r="H124">
        <v>4177.4720503770604</v>
      </c>
      <c r="I124">
        <v>4147.1780641866408</v>
      </c>
      <c r="J124">
        <v>4297.8425591199712</v>
      </c>
    </row>
    <row r="125" spans="1:12" x14ac:dyDescent="0.25">
      <c r="A125" s="4" t="s">
        <v>25</v>
      </c>
      <c r="B125" t="s">
        <v>17</v>
      </c>
      <c r="C125" t="s">
        <v>18</v>
      </c>
      <c r="D125" t="s">
        <v>19</v>
      </c>
      <c r="E125" t="s">
        <v>20</v>
      </c>
      <c r="G125" s="8" t="s">
        <v>52</v>
      </c>
      <c r="H125" s="8">
        <v>2</v>
      </c>
      <c r="I125" s="8">
        <v>3</v>
      </c>
      <c r="J125" s="8">
        <v>4</v>
      </c>
    </row>
    <row r="126" spans="1:12" x14ac:dyDescent="0.25">
      <c r="A126" t="s">
        <v>44</v>
      </c>
      <c r="B126" s="13">
        <v>284.10000000000002</v>
      </c>
      <c r="C126" s="13">
        <v>11065.259999999998</v>
      </c>
      <c r="D126" s="13">
        <v>1346.3200000000002</v>
      </c>
      <c r="E126" s="13">
        <v>585.82000000000005</v>
      </c>
      <c r="F126" s="13"/>
      <c r="G126" s="15">
        <f>IFERROR(B112/B126*G$124,0)</f>
        <v>5.2920539567019803E-4</v>
      </c>
      <c r="H126" s="15">
        <f>IFERROR(C112/C126*H$124,0)</f>
        <v>8.2435075573250152E-2</v>
      </c>
      <c r="I126" s="15">
        <f>IFERROR(D112/D126*I$124,0)</f>
        <v>2.1091926359489461</v>
      </c>
      <c r="J126" s="15">
        <f>IFERROR(E112/E126*J$124,0)</f>
        <v>2.1029903154922436</v>
      </c>
      <c r="L126" s="15" t="e" cm="1">
        <f t="array" ref="L126">sum</f>
        <v>#NAME?</v>
      </c>
    </row>
    <row r="127" spans="1:12" x14ac:dyDescent="0.25">
      <c r="A127" t="s">
        <v>45</v>
      </c>
      <c r="B127" s="13">
        <v>59211.590000000004</v>
      </c>
      <c r="C127" s="13">
        <v>135037.36000000002</v>
      </c>
      <c r="D127" s="13">
        <v>68806.790000000008</v>
      </c>
      <c r="E127" s="13">
        <v>49035.24</v>
      </c>
      <c r="F127" s="13"/>
      <c r="G127" s="15">
        <f t="shared" ref="G127:G133" si="0">IFERROR(B113/B127*G$124,0)</f>
        <v>1.9857098518307346</v>
      </c>
      <c r="H127" s="15">
        <f t="shared" ref="H127:H133" si="1">IFERROR(C113/C127*H$124,0)</f>
        <v>1.4118355101001454</v>
      </c>
      <c r="I127" s="15">
        <f t="shared" ref="I127:I133" si="2">IFERROR(D113/D127*I$124,0)</f>
        <v>2.8121379872834606</v>
      </c>
      <c r="J127" s="15">
        <f t="shared" ref="J127:J132" si="3">IFERROR(E113/E127*J$124,0)</f>
        <v>5.1300354720581538</v>
      </c>
    </row>
    <row r="128" spans="1:12" x14ac:dyDescent="0.25">
      <c r="A128" t="s">
        <v>47</v>
      </c>
      <c r="B128" s="13">
        <v>40335.19</v>
      </c>
      <c r="C128" s="13">
        <v>104977.56</v>
      </c>
      <c r="D128" s="13">
        <v>371360.53</v>
      </c>
      <c r="E128" s="13">
        <v>452078.73</v>
      </c>
      <c r="F128" s="13"/>
      <c r="G128" s="15">
        <f t="shared" si="0"/>
        <v>6.1010751294803551</v>
      </c>
      <c r="H128" s="15">
        <f t="shared" si="1"/>
        <v>3.6924829731067121</v>
      </c>
      <c r="I128" s="15">
        <f t="shared" si="2"/>
        <v>2.9283457653139804</v>
      </c>
      <c r="J128" s="15">
        <f t="shared" si="3"/>
        <v>2.1891824583300727</v>
      </c>
    </row>
    <row r="129" spans="1:12" x14ac:dyDescent="0.25">
      <c r="A129" t="s">
        <v>103</v>
      </c>
      <c r="B129" s="13">
        <v>0</v>
      </c>
      <c r="C129" s="13">
        <v>3593963.67</v>
      </c>
      <c r="D129" s="13">
        <v>3272865.97</v>
      </c>
      <c r="E129" s="13">
        <v>4943506.4399999995</v>
      </c>
      <c r="F129" s="13"/>
      <c r="G129" s="15">
        <f t="shared" si="0"/>
        <v>0</v>
      </c>
      <c r="H129" s="15">
        <f>IFERROR(C115/C129*H$124,0)</f>
        <v>3.0452877835412115</v>
      </c>
      <c r="I129" s="15">
        <f t="shared" si="2"/>
        <v>0.66564858949279426</v>
      </c>
      <c r="J129" s="15">
        <f t="shared" si="3"/>
        <v>0.48925747241079287</v>
      </c>
    </row>
    <row r="130" spans="1:12" x14ac:dyDescent="0.25">
      <c r="A130" t="s">
        <v>104</v>
      </c>
      <c r="B130" s="13">
        <v>0</v>
      </c>
      <c r="C130" s="13">
        <v>0</v>
      </c>
      <c r="D130" s="13">
        <v>270106.82399999996</v>
      </c>
      <c r="E130" s="13">
        <v>1161866.8640000008</v>
      </c>
      <c r="F130" s="13"/>
      <c r="G130" s="15">
        <f t="shared" si="0"/>
        <v>0</v>
      </c>
      <c r="H130" s="15">
        <f t="shared" si="1"/>
        <v>0</v>
      </c>
      <c r="I130" s="15">
        <f t="shared" si="2"/>
        <v>1.1336865891979984</v>
      </c>
      <c r="J130" s="15">
        <f t="shared" si="3"/>
        <v>2.390639070994756</v>
      </c>
    </row>
    <row r="131" spans="1:12" x14ac:dyDescent="0.25">
      <c r="A131" t="s">
        <v>83</v>
      </c>
      <c r="B131" s="13">
        <v>8823405.3114285693</v>
      </c>
      <c r="C131" s="13">
        <v>12568922.388571428</v>
      </c>
      <c r="D131" s="13">
        <v>8897871.4814285729</v>
      </c>
      <c r="E131" s="13">
        <v>7120775.1442857143</v>
      </c>
      <c r="F131" s="13"/>
      <c r="G131" s="15">
        <f t="shared" si="0"/>
        <v>2.2099024282101292</v>
      </c>
      <c r="H131" s="15">
        <f t="shared" si="1"/>
        <v>2.5234855407998489</v>
      </c>
      <c r="I131" s="15">
        <f t="shared" si="2"/>
        <v>3.2319294797709381</v>
      </c>
      <c r="J131" s="15">
        <f t="shared" si="3"/>
        <v>3.5450657014261018</v>
      </c>
    </row>
    <row r="132" spans="1:12" x14ac:dyDescent="0.25">
      <c r="A132" t="s">
        <v>84</v>
      </c>
      <c r="B132" s="13">
        <v>248001.41000000009</v>
      </c>
      <c r="C132" s="13">
        <v>210350.13</v>
      </c>
      <c r="D132" s="13">
        <v>799654.7200000002</v>
      </c>
      <c r="E132" s="13">
        <v>154709.98000000001</v>
      </c>
      <c r="F132" s="13"/>
      <c r="G132" s="15">
        <f t="shared" si="0"/>
        <v>3.6811599021745716</v>
      </c>
      <c r="H132" s="15">
        <f t="shared" si="1"/>
        <v>8.1279990659488828</v>
      </c>
      <c r="I132" s="15">
        <f t="shared" si="2"/>
        <v>2.7291848433552266</v>
      </c>
      <c r="J132" s="15">
        <f t="shared" si="3"/>
        <v>4.0338406855509241</v>
      </c>
    </row>
    <row r="133" spans="1:12" x14ac:dyDescent="0.25">
      <c r="A133" t="s">
        <v>85</v>
      </c>
      <c r="B133" s="13">
        <v>1156441.0399999996</v>
      </c>
      <c r="C133" s="13">
        <v>1650324.2699999998</v>
      </c>
      <c r="D133" s="13">
        <v>4090406.8800000004</v>
      </c>
      <c r="E133" s="13">
        <v>3953944.79</v>
      </c>
      <c r="F133" s="13"/>
      <c r="G133" s="15">
        <f t="shared" si="0"/>
        <v>0.30990587772624284</v>
      </c>
      <c r="H133" s="15">
        <f t="shared" si="1"/>
        <v>5.8334988351793522E-2</v>
      </c>
      <c r="I133" s="15">
        <f t="shared" si="2"/>
        <v>1.8477841024167883</v>
      </c>
      <c r="J133" s="15">
        <f>IFERROR(E119/E133*J$124,0)</f>
        <v>2.9838008774594109</v>
      </c>
    </row>
    <row r="134" spans="1:12" x14ac:dyDescent="0.25">
      <c r="B134" s="13"/>
      <c r="C134" s="13"/>
      <c r="D134" s="13"/>
      <c r="E134" s="13"/>
      <c r="F134" s="13"/>
      <c r="G134" s="15"/>
      <c r="H134" s="15"/>
      <c r="I134" s="15"/>
      <c r="J134" s="15"/>
    </row>
    <row r="135" spans="1:12" x14ac:dyDescent="0.25">
      <c r="B135" s="13"/>
      <c r="C135" s="13"/>
      <c r="D135" s="13"/>
      <c r="E135" s="13"/>
      <c r="F135" s="50" t="s">
        <v>68</v>
      </c>
      <c r="G135" s="51" t="s">
        <v>105</v>
      </c>
      <c r="H135" t="s">
        <v>116</v>
      </c>
    </row>
    <row r="136" spans="1:12" x14ac:dyDescent="0.25">
      <c r="A136" t="s">
        <v>43</v>
      </c>
      <c r="C136" s="16">
        <f>IFERROR(C126/B126-1,0)</f>
        <v>37.948468848996825</v>
      </c>
      <c r="D136" s="16">
        <f>IFERROR(D126/C126-1,0)</f>
        <v>-0.87832911291736471</v>
      </c>
      <c r="E136" s="16">
        <f>IFERROR(E126/D126-1,0)</f>
        <v>-0.56487313565868447</v>
      </c>
      <c r="F136" s="16">
        <v>0.25</v>
      </c>
      <c r="G136" s="17">
        <v>0.28999999999999998</v>
      </c>
    </row>
    <row r="137" spans="1:12" x14ac:dyDescent="0.25">
      <c r="A137" t="s">
        <v>40</v>
      </c>
      <c r="C137" s="16">
        <f t="shared" ref="C137:E141" si="4">IFERROR(C127/B127-1,0)</f>
        <v>1.2805899993565451</v>
      </c>
      <c r="D137" s="16">
        <f t="shared" si="4"/>
        <v>-0.49046108425105461</v>
      </c>
      <c r="E137" s="16">
        <f t="shared" si="4"/>
        <v>-0.28734882124278738</v>
      </c>
      <c r="F137" s="16">
        <v>0.27</v>
      </c>
      <c r="G137" s="17">
        <v>0.18</v>
      </c>
      <c r="I137">
        <v>2.08</v>
      </c>
      <c r="J137">
        <v>0.05</v>
      </c>
    </row>
    <row r="138" spans="1:12" x14ac:dyDescent="0.25">
      <c r="A138" t="s">
        <v>42</v>
      </c>
      <c r="C138" s="16">
        <f t="shared" si="4"/>
        <v>1.6026296144879941</v>
      </c>
      <c r="D138" s="16">
        <f t="shared" si="4"/>
        <v>2.537522971576021</v>
      </c>
      <c r="E138" s="16">
        <f t="shared" si="4"/>
        <v>0.2173580482556936</v>
      </c>
      <c r="F138" s="16">
        <v>-0.15</v>
      </c>
      <c r="G138" s="17">
        <v>0.33</v>
      </c>
      <c r="I138">
        <v>1.62</v>
      </c>
      <c r="J138">
        <v>5.4</v>
      </c>
    </row>
    <row r="139" spans="1:12" x14ac:dyDescent="0.25">
      <c r="A139" t="s">
        <v>80</v>
      </c>
      <c r="C139" s="16">
        <f t="shared" si="4"/>
        <v>0</v>
      </c>
      <c r="D139" s="16">
        <f t="shared" si="4"/>
        <v>-8.9343613203524574E-2</v>
      </c>
      <c r="E139" s="16">
        <f t="shared" si="4"/>
        <v>0.51045184413708178</v>
      </c>
      <c r="F139" s="16">
        <v>-0.21</v>
      </c>
      <c r="L139">
        <f>100-79</f>
        <v>21</v>
      </c>
    </row>
    <row r="140" spans="1:12" x14ac:dyDescent="0.25">
      <c r="A140" t="s">
        <v>81</v>
      </c>
      <c r="C140" s="16">
        <f t="shared" si="4"/>
        <v>0</v>
      </c>
      <c r="D140" s="16">
        <f t="shared" si="4"/>
        <v>0</v>
      </c>
      <c r="E140" s="16">
        <f>IFERROR(E130/D130-1,0)</f>
        <v>3.3015087393719487</v>
      </c>
      <c r="F140" s="16">
        <v>0.15</v>
      </c>
      <c r="G140" s="17">
        <v>0.79</v>
      </c>
      <c r="I140">
        <v>1.63</v>
      </c>
      <c r="J140">
        <v>0.15</v>
      </c>
    </row>
    <row r="141" spans="1:12" x14ac:dyDescent="0.25">
      <c r="A141" t="s">
        <v>35</v>
      </c>
      <c r="C141" s="16">
        <f t="shared" si="4"/>
        <v>0.42449790584724201</v>
      </c>
      <c r="D141" s="16">
        <f t="shared" si="4"/>
        <v>-0.29207363954135324</v>
      </c>
      <c r="E141" s="16">
        <f>IFERROR(E131/D131-1,0)</f>
        <v>-0.19972151102114388</v>
      </c>
      <c r="F141" s="16">
        <v>0.14000000000000001</v>
      </c>
      <c r="G141" s="17">
        <v>-0.04</v>
      </c>
      <c r="I141">
        <v>2.2000000000000002</v>
      </c>
      <c r="J141">
        <v>31.58</v>
      </c>
    </row>
    <row r="142" spans="1:12" x14ac:dyDescent="0.25">
      <c r="A142" s="37" t="s">
        <v>36</v>
      </c>
      <c r="B142" s="37"/>
      <c r="C142" s="38">
        <f>IFERROR(C132/B132-1,0)</f>
        <v>-0.15181881425593535</v>
      </c>
      <c r="D142" s="38">
        <f>IFERROR(D132/C132-1,0)</f>
        <v>2.8015413634400899</v>
      </c>
      <c r="E142" s="38">
        <f>IFERROR(E132/D132-1,0)</f>
        <v>-0.80652902292629503</v>
      </c>
      <c r="F142" s="38">
        <v>-0.1</v>
      </c>
      <c r="G142" s="17">
        <v>1.04</v>
      </c>
    </row>
    <row r="143" spans="1:12" x14ac:dyDescent="0.25">
      <c r="A143" t="s">
        <v>38</v>
      </c>
      <c r="C143" s="16">
        <f>IFERROR(C133/B133-1,0)</f>
        <v>0.42707169057230998</v>
      </c>
      <c r="D143" s="16">
        <f>IFERROR(D133/C133-1,0)</f>
        <v>1.4785473705722092</v>
      </c>
      <c r="E143" s="16">
        <f>IFERROR(E133/D133-1,0)</f>
        <v>-3.3361495323907753E-2</v>
      </c>
      <c r="F143" s="16">
        <v>0.24</v>
      </c>
      <c r="G143" s="17">
        <v>0.7</v>
      </c>
      <c r="I143">
        <v>1.7</v>
      </c>
      <c r="J143">
        <v>28.36</v>
      </c>
    </row>
    <row r="145" spans="1:6" x14ac:dyDescent="0.25">
      <c r="A145" s="8" t="s">
        <v>82</v>
      </c>
    </row>
    <row r="146" spans="1:6" x14ac:dyDescent="0.25">
      <c r="A146" s="6" t="s">
        <v>25</v>
      </c>
      <c r="B146" s="6" t="s">
        <v>17</v>
      </c>
      <c r="C146" s="6" t="s">
        <v>18</v>
      </c>
      <c r="D146" s="6" t="s">
        <v>19</v>
      </c>
      <c r="E146" s="6" t="s">
        <v>20</v>
      </c>
      <c r="F146" s="7"/>
    </row>
    <row r="147" spans="1:6" x14ac:dyDescent="0.25">
      <c r="A147" s="5" t="s">
        <v>45</v>
      </c>
      <c r="B147" s="13">
        <v>722865</v>
      </c>
      <c r="C147" s="13">
        <v>806724</v>
      </c>
      <c r="D147" s="13">
        <v>814935</v>
      </c>
      <c r="E147" s="13">
        <v>1038550</v>
      </c>
      <c r="F147" s="13"/>
    </row>
    <row r="148" spans="1:6" x14ac:dyDescent="0.25">
      <c r="A148" s="5" t="s">
        <v>47</v>
      </c>
      <c r="B148" s="13">
        <v>37191557</v>
      </c>
      <c r="C148" s="13">
        <v>43015711</v>
      </c>
      <c r="D148" s="13">
        <v>103367992</v>
      </c>
      <c r="E148" s="13">
        <v>69569973</v>
      </c>
      <c r="F148" s="13"/>
    </row>
    <row r="149" spans="1:6" x14ac:dyDescent="0.25">
      <c r="A149" s="5" t="s">
        <v>44</v>
      </c>
      <c r="B149" s="13">
        <v>219</v>
      </c>
      <c r="C149" s="13">
        <v>28788</v>
      </c>
      <c r="D149" s="13">
        <v>67316</v>
      </c>
      <c r="E149" s="13">
        <v>29291</v>
      </c>
      <c r="F149" s="13"/>
    </row>
    <row r="150" spans="1:6" x14ac:dyDescent="0.25">
      <c r="A150" s="5" t="s">
        <v>89</v>
      </c>
      <c r="B150" s="13">
        <v>0</v>
      </c>
      <c r="C150" s="13">
        <v>461.80320000000006</v>
      </c>
      <c r="D150" s="13">
        <v>179.31889999999999</v>
      </c>
      <c r="E150" s="13">
        <v>274.53730000000002</v>
      </c>
      <c r="F150" s="13"/>
    </row>
    <row r="151" spans="1:6" x14ac:dyDescent="0.25">
      <c r="A151" s="5" t="s">
        <v>86</v>
      </c>
      <c r="B151" s="13">
        <v>724978386.71428573</v>
      </c>
      <c r="C151" s="13">
        <v>779322339.71428561</v>
      </c>
      <c r="D151" s="13">
        <v>661461848.14285719</v>
      </c>
      <c r="E151" s="13">
        <v>623254401.00000012</v>
      </c>
      <c r="F151" s="13"/>
    </row>
    <row r="152" spans="1:6" x14ac:dyDescent="0.25">
      <c r="A152" s="5" t="s">
        <v>87</v>
      </c>
      <c r="B152" s="13">
        <v>120947703</v>
      </c>
      <c r="C152" s="13">
        <v>81842921</v>
      </c>
      <c r="D152" s="13">
        <v>147196035</v>
      </c>
      <c r="E152" s="13">
        <v>35146406</v>
      </c>
      <c r="F152" s="13"/>
    </row>
    <row r="153" spans="1:6" x14ac:dyDescent="0.25">
      <c r="A153" t="s">
        <v>88</v>
      </c>
      <c r="B153">
        <v>27155253</v>
      </c>
      <c r="C153">
        <v>14477317</v>
      </c>
      <c r="D153">
        <v>155621847</v>
      </c>
      <c r="E153">
        <v>197698496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0D59-E009-4755-93AB-1624A1B6CD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B3F-7539-4496-A53F-001D0271C1E5}">
  <dimension ref="A1:J5"/>
  <sheetViews>
    <sheetView workbookViewId="0">
      <selection activeCell="A9" sqref="A9"/>
    </sheetView>
  </sheetViews>
  <sheetFormatPr defaultRowHeight="15" x14ac:dyDescent="0.25"/>
  <cols>
    <col min="2" max="2" width="13.5703125" bestFit="1" customWidth="1"/>
    <col min="4" max="4" width="15.7109375" bestFit="1" customWidth="1"/>
    <col min="5" max="5" width="23.28515625" bestFit="1" customWidth="1"/>
  </cols>
  <sheetData>
    <row r="1" spans="1:10" x14ac:dyDescent="0.25">
      <c r="A1" t="s">
        <v>43</v>
      </c>
      <c r="I1" t="s">
        <v>79</v>
      </c>
      <c r="J1" t="s">
        <v>78</v>
      </c>
    </row>
    <row r="2" spans="1:10" x14ac:dyDescent="0.25">
      <c r="B2" t="s">
        <v>71</v>
      </c>
      <c r="C2" t="s">
        <v>72</v>
      </c>
      <c r="D2" t="s">
        <v>73</v>
      </c>
      <c r="E2" t="s">
        <v>74</v>
      </c>
    </row>
    <row r="3" spans="1:10" x14ac:dyDescent="0.25">
      <c r="B3" t="s">
        <v>75</v>
      </c>
      <c r="C3">
        <v>1</v>
      </c>
      <c r="D3">
        <v>15836.22</v>
      </c>
      <c r="E3">
        <v>39666.11</v>
      </c>
      <c r="F3" s="29">
        <f>E3/D3</f>
        <v>2.5047713406355809</v>
      </c>
    </row>
    <row r="4" spans="1:10" x14ac:dyDescent="0.25">
      <c r="B4" t="s">
        <v>76</v>
      </c>
      <c r="C4">
        <v>0.71</v>
      </c>
      <c r="D4">
        <v>11243.71</v>
      </c>
      <c r="E4">
        <v>25946.67</v>
      </c>
      <c r="F4" s="29">
        <f>E4/D4</f>
        <v>2.3076609055196196</v>
      </c>
    </row>
    <row r="5" spans="1:10" x14ac:dyDescent="0.25">
      <c r="B5" t="s">
        <v>77</v>
      </c>
      <c r="C5">
        <v>1.31</v>
      </c>
      <c r="D5">
        <v>20745.45</v>
      </c>
      <c r="E5">
        <v>53050.98</v>
      </c>
      <c r="F5" s="29">
        <f>E5/D5</f>
        <v>2.5572344779216647</v>
      </c>
      <c r="H5" s="30">
        <f>F5/F3-1</f>
        <v>2.0945280088030538E-2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09CB-4329-45CB-9E70-B6302BF55B02}">
  <dimension ref="A1:P16"/>
  <sheetViews>
    <sheetView workbookViewId="0">
      <selection activeCell="O12" sqref="O12"/>
    </sheetView>
  </sheetViews>
  <sheetFormatPr defaultRowHeight="15" x14ac:dyDescent="0.25"/>
  <cols>
    <col min="1" max="1" width="18.140625" bestFit="1" customWidth="1"/>
    <col min="2" max="3" width="13.85546875" bestFit="1" customWidth="1"/>
    <col min="5" max="6" width="11" bestFit="1" customWidth="1"/>
  </cols>
  <sheetData>
    <row r="1" spans="1:16" x14ac:dyDescent="0.25">
      <c r="A1" t="s">
        <v>67</v>
      </c>
      <c r="B1" s="13">
        <v>213993437</v>
      </c>
      <c r="C1" s="13">
        <v>213993437</v>
      </c>
      <c r="I1" s="32" t="s">
        <v>71</v>
      </c>
      <c r="J1" s="33" t="s">
        <v>72</v>
      </c>
      <c r="K1" s="33" t="s">
        <v>73</v>
      </c>
      <c r="L1" s="33" t="s">
        <v>74</v>
      </c>
    </row>
    <row r="2" spans="1:16" ht="15.75" thickBot="1" x14ac:dyDescent="0.3">
      <c r="A2" t="s">
        <v>64</v>
      </c>
      <c r="B2" s="17">
        <v>0.6</v>
      </c>
      <c r="C2" s="17">
        <v>0.6</v>
      </c>
      <c r="I2" s="34" t="s">
        <v>75</v>
      </c>
      <c r="J2" s="35">
        <v>1</v>
      </c>
      <c r="K2" s="36">
        <v>993023.3</v>
      </c>
      <c r="L2" s="36">
        <v>4160598</v>
      </c>
      <c r="M2">
        <f>L2/K2</f>
        <v>4.1898291812488182</v>
      </c>
      <c r="O2" s="30">
        <f>M4/M2-1</f>
        <v>1.2237729136282294E-2</v>
      </c>
    </row>
    <row r="3" spans="1:16" ht="30.75" thickBot="1" x14ac:dyDescent="0.3">
      <c r="B3" s="13">
        <f>B2*B1</f>
        <v>128396062.19999999</v>
      </c>
      <c r="C3" s="13">
        <f>C2*C1</f>
        <v>128396062.19999999</v>
      </c>
      <c r="I3" s="34" t="s">
        <v>76</v>
      </c>
      <c r="J3" s="35">
        <v>0.66</v>
      </c>
      <c r="K3" s="36">
        <v>655395.4</v>
      </c>
      <c r="L3" s="36">
        <v>2490904</v>
      </c>
      <c r="M3">
        <f t="shared" ref="M3:M4" si="0">L3/K3</f>
        <v>3.8006125767742649</v>
      </c>
    </row>
    <row r="4" spans="1:16" ht="15.75" thickBot="1" x14ac:dyDescent="0.3">
      <c r="A4" t="s">
        <v>63</v>
      </c>
      <c r="B4" s="23">
        <f>B10/B3</f>
        <v>25.889859349818686</v>
      </c>
      <c r="C4" s="23">
        <f>C10/C3</f>
        <v>30.550020144732184</v>
      </c>
      <c r="I4" s="34" t="s">
        <v>77</v>
      </c>
      <c r="J4" s="35">
        <v>1.23</v>
      </c>
      <c r="K4" s="36">
        <v>1221419</v>
      </c>
      <c r="L4" s="36">
        <v>5180164</v>
      </c>
      <c r="M4">
        <f t="shared" si="0"/>
        <v>4.2411031758962325</v>
      </c>
      <c r="O4">
        <v>45</v>
      </c>
      <c r="P4">
        <v>1.9</v>
      </c>
    </row>
    <row r="6" spans="1:16" ht="15.75" thickBot="1" x14ac:dyDescent="0.3">
      <c r="A6" s="25" t="s">
        <v>65</v>
      </c>
      <c r="E6" s="25" t="s">
        <v>66</v>
      </c>
    </row>
    <row r="7" spans="1:16" ht="15.75" thickBot="1" x14ac:dyDescent="0.3">
      <c r="A7" s="26" t="s">
        <v>55</v>
      </c>
      <c r="B7" s="18" t="s">
        <v>56</v>
      </c>
      <c r="C7" s="19" t="s">
        <v>57</v>
      </c>
      <c r="E7" s="18" t="s">
        <v>56</v>
      </c>
      <c r="F7" s="19" t="s">
        <v>57</v>
      </c>
    </row>
    <row r="8" spans="1:16" x14ac:dyDescent="0.25">
      <c r="A8" s="20" t="s">
        <v>58</v>
      </c>
      <c r="B8" s="21">
        <v>1356139031.7142854</v>
      </c>
      <c r="C8" s="22">
        <v>1432877943.8571427</v>
      </c>
      <c r="E8" s="21">
        <v>18944719.38142857</v>
      </c>
      <c r="F8" s="22">
        <v>18466254.944285721</v>
      </c>
    </row>
    <row r="9" spans="1:16" x14ac:dyDescent="0.25">
      <c r="A9" s="20" t="s">
        <v>59</v>
      </c>
      <c r="B9" s="21">
        <v>201461878</v>
      </c>
      <c r="C9" s="22">
        <v>183671187</v>
      </c>
      <c r="E9" s="21">
        <v>455113.28000000014</v>
      </c>
      <c r="F9" s="22">
        <v>957602.96000000031</v>
      </c>
      <c r="I9" s="32" t="s">
        <v>71</v>
      </c>
      <c r="J9" s="33" t="s">
        <v>72</v>
      </c>
      <c r="K9" s="33" t="s">
        <v>73</v>
      </c>
      <c r="L9" s="33" t="s">
        <v>74</v>
      </c>
    </row>
    <row r="10" spans="1:16" ht="15.75" thickBot="1" x14ac:dyDescent="0.3">
      <c r="A10" s="24" t="s">
        <v>60</v>
      </c>
      <c r="B10" s="21">
        <v>3324155991.4285712</v>
      </c>
      <c r="C10" s="22">
        <v>3922502286.7142859</v>
      </c>
      <c r="E10" s="21">
        <v>44061193.980000004</v>
      </c>
      <c r="F10" s="22">
        <v>41811652.251428559</v>
      </c>
      <c r="I10" s="34" t="s">
        <v>75</v>
      </c>
      <c r="J10" s="35">
        <v>1</v>
      </c>
      <c r="K10" s="36">
        <v>993023.3</v>
      </c>
      <c r="L10" s="36">
        <v>4160598</v>
      </c>
      <c r="M10">
        <f t="shared" ref="M10:M12" si="1">L10/K10</f>
        <v>4.1898291812488182</v>
      </c>
      <c r="O10" s="30">
        <f>M12/M10-1</f>
        <v>1.5459200734969203E-2</v>
      </c>
    </row>
    <row r="11" spans="1:16" ht="30.75" thickBot="1" x14ac:dyDescent="0.3">
      <c r="A11" s="20" t="s">
        <v>61</v>
      </c>
      <c r="B11" s="21">
        <v>38717925</v>
      </c>
      <c r="C11" s="22">
        <v>356234988</v>
      </c>
      <c r="E11" s="21">
        <v>2453733.2599999998</v>
      </c>
      <c r="F11" s="22">
        <v>8397383.7200000007</v>
      </c>
      <c r="I11" s="34" t="s">
        <v>76</v>
      </c>
      <c r="J11" s="35">
        <v>0.67</v>
      </c>
      <c r="K11" s="36">
        <v>665325.69999999995</v>
      </c>
      <c r="L11" s="36">
        <v>2488010</v>
      </c>
      <c r="M11">
        <f t="shared" si="1"/>
        <v>3.7395368914803684</v>
      </c>
    </row>
    <row r="12" spans="1:16" ht="15.75" thickBot="1" x14ac:dyDescent="0.3">
      <c r="A12" s="24" t="s">
        <v>62</v>
      </c>
      <c r="B12" s="21">
        <v>750114965</v>
      </c>
      <c r="C12" s="22">
        <v>1667253568</v>
      </c>
      <c r="E12" s="21">
        <v>16042256.92</v>
      </c>
      <c r="F12" s="22">
        <v>34222061.370000012</v>
      </c>
      <c r="I12" s="34" t="s">
        <v>77</v>
      </c>
      <c r="J12" s="35">
        <v>1.23</v>
      </c>
      <c r="K12" s="36">
        <v>1221419</v>
      </c>
      <c r="L12" s="36">
        <v>5196650</v>
      </c>
      <c r="M12">
        <f t="shared" si="1"/>
        <v>4.2546005916069749</v>
      </c>
    </row>
    <row r="13" spans="1:16" x14ac:dyDescent="0.25">
      <c r="A13" s="24" t="s">
        <v>43</v>
      </c>
      <c r="B13" s="21">
        <v>0</v>
      </c>
      <c r="C13" s="22">
        <v>3414.5174193548378</v>
      </c>
      <c r="E13" s="21">
        <v>0</v>
      </c>
      <c r="F13" s="22">
        <v>409742.09032258054</v>
      </c>
    </row>
    <row r="14" spans="1:16" x14ac:dyDescent="0.25">
      <c r="A14" s="24" t="s">
        <v>42</v>
      </c>
      <c r="B14" s="21">
        <v>8813396</v>
      </c>
      <c r="C14" s="22">
        <v>273884026</v>
      </c>
      <c r="E14" s="21">
        <v>12184.490000000002</v>
      </c>
      <c r="F14" s="22">
        <v>904082.99999999988</v>
      </c>
    </row>
    <row r="15" spans="1:16" x14ac:dyDescent="0.25">
      <c r="A15" s="24" t="s">
        <v>40</v>
      </c>
      <c r="B15" s="21">
        <v>1897025</v>
      </c>
      <c r="C15" s="22">
        <v>237746</v>
      </c>
      <c r="E15" s="21">
        <v>54718.070000000007</v>
      </c>
      <c r="F15" s="22">
        <v>199258.08999999997</v>
      </c>
    </row>
    <row r="16" spans="1:16" x14ac:dyDescent="0.25">
      <c r="A16" s="24" t="s">
        <v>41</v>
      </c>
      <c r="B16" s="21">
        <v>26240424</v>
      </c>
      <c r="C16" s="22">
        <v>383106294</v>
      </c>
      <c r="E16" s="21">
        <v>66175.996599999984</v>
      </c>
      <c r="F16" s="22">
        <v>1782405.0953999998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</vt:lpstr>
      <vt:lpstr>RC</vt:lpstr>
      <vt:lpstr>IB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2022-10-06T08:04:51Z</dcterms:created>
  <dcterms:modified xsi:type="dcterms:W3CDTF">2022-10-17T15:13:32Z</dcterms:modified>
</cp:coreProperties>
</file>