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490D84CB-7BE0-490E-8998-1C11E5D38681}" xr6:coauthVersionLast="47" xr6:coauthVersionMax="47" xr10:uidLastSave="{00000000-0000-0000-0000-000000000000}"/>
  <bookViews>
    <workbookView xWindow="-120" yWindow="-120" windowWidth="20730" windowHeight="11160" activeTab="1" xr2:uid="{A2BACA2A-F799-4A46-B003-B132479160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F17" i="1"/>
  <c r="E17" i="1"/>
  <c r="G17" i="1"/>
  <c r="G16" i="1"/>
  <c r="E16" i="1"/>
  <c r="F16" i="1"/>
  <c r="F15" i="1"/>
  <c r="E15" i="1"/>
  <c r="G15" i="1"/>
  <c r="G14" i="1"/>
  <c r="E14" i="1"/>
  <c r="F14" i="1"/>
  <c r="D10" i="1"/>
  <c r="C10" i="1"/>
  <c r="E9" i="1"/>
  <c r="G9" i="1"/>
  <c r="E8" i="1"/>
  <c r="G8" i="1"/>
  <c r="E7" i="1"/>
  <c r="G7" i="1"/>
  <c r="E6" i="1"/>
  <c r="G6" i="1"/>
  <c r="E5" i="1"/>
  <c r="G5" i="1"/>
  <c r="E4" i="1"/>
  <c r="G4" i="1"/>
  <c r="E3" i="1"/>
  <c r="B10" i="1"/>
  <c r="E18" i="1" l="1"/>
  <c r="E10" i="1"/>
  <c r="B18" i="1"/>
  <c r="G10" i="1"/>
  <c r="F10" i="1"/>
  <c r="F4" i="1"/>
  <c r="F6" i="1"/>
  <c r="F8" i="1"/>
  <c r="F3" i="1"/>
  <c r="F5" i="1"/>
  <c r="F7" i="1"/>
  <c r="F9" i="1"/>
  <c r="G3" i="1"/>
  <c r="G18" i="1" l="1"/>
  <c r="F18" i="1"/>
</calcChain>
</file>

<file path=xl/sharedStrings.xml><?xml version="1.0" encoding="utf-8"?>
<sst xmlns="http://schemas.openxmlformats.org/spreadsheetml/2006/main" count="59" uniqueCount="44">
  <si>
    <t>Stone Leads- 2021</t>
  </si>
  <si>
    <t>Frequency</t>
  </si>
  <si>
    <t>Volume</t>
  </si>
  <si>
    <t>Support / Imp</t>
  </si>
  <si>
    <t>Spends</t>
  </si>
  <si>
    <t>CPM</t>
  </si>
  <si>
    <t>Effectiveness</t>
  </si>
  <si>
    <t>Efficency(in 1000 BRL)</t>
  </si>
  <si>
    <t>Credenciamento_0</t>
  </si>
  <si>
    <t>Credenciamento_1</t>
  </si>
  <si>
    <t>Lead Ads_0</t>
  </si>
  <si>
    <t>Mensagem_0</t>
  </si>
  <si>
    <t>Mensagem_1</t>
  </si>
  <si>
    <t>Web event_0</t>
  </si>
  <si>
    <t>Web event_1</t>
  </si>
  <si>
    <t>Total</t>
  </si>
  <si>
    <t>TON-2021</t>
  </si>
  <si>
    <t>CTW</t>
  </si>
  <si>
    <t>Non CTW</t>
  </si>
  <si>
    <t>Comments</t>
  </si>
  <si>
    <t>File names</t>
  </si>
  <si>
    <t>Delivery Date</t>
  </si>
  <si>
    <t>29th Jan 2023</t>
  </si>
  <si>
    <t>23rd Dec 2022</t>
  </si>
  <si>
    <t>20th Dec 2022</t>
  </si>
  <si>
    <t>15th Dec 2022</t>
  </si>
  <si>
    <t>Deepdive1</t>
  </si>
  <si>
    <t>Deepdive2</t>
  </si>
  <si>
    <t>Deepdive3</t>
  </si>
  <si>
    <t>Deepdive4</t>
  </si>
  <si>
    <t>Deepdive5</t>
  </si>
  <si>
    <t>Prior to this date, we were waiting for the complete data to receive</t>
  </si>
  <si>
    <t>Change in request to Lower/Mid/Top for the latest file</t>
  </si>
  <si>
    <t>change request</t>
  </si>
  <si>
    <t>23th Nov 2022</t>
  </si>
  <si>
    <t>Deepdives for Lower funnel splits(wo Dec-21 time period)</t>
  </si>
  <si>
    <t>Deepdives for Lower funnel splits(with Dec-21 time period)</t>
  </si>
  <si>
    <t>Deepdives for Lower funnel splits with H1 vs H2(with Dec-21 time period)</t>
  </si>
  <si>
    <t xml:space="preserve"> Lower/Mid/Top split</t>
  </si>
  <si>
    <t>/Description</t>
  </si>
  <si>
    <t>Data Received date</t>
  </si>
  <si>
    <t>12th Dec 2022</t>
  </si>
  <si>
    <t>16th Nov 2022</t>
  </si>
  <si>
    <t>Notes: Model built till Nov 2021; If we include Dec-21 data , numbers won't match with the final presentation; this is communicated on 16th Dec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</si>
</sst>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/>
    <xf numFmtId="3" fontId="3" fillId="0" borderId="1" xfId="2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43" fontId="3" fillId="0" borderId="6" xfId="1" applyFont="1" applyBorder="1" applyAlignment="1">
      <alignment horizontal="center"/>
    </xf>
    <xf numFmtId="0" fontId="3" fillId="0" borderId="5" xfId="0" applyFont="1" applyBorder="1"/>
    <xf numFmtId="0" fontId="4" fillId="3" borderId="7" xfId="0" applyFont="1" applyFill="1" applyBorder="1"/>
    <xf numFmtId="3" fontId="4" fillId="3" borderId="8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43" fontId="4" fillId="3" borderId="9" xfId="1" applyFont="1" applyFill="1" applyBorder="1" applyAlignment="1">
      <alignment horizontal="center"/>
    </xf>
    <xf numFmtId="43" fontId="3" fillId="0" borderId="6" xfId="2" applyFont="1" applyBorder="1" applyAlignment="1">
      <alignment horizontal="center" vertical="center"/>
    </xf>
    <xf numFmtId="0" fontId="5" fillId="3" borderId="7" xfId="0" applyFont="1" applyFill="1" applyBorder="1"/>
    <xf numFmtId="3" fontId="5" fillId="3" borderId="8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8" xfId="2" applyNumberFormat="1" applyFont="1" applyFill="1" applyBorder="1" applyAlignment="1">
      <alignment horizontal="center" vertical="center"/>
    </xf>
    <xf numFmtId="43" fontId="5" fillId="3" borderId="9" xfId="2" applyFont="1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Border="1"/>
    <xf numFmtId="0" fontId="0" fillId="0" borderId="1" xfId="0" applyFont="1" applyBorder="1"/>
    <xf numFmtId="0" fontId="0" fillId="0" borderId="1" xfId="0" applyBorder="1" applyAlignment="1">
      <alignment horizontal="left"/>
    </xf>
  </cellXfs>
  <cellStyles count="3">
    <cellStyle name="Comma" xfId="1" builtinId="3"/>
    <cellStyle name="Comma 2" xfId="2" xr:uid="{57C60F7F-EA84-4B06-9276-D7A56593B02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FF63-7BA5-4D37-9F42-ECA6CC050E49}">
  <dimension ref="A1:G22"/>
  <sheetViews>
    <sheetView showGridLines="0" workbookViewId="0">
      <selection activeCell="D18" sqref="D18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  <col min="10" max="10" width="15.7109375" bestFit="1" customWidth="1"/>
  </cols>
  <sheetData>
    <row r="1" spans="1:7" x14ac:dyDescent="0.25">
      <c r="A1" s="27" t="s">
        <v>0</v>
      </c>
      <c r="B1" s="28"/>
      <c r="C1" s="28"/>
      <c r="D1" s="28"/>
      <c r="E1" s="28"/>
      <c r="F1" s="28"/>
      <c r="G1" s="29"/>
    </row>
    <row r="2" spans="1:7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</row>
    <row r="3" spans="1:7" x14ac:dyDescent="0.25">
      <c r="A3" s="11" t="s">
        <v>8</v>
      </c>
      <c r="B3" s="2">
        <v>6117.3700095282275</v>
      </c>
      <c r="C3" s="2">
        <v>293862937</v>
      </c>
      <c r="D3" s="2">
        <v>6571611.160000002</v>
      </c>
      <c r="E3" s="3">
        <f t="shared" ref="E3:E10" si="0">IFERROR(D3/C3,0)*1000</f>
        <v>22.362844484876302</v>
      </c>
      <c r="F3" s="4">
        <f t="shared" ref="F3:F10" si="1">IFERROR((B3/C3*10^6),0)</f>
        <v>20.817085924409131</v>
      </c>
      <c r="G3" s="12">
        <f t="shared" ref="G3:G10" si="2">(B3/D3)*1000</f>
        <v>0.93087826722971012</v>
      </c>
    </row>
    <row r="4" spans="1:7" x14ac:dyDescent="0.25">
      <c r="A4" s="11" t="s">
        <v>9</v>
      </c>
      <c r="B4" s="2">
        <v>1558.8721889630315</v>
      </c>
      <c r="C4" s="2">
        <v>10757946</v>
      </c>
      <c r="D4" s="2">
        <v>9488989.3599999994</v>
      </c>
      <c r="E4" s="3">
        <f t="shared" si="0"/>
        <v>882.04471002178286</v>
      </c>
      <c r="F4" s="4">
        <f t="shared" si="1"/>
        <v>144.90425857901047</v>
      </c>
      <c r="G4" s="12">
        <f t="shared" si="2"/>
        <v>0.164282214872568</v>
      </c>
    </row>
    <row r="5" spans="1:7" x14ac:dyDescent="0.25">
      <c r="A5" s="11" t="s">
        <v>10</v>
      </c>
      <c r="B5" s="2">
        <v>2196.4843837489075</v>
      </c>
      <c r="C5" s="2">
        <v>39171044</v>
      </c>
      <c r="D5" s="2">
        <v>5817874.0900000008</v>
      </c>
      <c r="E5" s="3">
        <f t="shared" si="0"/>
        <v>148.52486673574492</v>
      </c>
      <c r="F5" s="4">
        <f t="shared" si="1"/>
        <v>56.074185404629688</v>
      </c>
      <c r="G5" s="12">
        <f t="shared" si="2"/>
        <v>0.37754072188057741</v>
      </c>
    </row>
    <row r="6" spans="1:7" x14ac:dyDescent="0.25">
      <c r="A6" s="13" t="s">
        <v>11</v>
      </c>
      <c r="B6" s="2">
        <v>33.059891539011915</v>
      </c>
      <c r="C6" s="2">
        <v>1242319</v>
      </c>
      <c r="D6" s="2">
        <v>34322.449999999997</v>
      </c>
      <c r="E6" s="3">
        <f t="shared" si="0"/>
        <v>27.627726855984655</v>
      </c>
      <c r="F6" s="4">
        <f t="shared" si="1"/>
        <v>26.61143517809187</v>
      </c>
      <c r="G6" s="12">
        <f t="shared" si="2"/>
        <v>0.96321479203879434</v>
      </c>
    </row>
    <row r="7" spans="1:7" x14ac:dyDescent="0.25">
      <c r="A7" s="13" t="s">
        <v>12</v>
      </c>
      <c r="B7" s="2">
        <v>9220.7753683009196</v>
      </c>
      <c r="C7" s="2">
        <v>647481069</v>
      </c>
      <c r="D7" s="2">
        <v>8021347.5799999991</v>
      </c>
      <c r="E7" s="3">
        <f t="shared" si="0"/>
        <v>12.388543795401684</v>
      </c>
      <c r="F7" s="4">
        <f t="shared" si="1"/>
        <v>14.240996084320914</v>
      </c>
      <c r="G7" s="12">
        <f t="shared" si="2"/>
        <v>1.1495294620185155</v>
      </c>
    </row>
    <row r="8" spans="1:7" x14ac:dyDescent="0.25">
      <c r="A8" s="13" t="s">
        <v>13</v>
      </c>
      <c r="B8" s="2">
        <v>7528.1094027508989</v>
      </c>
      <c r="C8" s="2">
        <v>401583555</v>
      </c>
      <c r="D8" s="2">
        <v>7914173.7800000012</v>
      </c>
      <c r="E8" s="3">
        <f t="shared" si="0"/>
        <v>19.707415011055424</v>
      </c>
      <c r="F8" s="4">
        <f t="shared" si="1"/>
        <v>18.746059964409895</v>
      </c>
      <c r="G8" s="12">
        <f t="shared" si="2"/>
        <v>0.95121861258281559</v>
      </c>
    </row>
    <row r="9" spans="1:7" x14ac:dyDescent="0.25">
      <c r="A9" s="13" t="s">
        <v>14</v>
      </c>
      <c r="B9" s="2">
        <v>566.77967456158819</v>
      </c>
      <c r="C9" s="2">
        <v>47415157</v>
      </c>
      <c r="D9" s="2">
        <v>365160.94</v>
      </c>
      <c r="E9" s="3">
        <f t="shared" si="0"/>
        <v>7.7013546533231985</v>
      </c>
      <c r="F9" s="4">
        <f t="shared" si="1"/>
        <v>11.953554736971306</v>
      </c>
      <c r="G9" s="12">
        <f t="shared" si="2"/>
        <v>1.5521366402485113</v>
      </c>
    </row>
    <row r="10" spans="1:7" ht="15.75" thickBot="1" x14ac:dyDescent="0.3">
      <c r="A10" s="14" t="s">
        <v>15</v>
      </c>
      <c r="B10" s="15">
        <f>SUM(B3:B9)</f>
        <v>27221.450919392584</v>
      </c>
      <c r="C10" s="15">
        <f>SUM(C3:C9)</f>
        <v>1441514027</v>
      </c>
      <c r="D10" s="15">
        <f>SUM(D3:D9)</f>
        <v>38213479.359999999</v>
      </c>
      <c r="E10" s="16">
        <f t="shared" si="0"/>
        <v>26.509266399250929</v>
      </c>
      <c r="F10" s="17">
        <f t="shared" si="1"/>
        <v>18.883930651749797</v>
      </c>
      <c r="G10" s="18">
        <f t="shared" si="2"/>
        <v>0.71235206464571943</v>
      </c>
    </row>
    <row r="11" spans="1:7" ht="15.75" thickBot="1" x14ac:dyDescent="0.3"/>
    <row r="12" spans="1:7" x14ac:dyDescent="0.25">
      <c r="A12" s="27" t="s">
        <v>16</v>
      </c>
      <c r="B12" s="28"/>
      <c r="C12" s="28"/>
      <c r="D12" s="28"/>
      <c r="E12" s="28"/>
      <c r="F12" s="28"/>
      <c r="G12" s="29"/>
    </row>
    <row r="13" spans="1:7" x14ac:dyDescent="0.25">
      <c r="A13" s="9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0" t="s">
        <v>7</v>
      </c>
    </row>
    <row r="14" spans="1:7" x14ac:dyDescent="0.25">
      <c r="A14" s="11" t="s">
        <v>8</v>
      </c>
      <c r="B14" s="6">
        <v>1989.1532709869664</v>
      </c>
      <c r="C14" s="2">
        <v>55761758</v>
      </c>
      <c r="D14" s="6">
        <v>1415567.19</v>
      </c>
      <c r="E14" s="3">
        <f>IFERROR(D14/C14,0)*1000</f>
        <v>25.385985678572041</v>
      </c>
      <c r="F14" s="7">
        <f>IFERROR((B14/C14*10^6),0)</f>
        <v>35.672355792422586</v>
      </c>
      <c r="G14" s="19">
        <f>(B14/D14)*1000</f>
        <v>1.4051987677017059</v>
      </c>
    </row>
    <row r="15" spans="1:7" x14ac:dyDescent="0.25">
      <c r="A15" s="11" t="s">
        <v>12</v>
      </c>
      <c r="B15" s="6">
        <v>30.114917070359965</v>
      </c>
      <c r="C15" s="2">
        <v>915871</v>
      </c>
      <c r="D15" s="6">
        <v>19020.41</v>
      </c>
      <c r="E15" s="3">
        <f t="shared" ref="E15:E18" si="3">IFERROR(D15/C15,0)*1000</f>
        <v>20.767564427741462</v>
      </c>
      <c r="F15" s="7">
        <f>IFERROR((B15/C15*10^6),0)</f>
        <v>32.881177666243353</v>
      </c>
      <c r="G15" s="19">
        <f t="shared" ref="G15:G18" si="4">(B15/D15)*1000</f>
        <v>1.5832948432951741</v>
      </c>
    </row>
    <row r="16" spans="1:7" x14ac:dyDescent="0.25">
      <c r="A16" s="11" t="s">
        <v>13</v>
      </c>
      <c r="B16" s="6">
        <v>92393.581291109978</v>
      </c>
      <c r="C16" s="2">
        <v>1048219144</v>
      </c>
      <c r="D16" s="6">
        <v>85979296.219999969</v>
      </c>
      <c r="E16" s="3">
        <f t="shared" si="3"/>
        <v>82.024161371355348</v>
      </c>
      <c r="F16" s="7">
        <f t="shared" ref="F16:F18" si="5">IFERROR((B16/C16*10^6),0)</f>
        <v>88.143382822161072</v>
      </c>
      <c r="G16" s="19">
        <f t="shared" si="4"/>
        <v>1.0746026700974316</v>
      </c>
    </row>
    <row r="17" spans="1:7" x14ac:dyDescent="0.25">
      <c r="A17" s="13" t="s">
        <v>14</v>
      </c>
      <c r="B17" s="8">
        <v>538.69190344520871</v>
      </c>
      <c r="C17" s="2">
        <v>17809515</v>
      </c>
      <c r="D17" s="8">
        <v>322761.8</v>
      </c>
      <c r="E17" s="3">
        <f t="shared" si="3"/>
        <v>18.122997734637917</v>
      </c>
      <c r="F17" s="7">
        <f t="shared" si="5"/>
        <v>30.247421305139905</v>
      </c>
      <c r="G17" s="19">
        <f t="shared" si="4"/>
        <v>1.6690076193812549</v>
      </c>
    </row>
    <row r="18" spans="1:7" ht="15.75" thickBot="1" x14ac:dyDescent="0.3">
      <c r="A18" s="20" t="s">
        <v>15</v>
      </c>
      <c r="B18" s="21">
        <f>SUM(B14:B17)</f>
        <v>94951.541382612515</v>
      </c>
      <c r="C18" s="21">
        <f t="shared" ref="C18:D18" si="6">SUM(C14:C17)</f>
        <v>1122706288</v>
      </c>
      <c r="D18" s="21">
        <f t="shared" si="6"/>
        <v>87736645.61999996</v>
      </c>
      <c r="E18" s="22">
        <f t="shared" si="3"/>
        <v>78.147460789851721</v>
      </c>
      <c r="F18" s="23">
        <f t="shared" si="5"/>
        <v>84.573803850123724</v>
      </c>
      <c r="G18" s="24">
        <f t="shared" si="4"/>
        <v>1.0822335491815052</v>
      </c>
    </row>
    <row r="21" spans="1:7" x14ac:dyDescent="0.25">
      <c r="A21" s="5" t="s">
        <v>18</v>
      </c>
      <c r="B21" s="5">
        <v>0</v>
      </c>
    </row>
    <row r="22" spans="1:7" x14ac:dyDescent="0.25">
      <c r="A22" s="5" t="s">
        <v>17</v>
      </c>
      <c r="B22" s="5">
        <v>1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B0EC-6EEE-4740-A0D6-EEC740A170EB}">
  <dimension ref="A1:F8"/>
  <sheetViews>
    <sheetView showGridLines="0" tabSelected="1" workbookViewId="0"/>
  </sheetViews>
  <sheetFormatPr defaultRowHeight="15" x14ac:dyDescent="0.25"/>
  <cols>
    <col min="1" max="1" width="10.5703125" bestFit="1" customWidth="1"/>
    <col min="2" max="2" width="18.28515625" bestFit="1" customWidth="1"/>
    <col min="3" max="3" width="13.140625" bestFit="1" customWidth="1"/>
    <col min="4" max="4" width="67.5703125" bestFit="1" customWidth="1"/>
    <col min="5" max="5" width="62" bestFit="1" customWidth="1"/>
    <col min="6" max="6" width="39.28515625" bestFit="1" customWidth="1"/>
  </cols>
  <sheetData>
    <row r="1" spans="1:6" x14ac:dyDescent="0.25">
      <c r="A1" s="26" t="s">
        <v>20</v>
      </c>
      <c r="B1" s="26" t="s">
        <v>40</v>
      </c>
      <c r="C1" s="26" t="s">
        <v>21</v>
      </c>
      <c r="D1" s="26" t="s">
        <v>39</v>
      </c>
      <c r="E1" s="26" t="s">
        <v>19</v>
      </c>
    </row>
    <row r="2" spans="1:6" x14ac:dyDescent="0.25">
      <c r="A2" s="25" t="s">
        <v>26</v>
      </c>
      <c r="B2" s="25" t="s">
        <v>42</v>
      </c>
      <c r="C2" s="25" t="s">
        <v>34</v>
      </c>
      <c r="D2" s="31" t="s">
        <v>38</v>
      </c>
      <c r="E2" s="25" t="s">
        <v>31</v>
      </c>
    </row>
    <row r="3" spans="1:6" x14ac:dyDescent="0.25">
      <c r="A3" s="25" t="s">
        <v>27</v>
      </c>
      <c r="B3" s="25" t="s">
        <v>41</v>
      </c>
      <c r="C3" s="25" t="s">
        <v>25</v>
      </c>
      <c r="D3" s="25" t="s">
        <v>32</v>
      </c>
      <c r="E3" s="25" t="s">
        <v>33</v>
      </c>
      <c r="F3" s="30"/>
    </row>
    <row r="4" spans="1:6" x14ac:dyDescent="0.25">
      <c r="A4" s="25" t="s">
        <v>28</v>
      </c>
      <c r="B4" s="25"/>
      <c r="C4" s="25" t="s">
        <v>24</v>
      </c>
      <c r="D4" s="25" t="s">
        <v>35</v>
      </c>
      <c r="E4" s="25" t="s">
        <v>33</v>
      </c>
    </row>
    <row r="5" spans="1:6" x14ac:dyDescent="0.25">
      <c r="A5" s="25" t="s">
        <v>29</v>
      </c>
      <c r="B5" s="25"/>
      <c r="C5" s="25" t="s">
        <v>23</v>
      </c>
      <c r="D5" s="25" t="s">
        <v>36</v>
      </c>
      <c r="E5" s="25" t="s">
        <v>33</v>
      </c>
    </row>
    <row r="6" spans="1:6" x14ac:dyDescent="0.25">
      <c r="A6" s="25" t="s">
        <v>30</v>
      </c>
      <c r="B6" s="25"/>
      <c r="C6" s="25" t="s">
        <v>22</v>
      </c>
      <c r="D6" s="25" t="s">
        <v>37</v>
      </c>
      <c r="E6" s="25" t="s">
        <v>33</v>
      </c>
    </row>
    <row r="8" spans="1:6" x14ac:dyDescent="0.25">
      <c r="A8" s="32" t="s">
        <v>43</v>
      </c>
      <c r="B8" s="32"/>
      <c r="C8" s="32"/>
      <c r="D8" s="32"/>
      <c r="E8" s="32"/>
    </row>
  </sheetData>
  <mergeCells count="1">
    <mergeCell ref="A8:E8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2022-12-15T13:06:16Z</dcterms:created>
  <dcterms:modified xsi:type="dcterms:W3CDTF">2023-02-10T12:59:42Z</dcterms:modified>
</cp:coreProperties>
</file>