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52AF93BC-C938-4976-8282-6413499EAEB5}" xr6:coauthVersionLast="47" xr6:coauthVersionMax="47" xr10:uidLastSave="{00000000-0000-0000-0000-000000000000}"/>
  <bookViews>
    <workbookView xWindow="-120" yWindow="-120" windowWidth="20730" windowHeight="11160" activeTab="1" xr2:uid="{A2BACA2A-F799-4A46-B003-B13247916063}"/>
  </bookViews>
  <sheets>
    <sheet name="Results- revised" sheetId="3" r:id="rId1"/>
    <sheet name="Results- Q1Q2" sheetId="5" r:id="rId2"/>
    <sheet name="Results- Q3Q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17" i="5"/>
  <c r="B9" i="5"/>
  <c r="M20" i="3"/>
  <c r="M19" i="3"/>
  <c r="K24" i="3"/>
  <c r="K23" i="3"/>
  <c r="K20" i="3"/>
  <c r="K19" i="3"/>
  <c r="I23" i="3"/>
  <c r="I22" i="3"/>
  <c r="J11" i="3"/>
  <c r="J10" i="3"/>
  <c r="G3" i="5" l="1"/>
  <c r="E3" i="3"/>
  <c r="F3" i="3"/>
  <c r="G3" i="3"/>
  <c r="E3" i="5"/>
  <c r="D9" i="5"/>
  <c r="D15" i="6"/>
  <c r="C15" i="6"/>
  <c r="B15" i="6"/>
  <c r="G14" i="6"/>
  <c r="F14" i="6"/>
  <c r="E14" i="6"/>
  <c r="G13" i="6"/>
  <c r="F13" i="6"/>
  <c r="E13" i="6"/>
  <c r="D9" i="6"/>
  <c r="C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D17" i="5"/>
  <c r="C17" i="5"/>
  <c r="G16" i="5"/>
  <c r="F16" i="5"/>
  <c r="E16" i="5"/>
  <c r="G15" i="5"/>
  <c r="F15" i="5"/>
  <c r="E15" i="5"/>
  <c r="G14" i="5"/>
  <c r="F14" i="5"/>
  <c r="E14" i="5"/>
  <c r="G13" i="5"/>
  <c r="F13" i="5"/>
  <c r="E13" i="5"/>
  <c r="C9" i="5"/>
  <c r="G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F3" i="5"/>
  <c r="F15" i="6" l="1"/>
  <c r="G17" i="5"/>
  <c r="G15" i="6"/>
  <c r="E15" i="6"/>
  <c r="G9" i="6"/>
  <c r="E9" i="6"/>
  <c r="F17" i="5"/>
  <c r="E17" i="5"/>
  <c r="F9" i="5"/>
  <c r="F9" i="6"/>
  <c r="E9" i="5"/>
  <c r="D18" i="3" l="1"/>
  <c r="C18" i="3"/>
  <c r="B18" i="3"/>
  <c r="G17" i="3"/>
  <c r="F17" i="3"/>
  <c r="E17" i="3"/>
  <c r="G16" i="3"/>
  <c r="F16" i="3"/>
  <c r="E16" i="3"/>
  <c r="G15" i="3"/>
  <c r="F15" i="3"/>
  <c r="E15" i="3"/>
  <c r="G14" i="3"/>
  <c r="F14" i="3"/>
  <c r="E14" i="3"/>
  <c r="D10" i="3"/>
  <c r="C10" i="3"/>
  <c r="B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E18" i="3" l="1"/>
  <c r="G18" i="3"/>
  <c r="E10" i="3"/>
  <c r="G10" i="3"/>
  <c r="F10" i="3"/>
  <c r="F18" i="3"/>
</calcChain>
</file>

<file path=xl/sharedStrings.xml><?xml version="1.0" encoding="utf-8"?>
<sst xmlns="http://schemas.openxmlformats.org/spreadsheetml/2006/main" count="89" uniqueCount="23">
  <si>
    <t>Stone Leads- 2021</t>
  </si>
  <si>
    <t>Frequency</t>
  </si>
  <si>
    <t>Volume</t>
  </si>
  <si>
    <t>Support / Imp</t>
  </si>
  <si>
    <t>Spends</t>
  </si>
  <si>
    <t>CPM</t>
  </si>
  <si>
    <t>Effectiveness</t>
  </si>
  <si>
    <t>Efficency(in 1000 BRL)</t>
  </si>
  <si>
    <t>Credenciamento_0</t>
  </si>
  <si>
    <t>Credenciamento_1</t>
  </si>
  <si>
    <t>Lead Ads_0</t>
  </si>
  <si>
    <t>Mensagem_0</t>
  </si>
  <si>
    <t>Mensagem_1</t>
  </si>
  <si>
    <t>Web event_0</t>
  </si>
  <si>
    <t>Web event_1</t>
  </si>
  <si>
    <t>Total</t>
  </si>
  <si>
    <t>TON-2021</t>
  </si>
  <si>
    <t>CTW</t>
  </si>
  <si>
    <t>Non CTW</t>
  </si>
  <si>
    <t>TON-H1 2021</t>
  </si>
  <si>
    <t>Stone Leads- H1 2021</t>
  </si>
  <si>
    <t>Stone Leads- H2 2021</t>
  </si>
  <si>
    <t>TON-H2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</si>
</sst>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3" fontId="3" fillId="0" borderId="1" xfId="2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43" fontId="3" fillId="0" borderId="6" xfId="1" applyFont="1" applyBorder="1" applyAlignment="1">
      <alignment horizontal="center"/>
    </xf>
    <xf numFmtId="0" fontId="3" fillId="0" borderId="5" xfId="0" applyFont="1" applyBorder="1"/>
    <xf numFmtId="0" fontId="4" fillId="3" borderId="7" xfId="0" applyFont="1" applyFill="1" applyBorder="1"/>
    <xf numFmtId="3" fontId="4" fillId="3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43" fontId="4" fillId="3" borderId="9" xfId="1" applyFont="1" applyFill="1" applyBorder="1" applyAlignment="1">
      <alignment horizontal="center"/>
    </xf>
    <xf numFmtId="43" fontId="3" fillId="0" borderId="6" xfId="2" applyFont="1" applyBorder="1" applyAlignment="1">
      <alignment horizontal="center" vertical="center"/>
    </xf>
    <xf numFmtId="0" fontId="5" fillId="3" borderId="7" xfId="0" applyFont="1" applyFill="1" applyBorder="1"/>
    <xf numFmtId="3" fontId="5" fillId="3" borderId="8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8" xfId="2" applyNumberFormat="1" applyFont="1" applyFill="1" applyBorder="1" applyAlignment="1">
      <alignment horizontal="center" vertical="center"/>
    </xf>
    <xf numFmtId="43" fontId="5" fillId="3" borderId="9" xfId="2" applyFont="1" applyFill="1" applyBorder="1" applyAlignment="1">
      <alignment horizontal="center" vertical="center"/>
    </xf>
    <xf numFmtId="3" fontId="0" fillId="0" borderId="0" xfId="0" applyNumberFormat="1"/>
    <xf numFmtId="9" fontId="0" fillId="0" borderId="0" xfId="3" applyFont="1"/>
    <xf numFmtId="1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3" fillId="0" borderId="10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0" fillId="0" borderId="0" xfId="0" applyNumberFormat="1"/>
    <xf numFmtId="43" fontId="0" fillId="0" borderId="0" xfId="0" applyNumberFormat="1"/>
  </cellXfs>
  <cellStyles count="4">
    <cellStyle name="Comma" xfId="1" builtinId="3"/>
    <cellStyle name="Comma 2" xfId="2" xr:uid="{57C60F7F-EA84-4B06-9276-D7A56593B028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8778-E28A-461C-B0BB-2AF4284A38AE}">
  <dimension ref="A1:M24"/>
  <sheetViews>
    <sheetView showGridLines="0" workbookViewId="0">
      <selection activeCell="M2" sqref="M2:M3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  <col min="10" max="10" width="11" bestFit="1" customWidth="1"/>
    <col min="11" max="11" width="9.5703125" bestFit="1" customWidth="1"/>
    <col min="13" max="13" width="10.5703125" bestFit="1" customWidth="1"/>
  </cols>
  <sheetData>
    <row r="1" spans="1:12" x14ac:dyDescent="0.25">
      <c r="A1" s="28" t="s">
        <v>0</v>
      </c>
      <c r="B1" s="29"/>
      <c r="C1" s="29"/>
      <c r="D1" s="29"/>
      <c r="E1" s="29"/>
      <c r="F1" s="29"/>
      <c r="G1" s="30"/>
    </row>
    <row r="2" spans="1:12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</row>
    <row r="3" spans="1:12" x14ac:dyDescent="0.25">
      <c r="A3" s="11" t="s">
        <v>8</v>
      </c>
      <c r="B3" s="2">
        <v>4282.4835649995002</v>
      </c>
      <c r="C3" s="2">
        <v>452228010</v>
      </c>
      <c r="D3" s="2">
        <v>6571611.1600000029</v>
      </c>
      <c r="E3" s="3">
        <f>IFERROR(D3/C3,0)*1000</f>
        <v>14.531632306455327</v>
      </c>
      <c r="F3" s="4">
        <f>IFERROR((B3/C3*10^6),0)</f>
        <v>9.4697441783835998</v>
      </c>
      <c r="G3" s="12">
        <f>(B3/D3)*1000</f>
        <v>0.65166417499958995</v>
      </c>
      <c r="L3" s="26"/>
    </row>
    <row r="4" spans="1:12" x14ac:dyDescent="0.25">
      <c r="A4" s="11" t="s">
        <v>9</v>
      </c>
      <c r="B4" s="2">
        <v>6542.0511950735599</v>
      </c>
      <c r="C4" s="2">
        <v>741083118</v>
      </c>
      <c r="D4" s="2">
        <v>9488985.6799999997</v>
      </c>
      <c r="E4" s="3">
        <f t="shared" ref="E4:E10" si="0">IFERROR(D4/C4,0)*1000</f>
        <v>12.804212441930163</v>
      </c>
      <c r="F4" s="4">
        <f t="shared" ref="F4:F10" si="1">IFERROR((B4/C4*10^6),0)</f>
        <v>8.8276888734544894</v>
      </c>
      <c r="G4" s="12">
        <f>(B4/D4)*1000</f>
        <v>0.68943630180223436</v>
      </c>
      <c r="L4" s="26"/>
    </row>
    <row r="5" spans="1:12" x14ac:dyDescent="0.25">
      <c r="A5" s="11" t="s">
        <v>10</v>
      </c>
      <c r="B5" s="2">
        <v>3455.61121574451</v>
      </c>
      <c r="C5" s="2">
        <v>328400263</v>
      </c>
      <c r="D5" s="2">
        <v>5817873.540000001</v>
      </c>
      <c r="E5" s="3">
        <f t="shared" si="0"/>
        <v>17.715800489477687</v>
      </c>
      <c r="F5" s="4">
        <f t="shared" si="1"/>
        <v>10.522559221411189</v>
      </c>
      <c r="G5" s="12">
        <f t="shared" ref="G5:G10" si="2">(B5/D5)*1000</f>
        <v>0.59396464910863456</v>
      </c>
      <c r="L5" s="26"/>
    </row>
    <row r="6" spans="1:12" x14ac:dyDescent="0.25">
      <c r="A6" s="13" t="s">
        <v>11</v>
      </c>
      <c r="B6" s="2">
        <v>17.1165011007853</v>
      </c>
      <c r="C6" s="2">
        <v>1242319</v>
      </c>
      <c r="D6" s="2">
        <v>34322.449999999997</v>
      </c>
      <c r="E6" s="3">
        <f t="shared" si="0"/>
        <v>27.627726855984655</v>
      </c>
      <c r="F6" s="4">
        <f t="shared" si="1"/>
        <v>13.777863093766818</v>
      </c>
      <c r="G6" s="12">
        <f>(B6/D6)*1000</f>
        <v>0.49869694910431228</v>
      </c>
      <c r="L6" s="26"/>
    </row>
    <row r="7" spans="1:12" x14ac:dyDescent="0.25">
      <c r="A7" s="13" t="s">
        <v>12</v>
      </c>
      <c r="B7" s="2">
        <v>5500.1926558576597</v>
      </c>
      <c r="C7" s="2">
        <v>647481015</v>
      </c>
      <c r="D7" s="2">
        <v>8021347.3899999987</v>
      </c>
      <c r="E7" s="3">
        <f t="shared" si="0"/>
        <v>12.388544535162932</v>
      </c>
      <c r="F7" s="4">
        <f t="shared" si="1"/>
        <v>8.4947551023679964</v>
      </c>
      <c r="G7" s="12">
        <f t="shared" si="2"/>
        <v>0.68569435886975849</v>
      </c>
      <c r="L7" s="26"/>
    </row>
    <row r="8" spans="1:12" x14ac:dyDescent="0.25">
      <c r="A8" s="13" t="s">
        <v>13</v>
      </c>
      <c r="B8" s="2">
        <v>5300.9626884360396</v>
      </c>
      <c r="C8" s="2">
        <v>588033966</v>
      </c>
      <c r="D8" s="2">
        <v>7914146.070000004</v>
      </c>
      <c r="E8" s="3">
        <f t="shared" si="0"/>
        <v>13.458654648530972</v>
      </c>
      <c r="F8" s="4">
        <f t="shared" si="1"/>
        <v>9.01472192923638</v>
      </c>
      <c r="G8" s="12">
        <f t="shared" si="2"/>
        <v>0.66980854807953227</v>
      </c>
      <c r="L8" s="26"/>
    </row>
    <row r="9" spans="1:12" x14ac:dyDescent="0.25">
      <c r="A9" s="13" t="s">
        <v>14</v>
      </c>
      <c r="B9" s="2">
        <v>362.03465859446516</v>
      </c>
      <c r="C9" s="2">
        <v>47413869</v>
      </c>
      <c r="D9" s="2">
        <v>365112.46</v>
      </c>
      <c r="E9" s="3">
        <f t="shared" si="0"/>
        <v>7.7005413753515883</v>
      </c>
      <c r="F9" s="4">
        <f t="shared" si="1"/>
        <v>7.6356278496164309</v>
      </c>
      <c r="G9" s="12">
        <f>(B9/D9)*1000</f>
        <v>0.99157026466438636</v>
      </c>
      <c r="L9" s="26"/>
    </row>
    <row r="10" spans="1:12" ht="15.75" thickBot="1" x14ac:dyDescent="0.3">
      <c r="A10" s="14" t="s">
        <v>15</v>
      </c>
      <c r="B10" s="15">
        <f>SUM(B3:B9)</f>
        <v>25460.452479806518</v>
      </c>
      <c r="C10" s="15">
        <f>SUM(C3:C9)</f>
        <v>2805882560</v>
      </c>
      <c r="D10" s="15">
        <f>SUM(D3:D9)</f>
        <v>38213398.750000007</v>
      </c>
      <c r="E10" s="16">
        <f t="shared" si="0"/>
        <v>13.619029996038041</v>
      </c>
      <c r="F10" s="17">
        <f t="shared" si="1"/>
        <v>9.0739551408047934</v>
      </c>
      <c r="G10" s="18">
        <f t="shared" si="2"/>
        <v>0.66627029556763817</v>
      </c>
      <c r="H10">
        <v>27221.450919392584</v>
      </c>
      <c r="I10">
        <v>25460.452479806518</v>
      </c>
      <c r="J10" s="26">
        <f>H10/I10-1</f>
        <v>6.9166030768022191E-2</v>
      </c>
    </row>
    <row r="11" spans="1:12" ht="15.75" thickBot="1" x14ac:dyDescent="0.3">
      <c r="H11">
        <v>94951.5413826125</v>
      </c>
      <c r="I11">
        <v>92993.951615288417</v>
      </c>
      <c r="J11" s="26">
        <f>H11/I11-1</f>
        <v>2.1050721399844763E-2</v>
      </c>
    </row>
    <row r="12" spans="1:12" x14ac:dyDescent="0.25">
      <c r="A12" s="28" t="s">
        <v>16</v>
      </c>
      <c r="B12" s="29"/>
      <c r="C12" s="29"/>
      <c r="D12" s="29"/>
      <c r="E12" s="29"/>
      <c r="F12" s="29"/>
      <c r="G12" s="30"/>
    </row>
    <row r="13" spans="1:12" x14ac:dyDescent="0.25">
      <c r="A13" s="9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0" t="s">
        <v>7</v>
      </c>
    </row>
    <row r="14" spans="1:12" x14ac:dyDescent="0.25">
      <c r="A14" s="11" t="s">
        <v>8</v>
      </c>
      <c r="B14" s="6">
        <v>1055.9591268576789</v>
      </c>
      <c r="C14" s="2">
        <v>76602803</v>
      </c>
      <c r="D14" s="6">
        <v>1415567.1900000002</v>
      </c>
      <c r="E14" s="3">
        <f>IFERROR(D14/C14,0)*1000</f>
        <v>18.479313217820504</v>
      </c>
      <c r="F14" s="7">
        <f>IFERROR((B14/C14*10^6),0)</f>
        <v>13.784862766153333</v>
      </c>
      <c r="G14" s="19">
        <f>(B14/D14)*1000</f>
        <v>0.74596185494923695</v>
      </c>
    </row>
    <row r="15" spans="1:12" x14ac:dyDescent="0.25">
      <c r="A15" s="11" t="s">
        <v>12</v>
      </c>
      <c r="B15" s="6">
        <v>13.396079282500143</v>
      </c>
      <c r="C15" s="2">
        <v>915871</v>
      </c>
      <c r="D15" s="6">
        <v>19020.41</v>
      </c>
      <c r="E15" s="3">
        <f t="shared" ref="E15:E18" si="3">IFERROR(D15/C15,0)*1000</f>
        <v>20.767564427741462</v>
      </c>
      <c r="F15" s="7">
        <f>IFERROR((B15/C15*10^6),0)</f>
        <v>14.626600561105377</v>
      </c>
      <c r="G15" s="19">
        <f t="shared" ref="G15:G18" si="4">(B15/D15)*1000</f>
        <v>0.70430023761318195</v>
      </c>
    </row>
    <row r="16" spans="1:12" x14ac:dyDescent="0.25">
      <c r="A16" s="11" t="s">
        <v>13</v>
      </c>
      <c r="B16" s="6">
        <v>91688.422917035859</v>
      </c>
      <c r="C16" s="2">
        <v>7190945230</v>
      </c>
      <c r="D16" s="6">
        <v>85979296.219999954</v>
      </c>
      <c r="E16" s="3">
        <f t="shared" si="3"/>
        <v>11.956605629716352</v>
      </c>
      <c r="F16" s="7">
        <f t="shared" ref="F16:F18" si="5">IFERROR((B16/C16*10^6),0)</f>
        <v>12.750538348494118</v>
      </c>
      <c r="G16" s="19">
        <f t="shared" si="4"/>
        <v>1.0664011796796713</v>
      </c>
    </row>
    <row r="17" spans="1:13" ht="15.75" thickBot="1" x14ac:dyDescent="0.3">
      <c r="A17" s="13" t="s">
        <v>14</v>
      </c>
      <c r="B17" s="6">
        <v>236.17349211237504</v>
      </c>
      <c r="C17" s="2">
        <v>17809515</v>
      </c>
      <c r="D17" s="8">
        <v>322761.8</v>
      </c>
      <c r="E17" s="3">
        <f t="shared" si="3"/>
        <v>18.122997734637917</v>
      </c>
      <c r="F17" s="7">
        <f t="shared" si="5"/>
        <v>13.26108499374492</v>
      </c>
      <c r="G17" s="19">
        <f>(B17/D17)*1000</f>
        <v>0.7317269023545383</v>
      </c>
      <c r="K17" s="15">
        <v>25460.452479806518</v>
      </c>
    </row>
    <row r="18" spans="1:13" ht="15.75" thickBot="1" x14ac:dyDescent="0.3">
      <c r="A18" s="20" t="s">
        <v>15</v>
      </c>
      <c r="B18" s="21">
        <f>SUM(B14:B17)</f>
        <v>92993.951615288417</v>
      </c>
      <c r="C18" s="21">
        <f>SUM(C14:C17)</f>
        <v>7286273419</v>
      </c>
      <c r="D18" s="21">
        <f t="shared" ref="D18" si="6">SUM(D14:D17)</f>
        <v>87736645.619999945</v>
      </c>
      <c r="E18" s="22">
        <f t="shared" si="3"/>
        <v>12.041360593360949</v>
      </c>
      <c r="F18" s="23">
        <f t="shared" si="5"/>
        <v>12.762896238946151</v>
      </c>
      <c r="G18" s="24">
        <f t="shared" si="4"/>
        <v>1.05992143827858</v>
      </c>
    </row>
    <row r="19" spans="1:13" x14ac:dyDescent="0.25">
      <c r="I19" s="31">
        <v>13117.851321593935</v>
      </c>
      <c r="K19">
        <f>I19/SUM($I$19:$I$20)</f>
        <v>0.48189390640631746</v>
      </c>
      <c r="M19" s="33">
        <f>I19-K23</f>
        <v>12269.236904366375</v>
      </c>
    </row>
    <row r="20" spans="1:13" x14ac:dyDescent="0.25">
      <c r="I20" s="32">
        <v>14103.599597798648</v>
      </c>
      <c r="K20">
        <f>I20/SUM($I$19:$I$20)</f>
        <v>0.51810609359368243</v>
      </c>
      <c r="M20" s="33">
        <f>I20-K24</f>
        <v>13191.215575440141</v>
      </c>
    </row>
    <row r="21" spans="1:13" x14ac:dyDescent="0.25">
      <c r="A21" s="5" t="s">
        <v>18</v>
      </c>
      <c r="B21" s="5">
        <v>0</v>
      </c>
    </row>
    <row r="22" spans="1:13" x14ac:dyDescent="0.25">
      <c r="A22" s="5" t="s">
        <v>17</v>
      </c>
      <c r="B22" s="5">
        <v>1</v>
      </c>
      <c r="I22" s="33">
        <f>SUM(I19:I20)</f>
        <v>27221.450919392584</v>
      </c>
    </row>
    <row r="23" spans="1:13" x14ac:dyDescent="0.25">
      <c r="I23" s="33">
        <f>I22-K17</f>
        <v>1760.9984395860665</v>
      </c>
      <c r="K23" s="34">
        <f>K19*I23</f>
        <v>848.61441722755899</v>
      </c>
    </row>
    <row r="24" spans="1:13" x14ac:dyDescent="0.25">
      <c r="K24" s="34">
        <f>K20*I23</f>
        <v>912.38402235850731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70E0-ADA8-4FBA-94D9-6FB14F903FDA}">
  <dimension ref="A1:I21"/>
  <sheetViews>
    <sheetView showGridLines="0" tabSelected="1" workbookViewId="0">
      <selection activeCell="C21" sqref="C21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  <col min="8" max="8" width="11" bestFit="1" customWidth="1"/>
  </cols>
  <sheetData>
    <row r="1" spans="1:9" x14ac:dyDescent="0.25">
      <c r="A1" s="28" t="s">
        <v>20</v>
      </c>
      <c r="B1" s="29"/>
      <c r="C1" s="29"/>
      <c r="D1" s="29"/>
      <c r="E1" s="29"/>
      <c r="F1" s="29"/>
      <c r="G1" s="30"/>
    </row>
    <row r="2" spans="1:9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</row>
    <row r="3" spans="1:9" x14ac:dyDescent="0.25">
      <c r="A3" s="11" t="s">
        <v>8</v>
      </c>
      <c r="B3" s="2">
        <v>165.55296606274999</v>
      </c>
      <c r="C3" s="2">
        <v>6515367</v>
      </c>
      <c r="D3" s="2">
        <v>78056.86</v>
      </c>
      <c r="E3" s="3">
        <f>IFERROR(D3/C3,0)*1000</f>
        <v>11.980424126530401</v>
      </c>
      <c r="F3" s="4">
        <f t="shared" ref="F3:F9" si="0">IFERROR((B3/C3*10^6),0)</f>
        <v>25.409614847904958</v>
      </c>
      <c r="G3" s="12">
        <f>(B3/D3)*1000</f>
        <v>2.1209278218820229</v>
      </c>
      <c r="I3" s="27"/>
    </row>
    <row r="4" spans="1:9" x14ac:dyDescent="0.25">
      <c r="A4" s="11" t="s">
        <v>9</v>
      </c>
      <c r="B4" s="2">
        <v>110.6534</v>
      </c>
      <c r="C4" s="2">
        <v>3929409</v>
      </c>
      <c r="D4" s="2">
        <v>68272.600000000006</v>
      </c>
      <c r="E4" s="3">
        <f t="shared" ref="E4:E9" si="1">IFERROR(D4/C4,0)*1000</f>
        <v>17.374775697821228</v>
      </c>
      <c r="F4" s="4">
        <f t="shared" si="0"/>
        <v>28.160316220581773</v>
      </c>
      <c r="G4" s="12">
        <f>(B4/D4)*1000</f>
        <v>1.6207585473528179</v>
      </c>
      <c r="I4" s="27"/>
    </row>
    <row r="5" spans="1:9" x14ac:dyDescent="0.25">
      <c r="A5" s="11" t="s">
        <v>10</v>
      </c>
      <c r="B5" s="2">
        <v>1725.6780000000001</v>
      </c>
      <c r="C5" s="2">
        <v>66251237</v>
      </c>
      <c r="D5" s="2">
        <v>998496.65</v>
      </c>
      <c r="E5" s="3">
        <f t="shared" si="1"/>
        <v>15.071366139171108</v>
      </c>
      <c r="F5" s="4">
        <f t="shared" si="0"/>
        <v>26.04748346057297</v>
      </c>
      <c r="G5" s="12">
        <f t="shared" ref="G5:G9" si="2">(B5/D5)*1000</f>
        <v>1.7282762040313306</v>
      </c>
      <c r="I5" s="27"/>
    </row>
    <row r="6" spans="1:9" x14ac:dyDescent="0.25">
      <c r="A6" s="13" t="s">
        <v>12</v>
      </c>
      <c r="B6" s="2">
        <v>4586.9080901390198</v>
      </c>
      <c r="C6" s="2">
        <v>192658672</v>
      </c>
      <c r="D6" s="2">
        <v>2004451.0899999999</v>
      </c>
      <c r="E6" s="3">
        <f t="shared" si="1"/>
        <v>10.404157099141635</v>
      </c>
      <c r="F6" s="4">
        <f t="shared" si="0"/>
        <v>23.808469364612975</v>
      </c>
      <c r="G6" s="12">
        <f t="shared" si="2"/>
        <v>2.2883611942554407</v>
      </c>
      <c r="I6" s="27"/>
    </row>
    <row r="7" spans="1:9" x14ac:dyDescent="0.25">
      <c r="A7" s="13" t="s">
        <v>13</v>
      </c>
      <c r="B7" s="2">
        <v>4590.0778598097604</v>
      </c>
      <c r="C7" s="2">
        <v>186908549</v>
      </c>
      <c r="D7" s="2">
        <v>2154523.13</v>
      </c>
      <c r="E7" s="3">
        <f t="shared" si="1"/>
        <v>11.527151334313766</v>
      </c>
      <c r="F7" s="4">
        <f t="shared" si="0"/>
        <v>24.55788076237091</v>
      </c>
      <c r="G7" s="12">
        <f t="shared" si="2"/>
        <v>2.1304379590530367</v>
      </c>
      <c r="I7" s="27"/>
    </row>
    <row r="8" spans="1:9" x14ac:dyDescent="0.25">
      <c r="A8" s="13" t="s">
        <v>14</v>
      </c>
      <c r="B8" s="2">
        <v>1090.0751589299</v>
      </c>
      <c r="C8" s="2">
        <v>47413869</v>
      </c>
      <c r="D8" s="2">
        <v>365112.46</v>
      </c>
      <c r="E8" s="3">
        <f t="shared" si="1"/>
        <v>7.7005413753515883</v>
      </c>
      <c r="F8" s="4">
        <f t="shared" si="0"/>
        <v>22.99063927750549</v>
      </c>
      <c r="G8" s="12">
        <f>(B8/D8)*1000</f>
        <v>2.9855873966336288</v>
      </c>
      <c r="I8" s="27"/>
    </row>
    <row r="9" spans="1:9" ht="15.75" thickBot="1" x14ac:dyDescent="0.3">
      <c r="A9" s="14" t="s">
        <v>15</v>
      </c>
      <c r="B9" s="15">
        <f>SUM(B3:B8)</f>
        <v>12268.945474941429</v>
      </c>
      <c r="C9" s="15">
        <f>SUM(C3:C8)</f>
        <v>503677103</v>
      </c>
      <c r="D9" s="15">
        <f>SUM(D3:D8)</f>
        <v>5668912.79</v>
      </c>
      <c r="E9" s="16">
        <f t="shared" si="1"/>
        <v>11.255053597304382</v>
      </c>
      <c r="F9" s="17">
        <f t="shared" si="0"/>
        <v>24.358751672182784</v>
      </c>
      <c r="G9" s="18">
        <f t="shared" si="2"/>
        <v>2.1642501709646922</v>
      </c>
    </row>
    <row r="10" spans="1:9" ht="15.75" thickBot="1" x14ac:dyDescent="0.3">
      <c r="B10" s="25"/>
    </row>
    <row r="11" spans="1:9" x14ac:dyDescent="0.25">
      <c r="A11" s="28" t="s">
        <v>19</v>
      </c>
      <c r="B11" s="29"/>
      <c r="C11" s="29"/>
      <c r="D11" s="29"/>
      <c r="E11" s="29"/>
      <c r="F11" s="29"/>
      <c r="G11" s="30"/>
    </row>
    <row r="12" spans="1:9" x14ac:dyDescent="0.25">
      <c r="A12" s="9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0" t="s">
        <v>7</v>
      </c>
    </row>
    <row r="13" spans="1:9" x14ac:dyDescent="0.25">
      <c r="A13" s="11" t="s">
        <v>8</v>
      </c>
      <c r="B13" s="6">
        <v>3993.3238898673999</v>
      </c>
      <c r="C13" s="2">
        <v>55761758</v>
      </c>
      <c r="D13" s="6">
        <v>1165365.81</v>
      </c>
      <c r="E13" s="3">
        <f>IFERROR(D13/C13,0)*1000</f>
        <v>20.899014876826516</v>
      </c>
      <c r="F13" s="7">
        <f>IFERROR((B13/C13*10^6),0)</f>
        <v>71.614024254174339</v>
      </c>
      <c r="G13" s="19">
        <f>(B13/D13)*1000</f>
        <v>3.4266698538782427</v>
      </c>
    </row>
    <row r="14" spans="1:9" x14ac:dyDescent="0.25">
      <c r="A14" s="11" t="s">
        <v>12</v>
      </c>
      <c r="B14" s="6">
        <v>66.041608385870006</v>
      </c>
      <c r="C14" s="2">
        <v>915871</v>
      </c>
      <c r="D14" s="6">
        <v>19020.41</v>
      </c>
      <c r="E14" s="3">
        <f t="shared" ref="E14:E17" si="3">IFERROR(D14/C14,0)*1000</f>
        <v>20.767564427741462</v>
      </c>
      <c r="F14" s="7">
        <f>IFERROR((B14/C14*10^6),0)</f>
        <v>72.107980693645729</v>
      </c>
      <c r="G14" s="19">
        <f t="shared" ref="G14:G17" si="4">(B14/D14)*1000</f>
        <v>3.4721443116036932</v>
      </c>
    </row>
    <row r="15" spans="1:9" x14ac:dyDescent="0.25">
      <c r="A15" s="11" t="s">
        <v>13</v>
      </c>
      <c r="B15" s="6">
        <v>39126.361165533599</v>
      </c>
      <c r="C15" s="2">
        <v>654735811</v>
      </c>
      <c r="D15" s="6">
        <v>10233339.730000004</v>
      </c>
      <c r="E15" s="3">
        <f t="shared" si="3"/>
        <v>15.629723558835556</v>
      </c>
      <c r="F15" s="7">
        <f t="shared" ref="F15:F17" si="5">IFERROR((B15/C15*10^6),0)</f>
        <v>59.759005858828147</v>
      </c>
      <c r="G15" s="19">
        <f t="shared" si="4"/>
        <v>3.8234205252495399</v>
      </c>
    </row>
    <row r="16" spans="1:9" x14ac:dyDescent="0.25">
      <c r="A16" s="13" t="s">
        <v>14</v>
      </c>
      <c r="B16" s="6">
        <v>1189.67818304567</v>
      </c>
      <c r="C16" s="2">
        <v>17809515</v>
      </c>
      <c r="D16" s="8">
        <v>322761.8</v>
      </c>
      <c r="E16" s="3">
        <f t="shared" si="3"/>
        <v>18.122997734637917</v>
      </c>
      <c r="F16" s="7">
        <f t="shared" si="5"/>
        <v>66.800144925095935</v>
      </c>
      <c r="G16" s="19">
        <f>(B16/D16)*1000</f>
        <v>3.6859324215123044</v>
      </c>
    </row>
    <row r="17" spans="1:7" ht="15.75" thickBot="1" x14ac:dyDescent="0.3">
      <c r="A17" s="20" t="s">
        <v>15</v>
      </c>
      <c r="B17" s="21">
        <f>SUM(B13:B16)</f>
        <v>44375.404846832535</v>
      </c>
      <c r="C17" s="21">
        <f>SUM(C13:C16)</f>
        <v>729222955</v>
      </c>
      <c r="D17" s="21">
        <f t="shared" ref="D17" si="6">SUM(D13:D16)</f>
        <v>11740487.750000006</v>
      </c>
      <c r="E17" s="22">
        <f t="shared" si="3"/>
        <v>16.099997496650399</v>
      </c>
      <c r="F17" s="23">
        <f t="shared" si="5"/>
        <v>60.85300050220242</v>
      </c>
      <c r="G17" s="24">
        <f t="shared" si="4"/>
        <v>3.779690059881244</v>
      </c>
    </row>
    <row r="18" spans="1:7" x14ac:dyDescent="0.25">
      <c r="B18" s="25"/>
    </row>
    <row r="19" spans="1:7" x14ac:dyDescent="0.25">
      <c r="B19" s="25"/>
    </row>
    <row r="20" spans="1:7" x14ac:dyDescent="0.25">
      <c r="A20" s="5" t="s">
        <v>18</v>
      </c>
      <c r="B20" s="5">
        <v>0</v>
      </c>
    </row>
    <row r="21" spans="1:7" x14ac:dyDescent="0.25">
      <c r="A21" s="5" t="s">
        <v>17</v>
      </c>
      <c r="B21" s="5">
        <v>1</v>
      </c>
    </row>
  </sheetData>
  <mergeCells count="2">
    <mergeCell ref="A1:G1"/>
    <mergeCell ref="A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4E0-4F19-44E6-98F1-6D4167A0E1C3}">
  <dimension ref="A1:G20"/>
  <sheetViews>
    <sheetView showGridLines="0" workbookViewId="0">
      <selection activeCell="B10" sqref="B10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</cols>
  <sheetData>
    <row r="1" spans="1:7" x14ac:dyDescent="0.25">
      <c r="A1" s="28" t="s">
        <v>21</v>
      </c>
      <c r="B1" s="29"/>
      <c r="C1" s="29"/>
      <c r="D1" s="29"/>
      <c r="E1" s="29"/>
      <c r="F1" s="29"/>
      <c r="G1" s="30"/>
    </row>
    <row r="2" spans="1:7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</row>
    <row r="3" spans="1:7" x14ac:dyDescent="0.25">
      <c r="A3" s="11" t="s">
        <v>8</v>
      </c>
      <c r="B3" s="2">
        <v>2584.3831797266498</v>
      </c>
      <c r="C3" s="2">
        <v>445712643</v>
      </c>
      <c r="D3" s="2">
        <v>6493554.3000000007</v>
      </c>
      <c r="E3" s="3">
        <f>IFERROR(D3/C3,0)*1000</f>
        <v>14.568925521818775</v>
      </c>
      <c r="F3" s="4">
        <f t="shared" ref="F3:F9" si="0">IFERROR((B3/C3*10^6),0)</f>
        <v>5.7983169656837621</v>
      </c>
      <c r="G3" s="12">
        <f t="shared" ref="G3:G9" si="1">(B3/D3)*1000</f>
        <v>0.39799207958061578</v>
      </c>
    </row>
    <row r="4" spans="1:7" x14ac:dyDescent="0.25">
      <c r="A4" s="11" t="s">
        <v>9</v>
      </c>
      <c r="B4" s="2">
        <v>3943.7289906737001</v>
      </c>
      <c r="C4" s="2">
        <v>737153709</v>
      </c>
      <c r="D4" s="2">
        <v>9420713.0800000001</v>
      </c>
      <c r="E4" s="3">
        <f t="shared" ref="E4:E9" si="2">IFERROR(D4/C4,0)*1000</f>
        <v>12.779848985335567</v>
      </c>
      <c r="F4" s="4">
        <f t="shared" si="0"/>
        <v>5.3499411893669251</v>
      </c>
      <c r="G4" s="12">
        <f>(B4/D4)*1000</f>
        <v>0.41862319308356433</v>
      </c>
    </row>
    <row r="5" spans="1:7" x14ac:dyDescent="0.25">
      <c r="A5" s="11" t="s">
        <v>10</v>
      </c>
      <c r="B5" s="2">
        <v>1900.74621858864</v>
      </c>
      <c r="C5" s="2">
        <v>262149026</v>
      </c>
      <c r="D5" s="2">
        <v>4819376.8900000006</v>
      </c>
      <c r="E5" s="3">
        <f t="shared" si="2"/>
        <v>18.38411137182711</v>
      </c>
      <c r="F5" s="4">
        <f t="shared" si="0"/>
        <v>7.2506323887262507</v>
      </c>
      <c r="G5" s="12">
        <f t="shared" si="1"/>
        <v>0.39439667450217608</v>
      </c>
    </row>
    <row r="6" spans="1:7" x14ac:dyDescent="0.25">
      <c r="A6" s="13" t="s">
        <v>11</v>
      </c>
      <c r="B6" s="2">
        <v>11</v>
      </c>
      <c r="C6" s="2">
        <v>1242319</v>
      </c>
      <c r="D6" s="2">
        <v>34322.449999999997</v>
      </c>
      <c r="E6" s="3">
        <f t="shared" si="2"/>
        <v>27.627726855984655</v>
      </c>
      <c r="F6" s="4">
        <f t="shared" si="0"/>
        <v>8.8544085697795811</v>
      </c>
      <c r="G6" s="12">
        <f>(B6/D6)*1000</f>
        <v>0.32048994171453382</v>
      </c>
    </row>
    <row r="7" spans="1:7" x14ac:dyDescent="0.25">
      <c r="A7" s="13" t="s">
        <v>12</v>
      </c>
      <c r="B7" s="2">
        <v>2441.9190205506802</v>
      </c>
      <c r="C7" s="2">
        <v>454822343</v>
      </c>
      <c r="D7" s="2">
        <v>6016896.2999999998</v>
      </c>
      <c r="E7" s="3">
        <f t="shared" si="2"/>
        <v>13.229113284788649</v>
      </c>
      <c r="F7" s="4">
        <f t="shared" si="0"/>
        <v>5.368951323815419</v>
      </c>
      <c r="G7" s="12">
        <f t="shared" si="1"/>
        <v>0.40584362747795411</v>
      </c>
    </row>
    <row r="8" spans="1:7" x14ac:dyDescent="0.25">
      <c r="A8" s="13" t="s">
        <v>13</v>
      </c>
      <c r="B8" s="2">
        <v>2309.53061395641</v>
      </c>
      <c r="C8" s="2">
        <v>401125417</v>
      </c>
      <c r="D8" s="2">
        <v>5759622.9400000023</v>
      </c>
      <c r="E8" s="3">
        <f t="shared" si="2"/>
        <v>14.358658653635011</v>
      </c>
      <c r="F8" s="4">
        <f t="shared" si="0"/>
        <v>5.7576272060476539</v>
      </c>
      <c r="G8" s="12">
        <f t="shared" si="1"/>
        <v>0.40098642532950413</v>
      </c>
    </row>
    <row r="9" spans="1:7" ht="15.75" thickBot="1" x14ac:dyDescent="0.3">
      <c r="A9" s="14" t="s">
        <v>15</v>
      </c>
      <c r="B9" s="15">
        <f>SUM(B3:B8)</f>
        <v>13191.30802349608</v>
      </c>
      <c r="C9" s="15">
        <f>SUM(C3:C8)</f>
        <v>2302205457</v>
      </c>
      <c r="D9" s="15">
        <f>SUM(D3:D8)</f>
        <v>32544485.960000005</v>
      </c>
      <c r="E9" s="16">
        <f t="shared" si="2"/>
        <v>14.136221361584585</v>
      </c>
      <c r="F9" s="17">
        <f t="shared" si="0"/>
        <v>5.7298569870847453</v>
      </c>
      <c r="G9" s="18">
        <f t="shared" si="1"/>
        <v>0.40533158335053565</v>
      </c>
    </row>
    <row r="10" spans="1:7" ht="15.75" thickBot="1" x14ac:dyDescent="0.3">
      <c r="B10" s="25"/>
      <c r="C10" s="25"/>
      <c r="D10" s="25"/>
    </row>
    <row r="11" spans="1:7" x14ac:dyDescent="0.25">
      <c r="A11" s="28" t="s">
        <v>22</v>
      </c>
      <c r="B11" s="29"/>
      <c r="C11" s="29"/>
      <c r="D11" s="29"/>
      <c r="E11" s="29"/>
      <c r="F11" s="29"/>
      <c r="G11" s="30"/>
    </row>
    <row r="12" spans="1:7" x14ac:dyDescent="0.25">
      <c r="A12" s="9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0" t="s">
        <v>7</v>
      </c>
    </row>
    <row r="13" spans="1:7" x14ac:dyDescent="0.25">
      <c r="A13" s="11" t="s">
        <v>8</v>
      </c>
      <c r="B13" s="6">
        <v>158.56700000000001</v>
      </c>
      <c r="C13" s="2">
        <v>20841045</v>
      </c>
      <c r="D13" s="6">
        <v>250201.38</v>
      </c>
      <c r="E13" s="3">
        <f>IFERROR(D13/C13,0)*1000</f>
        <v>12.005222386881274</v>
      </c>
      <c r="F13" s="7">
        <f>IFERROR((B13/C13*10^6),0)</f>
        <v>7.6083996747763853</v>
      </c>
      <c r="G13" s="19">
        <f>(B13/D13)*1000</f>
        <v>0.63375749566209427</v>
      </c>
    </row>
    <row r="14" spans="1:7" x14ac:dyDescent="0.25">
      <c r="A14" s="11" t="s">
        <v>13</v>
      </c>
      <c r="B14" s="6">
        <v>48460.603540489203</v>
      </c>
      <c r="C14" s="2">
        <v>6536209419</v>
      </c>
      <c r="D14" s="6">
        <v>75745956.490000039</v>
      </c>
      <c r="E14" s="3">
        <f t="shared" ref="E14:E15" si="3">IFERROR(D14/C14,0)*1000</f>
        <v>11.588667319901862</v>
      </c>
      <c r="F14" s="7">
        <f t="shared" ref="F14:F15" si="4">IFERROR((B14/C14*10^6),0)</f>
        <v>7.414175469901541</v>
      </c>
      <c r="G14" s="19">
        <f t="shared" ref="G14:G15" si="5">(B14/D14)*1000</f>
        <v>0.63977809227198756</v>
      </c>
    </row>
    <row r="15" spans="1:7" ht="15.75" thickBot="1" x14ac:dyDescent="0.3">
      <c r="A15" s="20" t="s">
        <v>15</v>
      </c>
      <c r="B15" s="21">
        <f>SUM(B13:B14)</f>
        <v>48619.170540489205</v>
      </c>
      <c r="C15" s="21">
        <f>SUM(C13:C14)</f>
        <v>6557050464</v>
      </c>
      <c r="D15" s="21">
        <f>SUM(D13:D14)</f>
        <v>75996157.870000035</v>
      </c>
      <c r="E15" s="22">
        <f t="shared" si="3"/>
        <v>11.589991305883601</v>
      </c>
      <c r="F15" s="23">
        <f t="shared" si="4"/>
        <v>7.4147927955445434</v>
      </c>
      <c r="G15" s="24">
        <f t="shared" si="5"/>
        <v>0.6397582707228141</v>
      </c>
    </row>
    <row r="16" spans="1:7" x14ac:dyDescent="0.25">
      <c r="B16" s="25"/>
      <c r="C16" s="25"/>
      <c r="D16" s="25"/>
    </row>
    <row r="18" spans="1:4" x14ac:dyDescent="0.25">
      <c r="A18" s="5" t="s">
        <v>18</v>
      </c>
      <c r="B18" s="5">
        <v>0</v>
      </c>
    </row>
    <row r="19" spans="1:4" x14ac:dyDescent="0.25">
      <c r="A19" s="5" t="s">
        <v>17</v>
      </c>
      <c r="B19" s="5">
        <v>1</v>
      </c>
      <c r="D19" s="25"/>
    </row>
    <row r="20" spans="1:4" x14ac:dyDescent="0.25">
      <c r="D20" s="25"/>
    </row>
  </sheetData>
  <mergeCells count="2">
    <mergeCell ref="A1:G1"/>
    <mergeCell ref="A11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Results- revised</vt:lpstr>
      <vt:lpstr>Results- Q1Q2</vt:lpstr>
      <vt:lpstr>Results- Q3Q4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2022-12-15T13:06:16Z</dcterms:created>
  <dcterms:modified xsi:type="dcterms:W3CDTF">2023-01-24T11:16:15Z</dcterms:modified>
</cp:coreProperties>
</file>