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deepashrimunishwar_analytic-edge_com/Documents/Desktop/"/>
    </mc:Choice>
  </mc:AlternateContent>
  <xr:revisionPtr revIDLastSave="0" documentId="8_{5C1EFC31-8CAF-434D-A8A3-5F90ABACC7C4}" xr6:coauthVersionLast="47" xr6:coauthVersionMax="47" xr10:uidLastSave="{00000000-0000-0000-0000-000000000000}"/>
  <bookViews>
    <workbookView xWindow="-120" yWindow="-120" windowWidth="20730" windowHeight="11160" activeTab="3" xr2:uid="{9AAE52E5-CECB-4DAC-B625-FD74136C88E8}"/>
  </bookViews>
  <sheets>
    <sheet name="EC-Active Baby" sheetId="2" r:id="rId1"/>
    <sheet name="EC-New Born" sheetId="4" r:id="rId2"/>
    <sheet name="Total spends" sheetId="5" r:id="rId3"/>
    <sheet name="EX-Active baby Datacube" sheetId="1" r:id="rId4"/>
  </sheets>
  <calcPr calcId="191029"/>
  <pivotCaches>
    <pivotCache cacheId="9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E6" i="2"/>
  <c r="C27" i="2"/>
  <c r="E28" i="2"/>
  <c r="E29" i="2"/>
  <c r="E30" i="2"/>
  <c r="E31" i="2"/>
  <c r="E27" i="2"/>
  <c r="D31" i="2"/>
  <c r="D30" i="2"/>
  <c r="D29" i="2"/>
  <c r="D28" i="2"/>
  <c r="D27" i="2"/>
  <c r="E20" i="2"/>
  <c r="E21" i="2"/>
  <c r="E22" i="2"/>
  <c r="E23" i="2"/>
  <c r="E19" i="2"/>
  <c r="C31" i="2"/>
  <c r="C30" i="2"/>
  <c r="C29" i="2"/>
  <c r="C28" i="2"/>
  <c r="D7" i="4"/>
  <c r="D8" i="4"/>
  <c r="D9" i="4"/>
  <c r="D6" i="4"/>
  <c r="D5" i="4"/>
  <c r="E9" i="2"/>
  <c r="E8" i="2"/>
  <c r="J17" i="2"/>
  <c r="E7" i="2"/>
  <c r="E5" i="2"/>
  <c r="G8" i="5"/>
  <c r="G7" i="5"/>
  <c r="G6" i="5"/>
  <c r="G5" i="5"/>
  <c r="G4" i="5"/>
  <c r="F8" i="5"/>
  <c r="F7" i="5"/>
  <c r="F6" i="5"/>
  <c r="F5" i="5"/>
  <c r="F4" i="5"/>
  <c r="C14" i="4"/>
  <c r="B14" i="4"/>
  <c r="B15" i="4"/>
  <c r="D20" i="4"/>
  <c r="D19" i="4"/>
  <c r="D18" i="4"/>
  <c r="D17" i="4"/>
  <c r="D16" i="4"/>
  <c r="C20" i="4"/>
  <c r="C19" i="4"/>
  <c r="C18" i="4"/>
  <c r="C17" i="4"/>
  <c r="C16" i="4"/>
  <c r="C13" i="4" l="1"/>
  <c r="F12" i="4" s="1"/>
  <c r="B13" i="4"/>
  <c r="E12" i="4" s="1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D13" i="2"/>
  <c r="G6" i="2" s="1"/>
  <c r="C13" i="2"/>
  <c r="F9" i="2" s="1"/>
  <c r="F5" i="2" l="1"/>
  <c r="F8" i="2"/>
  <c r="F7" i="2"/>
  <c r="F6" i="2"/>
  <c r="G5" i="2"/>
  <c r="F12" i="2"/>
  <c r="G13" i="2"/>
  <c r="F11" i="2"/>
  <c r="G12" i="2"/>
  <c r="G11" i="2"/>
  <c r="F13" i="2"/>
  <c r="F10" i="2"/>
  <c r="G10" i="2"/>
  <c r="G9" i="2"/>
  <c r="G8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Deepashri Munishwar</author>
  </authors>
  <commentList>
    <comment ref="F4" authorId="0" shapeId="0" xr:uid="{9282D4B2-4CD8-4C96-BA22-139EF74FE0C3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2020- Sept 2021</t>
        </r>
      </text>
    </comment>
    <comment ref="G4" authorId="0" shapeId="0" xr:uid="{C02BA675-BCCE-4976-B56B-656D31705EA5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2021-Sept 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Deepashri Munishwar</author>
  </authors>
  <commentList>
    <comment ref="E4" authorId="0" shapeId="0" xr:uid="{EFA5E220-CE4D-4239-A81C-B47636D2F0F8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2020- Sept 2021</t>
        </r>
      </text>
    </comment>
    <comment ref="F4" authorId="0" shapeId="0" xr:uid="{76C9A8AB-3390-4402-BBB5-75C7DCBE1DCC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2021-Sept 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Deepashri Munishwar</author>
  </authors>
  <commentList>
    <comment ref="F3" authorId="0" shapeId="0" xr:uid="{FC3E82F2-41A4-4616-B6AD-DA8FBE692ED7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2020- Sept 2021</t>
        </r>
      </text>
    </comment>
    <comment ref="G3" authorId="0" shapeId="0" xr:uid="{2FFEB109-83AF-4575-98BA-7D92BB3D9940}">
      <text>
        <r>
          <rPr>
            <b/>
            <sz val="9"/>
            <color indexed="81"/>
            <rFont val="Tahoma"/>
            <charset val="1"/>
          </rPr>
          <t>Deepashri Munishwar:</t>
        </r>
        <r>
          <rPr>
            <sz val="9"/>
            <color indexed="81"/>
            <rFont val="Tahoma"/>
            <charset val="1"/>
          </rPr>
          <t xml:space="preserve">
Oct 2021-Sept 2022</t>
        </r>
      </text>
    </comment>
  </commentList>
</comments>
</file>

<file path=xl/sharedStrings.xml><?xml version="1.0" encoding="utf-8"?>
<sst xmlns="http://schemas.openxmlformats.org/spreadsheetml/2006/main" count="424" uniqueCount="68">
  <si>
    <t>Date</t>
  </si>
  <si>
    <t>Brand</t>
  </si>
  <si>
    <t>Value</t>
  </si>
  <si>
    <t>Raw_Vol</t>
  </si>
  <si>
    <t>Price</t>
  </si>
  <si>
    <t>WD</t>
  </si>
  <si>
    <t>ND</t>
  </si>
  <si>
    <t>TDP</t>
  </si>
  <si>
    <t>HUGGIES</t>
  </si>
  <si>
    <t>TV_Total_GRPs</t>
  </si>
  <si>
    <t>TV_Spends</t>
  </si>
  <si>
    <t>Radio_IMP</t>
  </si>
  <si>
    <t>Radio_Spends</t>
  </si>
  <si>
    <t>Print_Spends</t>
  </si>
  <si>
    <t>OOH_Spends</t>
  </si>
  <si>
    <t>Display_IMP</t>
  </si>
  <si>
    <t>Display_Spends</t>
  </si>
  <si>
    <t>FB_IG_IMP</t>
  </si>
  <si>
    <t>FB_IG_Spends</t>
  </si>
  <si>
    <t>Search_IMP</t>
  </si>
  <si>
    <t>Search_Spends</t>
  </si>
  <si>
    <t>Video_IMP</t>
  </si>
  <si>
    <t>Video_Spends</t>
  </si>
  <si>
    <t>OrganicSearch</t>
  </si>
  <si>
    <t>Website</t>
  </si>
  <si>
    <t>Social_FB</t>
  </si>
  <si>
    <t>Social_IG</t>
  </si>
  <si>
    <t>Social_Twitter</t>
  </si>
  <si>
    <t>Emails</t>
  </si>
  <si>
    <t>Subbrands</t>
  </si>
  <si>
    <t>ExtraCare_Active_Baby</t>
  </si>
  <si>
    <t>MAT</t>
  </si>
  <si>
    <t>MAT 1</t>
  </si>
  <si>
    <t>MAT 2</t>
  </si>
  <si>
    <t>Column Labels</t>
  </si>
  <si>
    <t>Values</t>
  </si>
  <si>
    <t xml:space="preserve"> TV_Spends</t>
  </si>
  <si>
    <t xml:space="preserve"> Radio_Spends</t>
  </si>
  <si>
    <t xml:space="preserve"> Print_Spends</t>
  </si>
  <si>
    <t xml:space="preserve"> OOH_Spends</t>
  </si>
  <si>
    <t xml:space="preserve"> Display_Spends</t>
  </si>
  <si>
    <t xml:space="preserve"> FB_IG_Spends</t>
  </si>
  <si>
    <t xml:space="preserve"> Search_Spends</t>
  </si>
  <si>
    <t xml:space="preserve"> Video_Spends</t>
  </si>
  <si>
    <t xml:space="preserve">Total </t>
  </si>
  <si>
    <t xml:space="preserve">MAT 1 </t>
  </si>
  <si>
    <t>Spend Contribution</t>
  </si>
  <si>
    <t>Spend</t>
  </si>
  <si>
    <t>Total</t>
  </si>
  <si>
    <t>Spends for Active Baby and New Born</t>
  </si>
  <si>
    <t xml:space="preserve">           Video</t>
  </si>
  <si>
    <t>Media Spend</t>
  </si>
  <si>
    <t>% Change</t>
  </si>
  <si>
    <t xml:space="preserve"> FB</t>
  </si>
  <si>
    <t xml:space="preserve"> Search</t>
  </si>
  <si>
    <t>Impressions</t>
  </si>
  <si>
    <t>Cost</t>
  </si>
  <si>
    <t>Sum of TV_Total_GRPs</t>
  </si>
  <si>
    <t>Sum of FB_IG_IMP</t>
  </si>
  <si>
    <t>Sum of Video_IMP</t>
  </si>
  <si>
    <t>Sum of Display_IMP</t>
  </si>
  <si>
    <t>Sum of Search_IMP</t>
  </si>
  <si>
    <t>TV</t>
  </si>
  <si>
    <t>FB</t>
  </si>
  <si>
    <t>Video</t>
  </si>
  <si>
    <t>Display</t>
  </si>
  <si>
    <t>Search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</si>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</sst>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</font>
    <font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9EB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/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 applyBorder="1" applyAlignment="1">
      <alignment horizontal="left"/>
    </xf>
    <xf numFmtId="165" fontId="0" fillId="2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vertical="center"/>
    </xf>
    <xf numFmtId="164" fontId="0" fillId="0" borderId="1" xfId="1" applyNumberFormat="1" applyFont="1" applyBorder="1"/>
    <xf numFmtId="0" fontId="0" fillId="0" borderId="0" xfId="0" pivotButton="1"/>
    <xf numFmtId="0" fontId="2" fillId="3" borderId="0" xfId="0" applyFont="1" applyFill="1"/>
    <xf numFmtId="9" fontId="0" fillId="0" borderId="1" xfId="2" applyFont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2" fillId="2" borderId="0" xfId="0" applyFont="1" applyFill="1" applyAlignment="1">
      <alignment horizontal="center"/>
    </xf>
    <xf numFmtId="9" fontId="0" fillId="0" borderId="1" xfId="0" applyNumberFormat="1" applyBorder="1"/>
    <xf numFmtId="164" fontId="0" fillId="0" borderId="0" xfId="0" applyNumberFormat="1"/>
    <xf numFmtId="9" fontId="0" fillId="0" borderId="0" xfId="2" applyFont="1"/>
    <xf numFmtId="164" fontId="0" fillId="4" borderId="0" xfId="0" applyNumberFormat="1" applyFill="1"/>
    <xf numFmtId="0" fontId="0" fillId="5" borderId="0" xfId="0" applyFill="1" applyBorder="1" applyAlignment="1">
      <alignment horizontal="center"/>
    </xf>
    <xf numFmtId="0" fontId="0" fillId="0" borderId="0" xfId="0" applyBorder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/>
    <xf numFmtId="0" fontId="0" fillId="0" borderId="0" xfId="0" applyBorder="1" applyAlignment="1">
      <alignment horizontal="left"/>
    </xf>
    <xf numFmtId="9" fontId="0" fillId="0" borderId="0" xfId="2" applyFont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9" fontId="0" fillId="7" borderId="0" xfId="0" applyNumberFormat="1" applyFont="1" applyFill="1" applyBorder="1"/>
    <xf numFmtId="164" fontId="5" fillId="0" borderId="2" xfId="1" applyNumberFormat="1" applyFont="1" applyBorder="1" applyAlignment="1">
      <alignment vertical="center" wrapText="1" readingOrder="1"/>
    </xf>
    <xf numFmtId="164" fontId="5" fillId="0" borderId="3" xfId="1" applyNumberFormat="1" applyFont="1" applyBorder="1" applyAlignment="1">
      <alignment vertical="center" wrapText="1" readingOrder="1"/>
    </xf>
    <xf numFmtId="164" fontId="5" fillId="0" borderId="4" xfId="1" applyNumberFormat="1" applyFont="1" applyBorder="1" applyAlignment="1">
      <alignment vertical="center" wrapText="1" readingOrder="1"/>
    </xf>
    <xf numFmtId="164" fontId="5" fillId="0" borderId="5" xfId="1" applyNumberFormat="1" applyFont="1" applyBorder="1" applyAlignment="1">
      <alignment vertical="center" wrapText="1" readingOrder="1"/>
    </xf>
    <xf numFmtId="164" fontId="5" fillId="0" borderId="6" xfId="1" applyNumberFormat="1" applyFont="1" applyBorder="1" applyAlignment="1">
      <alignment vertical="center" wrapText="1" readingOrder="1"/>
    </xf>
    <xf numFmtId="164" fontId="5" fillId="0" borderId="7" xfId="1" applyNumberFormat="1" applyFont="1" applyBorder="1" applyAlignment="1">
      <alignment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3" fontId="6" fillId="9" borderId="8" xfId="0" applyNumberFormat="1" applyFont="1" applyFill="1" applyBorder="1" applyAlignment="1">
      <alignment horizontal="center" vertical="center" wrapText="1" readingOrder="1"/>
    </xf>
    <xf numFmtId="0" fontId="6" fillId="9" borderId="8" xfId="0" applyFont="1" applyFill="1" applyBorder="1" applyAlignment="1">
      <alignment wrapText="1" readingOrder="1"/>
    </xf>
    <xf numFmtId="0" fontId="6" fillId="8" borderId="0" xfId="0" applyFont="1" applyFill="1" applyBorder="1" applyAlignment="1">
      <alignment horizontal="center" vertical="center" wrapText="1" readingOrder="1"/>
    </xf>
    <xf numFmtId="0" fontId="5" fillId="9" borderId="8" xfId="0" applyFont="1" applyFill="1" applyBorder="1" applyAlignment="1">
      <alignment horizontal="center" vertical="center" wrapText="1" readingOrder="1"/>
    </xf>
    <xf numFmtId="3" fontId="5" fillId="9" borderId="8" xfId="0" applyNumberFormat="1" applyFont="1" applyFill="1" applyBorder="1" applyAlignment="1">
      <alignment horizontal="center" vertical="center" wrapText="1" readingOrder="1"/>
    </xf>
    <xf numFmtId="9" fontId="5" fillId="9" borderId="8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 applyAlignment="1">
      <alignment horizontal="left"/>
    </xf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1"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shriMunishwar\Downloads\KC-SA_NewBorn_Spend%20summar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ati Trivedi" refreshedDate="44966.719825462962" createdVersion="8" refreshedVersion="8" minRefreshableVersion="3" recordCount="104" xr:uid="{3F56A6B7-1D45-4E17-9ABC-6410F1FECE8B}">
  <cacheSource type="worksheet">
    <worksheetSource ref="A1:AD105" sheet="EX-Active baby Datacube"/>
  </cacheSource>
  <cacheFields count="30">
    <cacheField name="MAT" numFmtId="0">
      <sharedItems count="2">
        <s v="MAT 1"/>
        <s v="MAT 2"/>
      </sharedItems>
    </cacheField>
    <cacheField name="Date" numFmtId="165">
      <sharedItems containsSemiMixedTypes="0" containsNonDate="0" containsDate="1" containsString="0" minDate="2020-10-11T00:00:00" maxDate="2022-10-03T00:00:00"/>
    </cacheField>
    <cacheField name="Brand" numFmtId="43">
      <sharedItems/>
    </cacheField>
    <cacheField name="Subbrands" numFmtId="43">
      <sharedItems/>
    </cacheField>
    <cacheField name="Value" numFmtId="0">
      <sharedItems containsSemiMixedTypes="0" containsString="0" containsNumber="1" minValue="0" maxValue="2210551.7820000001"/>
    </cacheField>
    <cacheField name="Raw_Vol" numFmtId="164">
      <sharedItems containsSemiMixedTypes="0" containsString="0" containsNumber="1" minValue="0" maxValue="547.34400000000005"/>
    </cacheField>
    <cacheField name="Price" numFmtId="0">
      <sharedItems containsSemiMixedTypes="0" containsString="0" containsNumber="1" minValue="0" maxValue="4.5930110821633008"/>
    </cacheField>
    <cacheField name="WD" numFmtId="0">
      <sharedItems containsSemiMixedTypes="0" containsString="0" containsNumber="1" containsInteger="1" minValue="0" maxValue="42"/>
    </cacheField>
    <cacheField name="ND" numFmtId="0">
      <sharedItems containsSemiMixedTypes="0" containsString="0" containsNumber="1" containsInteger="1" minValue="0" maxValue="14"/>
    </cacheField>
    <cacheField name="TDP" numFmtId="0">
      <sharedItems containsSemiMixedTypes="0" containsString="0" containsNumber="1" containsInteger="1" minValue="0" maxValue="397"/>
    </cacheField>
    <cacheField name="TV_Total_GRPs" numFmtId="164">
      <sharedItems containsSemiMixedTypes="0" containsString="0" containsNumber="1" minValue="0" maxValue="277"/>
    </cacheField>
    <cacheField name="TV_Spends" numFmtId="164">
      <sharedItems containsSemiMixedTypes="0" containsString="0" containsNumber="1" minValue="0" maxValue="1361500"/>
    </cacheField>
    <cacheField name="Radio_IMP" numFmtId="164">
      <sharedItems containsSemiMixedTypes="0" containsString="0" containsNumber="1" containsInteger="1" minValue="0" maxValue="0"/>
    </cacheField>
    <cacheField name="Radio_Spends" numFmtId="164">
      <sharedItems containsSemiMixedTypes="0" containsString="0" containsNumber="1" containsInteger="1" minValue="0" maxValue="0"/>
    </cacheField>
    <cacheField name="Print_Spends" numFmtId="164">
      <sharedItems containsSemiMixedTypes="0" containsString="0" containsNumber="1" containsInteger="1" minValue="0" maxValue="0"/>
    </cacheField>
    <cacheField name="OOH_Spends" numFmtId="164">
      <sharedItems containsSemiMixedTypes="0" containsString="0" containsNumber="1" containsInteger="1" minValue="0" maxValue="0"/>
    </cacheField>
    <cacheField name="Display_IMP" numFmtId="164">
      <sharedItems containsSemiMixedTypes="0" containsString="0" containsNumber="1" containsInteger="1" minValue="0" maxValue="3155874"/>
    </cacheField>
    <cacheField name="Display_Spends" numFmtId="164">
      <sharedItems containsSemiMixedTypes="0" containsString="0" containsNumber="1" containsInteger="1" minValue="0" maxValue="51650"/>
    </cacheField>
    <cacheField name="FB_IG_IMP" numFmtId="164">
      <sharedItems containsSemiMixedTypes="0" containsString="0" containsNumber="1" minValue="0" maxValue="9647986"/>
    </cacheField>
    <cacheField name="FB_IG_Spends" numFmtId="164">
      <sharedItems containsSemiMixedTypes="0" containsString="0" containsNumber="1" minValue="0" maxValue="153606.89000000001"/>
    </cacheField>
    <cacheField name="Search_IMP" numFmtId="164">
      <sharedItems containsSemiMixedTypes="0" containsString="0" containsNumber="1" minValue="0" maxValue="3155874"/>
    </cacheField>
    <cacheField name="Search_Spends" numFmtId="164">
      <sharedItems containsSemiMixedTypes="0" containsString="0" containsNumber="1" minValue="0" maxValue="51650"/>
    </cacheField>
    <cacheField name="Video_IMP" numFmtId="164">
      <sharedItems containsSemiMixedTypes="0" containsString="0" containsNumber="1" minValue="0" maxValue="1206841"/>
    </cacheField>
    <cacheField name="Video_Spends" numFmtId="164">
      <sharedItems containsSemiMixedTypes="0" containsString="0" containsNumber="1" minValue="0" maxValue="74577.991274733402"/>
    </cacheField>
    <cacheField name="OrganicSearch" numFmtId="164">
      <sharedItems containsSemiMixedTypes="0" containsString="0" containsNumber="1" containsInteger="1" minValue="0" maxValue="0"/>
    </cacheField>
    <cacheField name="Website" numFmtId="164">
      <sharedItems containsSemiMixedTypes="0" containsString="0" containsNumber="1" containsInteger="1" minValue="0" maxValue="0"/>
    </cacheField>
    <cacheField name="Social_FB" numFmtId="164">
      <sharedItems containsSemiMixedTypes="0" containsString="0" containsNumber="1" containsInteger="1" minValue="0" maxValue="0"/>
    </cacheField>
    <cacheField name="Social_IG" numFmtId="164">
      <sharedItems containsSemiMixedTypes="0" containsString="0" containsNumber="1" containsInteger="1" minValue="0" maxValue="0"/>
    </cacheField>
    <cacheField name="Social_Twitter" numFmtId="164">
      <sharedItems containsSemiMixedTypes="0" containsString="0" containsNumber="1" containsInteger="1" minValue="0" maxValue="0"/>
    </cacheField>
    <cacheField name="Emails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ati Trivedi" refreshedDate="44966.713375231484" createdVersion="8" refreshedVersion="8" minRefreshableVersion="3" recordCount="104" xr:uid="{6892F33E-00F5-43FA-9AA2-BB4C59B76E47}">
  <cacheSource type="worksheet">
    <worksheetSource ref="A1:AD105" sheet="Sheet1" r:id="rId2"/>
  </cacheSource>
  <cacheFields count="30">
    <cacheField name="MAT" numFmtId="0">
      <sharedItems count="2">
        <s v="MAT 1"/>
        <s v="MAT 2"/>
      </sharedItems>
    </cacheField>
    <cacheField name="Date" numFmtId="165">
      <sharedItems containsSemiMixedTypes="0" containsNonDate="0" containsDate="1" containsString="0" minDate="2020-10-11T00:00:00" maxDate="2022-10-03T00:00:00"/>
    </cacheField>
    <cacheField name="Brand" numFmtId="43">
      <sharedItems/>
    </cacheField>
    <cacheField name="Subbrand" numFmtId="43">
      <sharedItems/>
    </cacheField>
    <cacheField name="Value" numFmtId="164">
      <sharedItems containsSemiMixedTypes="0" containsString="0" containsNumber="1" minValue="1896324.9569999999" maxValue="4675369.5490000006"/>
    </cacheField>
    <cacheField name="Volume" numFmtId="164">
      <sharedItems containsSemiMixedTypes="0" containsString="0" containsNumber="1" minValue="753.54" maxValue="1905.7560000000001"/>
    </cacheField>
    <cacheField name="Price" numFmtId="43">
      <sharedItems containsSemiMixedTypes="0" containsString="0" containsNumber="1" minValue="2.4005952491330875" maxValue="2.8216047957580446"/>
    </cacheField>
    <cacheField name="WD" numFmtId="164">
      <sharedItems containsSemiMixedTypes="0" containsString="0" containsNumber="1" containsInteger="1" minValue="58" maxValue="86"/>
    </cacheField>
    <cacheField name="ND" numFmtId="164">
      <sharedItems containsSemiMixedTypes="0" containsString="0" containsNumber="1" containsInteger="1" minValue="24" maxValue="49"/>
    </cacheField>
    <cacheField name="TDP" numFmtId="0">
      <sharedItems containsSemiMixedTypes="0" containsString="0" containsNumber="1" containsInteger="1" minValue="197" maxValue="397"/>
    </cacheField>
    <cacheField name="TV_Total_GRPs" numFmtId="164">
      <sharedItems containsSemiMixedTypes="0" containsString="0" containsNumber="1" minValue="0" maxValue="151.30000000000001"/>
    </cacheField>
    <cacheField name="TV_Spends" numFmtId="164">
      <sharedItems containsSemiMixedTypes="0" containsString="0" containsNumber="1" containsInteger="1" minValue="0" maxValue="1087250"/>
    </cacheField>
    <cacheField name="Radio_IMP" numFmtId="164">
      <sharedItems containsSemiMixedTypes="0" containsString="0" containsNumber="1" containsInteger="1" minValue="0" maxValue="0"/>
    </cacheField>
    <cacheField name="Radio_Spends" numFmtId="164">
      <sharedItems containsSemiMixedTypes="0" containsString="0" containsNumber="1" containsInteger="1" minValue="0" maxValue="0"/>
    </cacheField>
    <cacheField name="Print_Spends" numFmtId="164">
      <sharedItems containsSemiMixedTypes="0" containsString="0" containsNumber="1" containsInteger="1" minValue="0" maxValue="132563"/>
    </cacheField>
    <cacheField name="OOH_Spends" numFmtId="164">
      <sharedItems containsSemiMixedTypes="0" containsString="0" containsNumber="1" containsInteger="1" minValue="0" maxValue="0"/>
    </cacheField>
    <cacheField name="Display_IMP" numFmtId="164">
      <sharedItems containsSemiMixedTypes="0" containsString="0" containsNumber="1" containsInteger="1" minValue="0" maxValue="3155874"/>
    </cacheField>
    <cacheField name="Display_Spends" numFmtId="164">
      <sharedItems containsSemiMixedTypes="0" containsString="0" containsNumber="1" containsInteger="1" minValue="0" maxValue="51650"/>
    </cacheField>
    <cacheField name="FB_IG_IMP" numFmtId="164">
      <sharedItems containsSemiMixedTypes="0" containsString="0" containsNumber="1" minValue="0" maxValue="9647986"/>
    </cacheField>
    <cacheField name="FB_IG_Spends" numFmtId="164">
      <sharedItems containsSemiMixedTypes="0" containsString="0" containsNumber="1" minValue="0" maxValue="153606.89000000001"/>
    </cacheField>
    <cacheField name="Search_IMP" numFmtId="164">
      <sharedItems containsSemiMixedTypes="0" containsString="0" containsNumber="1" minValue="0" maxValue="3155874"/>
    </cacheField>
    <cacheField name="Search_Spends" numFmtId="164">
      <sharedItems containsSemiMixedTypes="0" containsString="0" containsNumber="1" minValue="0" maxValue="51650"/>
    </cacheField>
    <cacheField name="Video_IMP" numFmtId="164">
      <sharedItems containsSemiMixedTypes="0" containsString="0" containsNumber="1" minValue="0" maxValue="1206841"/>
    </cacheField>
    <cacheField name="Video_Spends" numFmtId="164">
      <sharedItems containsSemiMixedTypes="0" containsString="0" containsNumber="1" minValue="0" maxValue="108648.1057033"/>
    </cacheField>
    <cacheField name="OrganicSearch" numFmtId="164">
      <sharedItems containsSemiMixedTypes="0" containsString="0" containsNumber="1" containsInteger="1" minValue="0" maxValue="0"/>
    </cacheField>
    <cacheField name="Website" numFmtId="164">
      <sharedItems containsSemiMixedTypes="0" containsString="0" containsNumber="1" containsInteger="1" minValue="0" maxValue="0"/>
    </cacheField>
    <cacheField name="Social_FB" numFmtId="164">
      <sharedItems containsSemiMixedTypes="0" containsString="0" containsNumber="1" containsInteger="1" minValue="0" maxValue="0"/>
    </cacheField>
    <cacheField name="Social_IG" numFmtId="164">
      <sharedItems containsSemiMixedTypes="0" containsString="0" containsNumber="1" containsInteger="1" minValue="0" maxValue="0"/>
    </cacheField>
    <cacheField name="Social_Twitter" numFmtId="164">
      <sharedItems containsSemiMixedTypes="0" containsString="0" containsNumber="1" containsInteger="1" minValue="0" maxValue="0"/>
    </cacheField>
    <cacheField name="Emails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s v="HUGGIES"/>
    <s v="ExtraCare_Active_Baby"/>
    <n v="0"/>
    <n v="0"/>
    <n v="0"/>
    <n v="0"/>
    <n v="0"/>
    <n v="0"/>
    <n v="111.49999999999997"/>
    <n v="1361500"/>
    <n v="0"/>
    <n v="0"/>
    <n v="0"/>
    <n v="0"/>
    <n v="63932"/>
    <n v="186"/>
    <n v="11375.451612903225"/>
    <n v="252.8083870967746"/>
    <n v="2105.4193548387102"/>
    <n v="3067.3277419354799"/>
    <n v="393787.48387096758"/>
    <n v="43214.725806451606"/>
    <n v="0"/>
    <n v="0"/>
    <n v="0"/>
    <n v="0"/>
    <n v="0"/>
    <n v="0"/>
  </r>
  <r>
    <x v="0"/>
    <d v="2020-10-18T00:00:00"/>
    <s v="HUGGIES"/>
    <s v="ExtraCare_Active_Baby"/>
    <n v="0"/>
    <n v="0"/>
    <n v="0"/>
    <n v="0"/>
    <n v="0"/>
    <n v="0"/>
    <n v="0"/>
    <n v="0"/>
    <n v="0"/>
    <n v="0"/>
    <n v="0"/>
    <n v="0"/>
    <n v="63932"/>
    <n v="186"/>
    <n v="11375.451612903225"/>
    <n v="252.8083870967746"/>
    <n v="2105.4193548387102"/>
    <n v="3067.3277419354799"/>
    <n v="393787.48387096758"/>
    <n v="43214.725806451606"/>
    <n v="0"/>
    <n v="0"/>
    <n v="0"/>
    <n v="0"/>
    <n v="0"/>
    <n v="0"/>
  </r>
  <r>
    <x v="0"/>
    <d v="2020-10-25T00:00:00"/>
    <s v="HUGGIES"/>
    <s v="ExtraCare_Active_Baby"/>
    <n v="149213.239"/>
    <n v="36.956000000000003"/>
    <n v="4.037591703647581"/>
    <n v="10"/>
    <n v="3"/>
    <n v="229"/>
    <n v="0"/>
    <n v="0"/>
    <n v="0"/>
    <n v="0"/>
    <n v="0"/>
    <n v="0"/>
    <n v="63932"/>
    <n v="186"/>
    <n v="11375.451612903225"/>
    <n v="252.8083870967746"/>
    <n v="2105.4193548387102"/>
    <n v="3067.3277419354799"/>
    <n v="393787.48387096758"/>
    <n v="43214.725806451606"/>
    <n v="0"/>
    <n v="0"/>
    <n v="0"/>
    <n v="0"/>
    <n v="0"/>
    <n v="0"/>
  </r>
  <r>
    <x v="0"/>
    <d v="2020-11-01T00:00:00"/>
    <s v="HUGGIES"/>
    <s v="ExtraCare_Active_Baby"/>
    <n v="241308.875"/>
    <n v="62.475999999999999"/>
    <n v="3.862425171265766"/>
    <n v="13"/>
    <n v="4"/>
    <n v="240"/>
    <n v="0"/>
    <n v="0"/>
    <n v="0"/>
    <n v="0"/>
    <n v="0"/>
    <n v="0"/>
    <n v="294507"/>
    <n v="3017"/>
    <n v="133293.95376344078"/>
    <n v="5444.9515698924733"/>
    <n v="2083.5118279569901"/>
    <n v="2970.7037311827999"/>
    <n v="498957.22903225833"/>
    <n v="47695.192301920441"/>
    <n v="0"/>
    <n v="0"/>
    <n v="0"/>
    <n v="0"/>
    <n v="0"/>
    <n v="0"/>
  </r>
  <r>
    <x v="0"/>
    <d v="2020-11-08T00:00:00"/>
    <s v="HUGGIES"/>
    <s v="ExtraCare_Active_Baby"/>
    <n v="156357.81599999999"/>
    <n v="40.799999999999997"/>
    <n v="3.8322994117647058"/>
    <n v="10"/>
    <n v="3"/>
    <n v="197"/>
    <n v="0"/>
    <n v="0"/>
    <n v="0"/>
    <n v="0"/>
    <n v="0"/>
    <n v="0"/>
    <n v="1677957"/>
    <n v="20004"/>
    <n v="864804.96666666609"/>
    <n v="36597.810666666643"/>
    <n v="1952.06666666667"/>
    <n v="2390.9596666666698"/>
    <n v="1129975.6999999993"/>
    <n v="74577.991274733402"/>
    <n v="0"/>
    <n v="0"/>
    <n v="0"/>
    <n v="0"/>
    <n v="0"/>
    <n v="0"/>
  </r>
  <r>
    <x v="0"/>
    <d v="2020-11-15T00:00:00"/>
    <s v="HUGGIES"/>
    <s v="ExtraCare_Active_Baby"/>
    <n v="121344.02900000001"/>
    <n v="32.148000000000003"/>
    <n v="3.7745436419061842"/>
    <n v="9"/>
    <n v="2"/>
    <n v="204"/>
    <n v="0"/>
    <n v="0"/>
    <n v="0"/>
    <n v="0"/>
    <n v="0"/>
    <n v="0"/>
    <n v="1677957"/>
    <n v="20004"/>
    <n v="864804.96666666609"/>
    <n v="36597.810666666643"/>
    <n v="1952.06666666667"/>
    <n v="2390.9596666666698"/>
    <n v="1129975.6999999993"/>
    <n v="74577.991274733402"/>
    <n v="0"/>
    <n v="0"/>
    <n v="0"/>
    <n v="0"/>
    <n v="0"/>
    <n v="0"/>
  </r>
  <r>
    <x v="0"/>
    <d v="2020-11-22T00:00:00"/>
    <s v="HUGGIES"/>
    <s v="ExtraCare_Active_Baby"/>
    <n v="141038.60999999999"/>
    <n v="36.996000000000002"/>
    <n v="3.8122664612390524"/>
    <n v="9"/>
    <n v="3"/>
    <n v="220"/>
    <n v="0"/>
    <n v="0"/>
    <n v="0"/>
    <n v="0"/>
    <n v="0"/>
    <n v="0"/>
    <n v="1677957"/>
    <n v="20004"/>
    <n v="864804.96666666609"/>
    <n v="36597.810666666643"/>
    <n v="1952.06666666667"/>
    <n v="2390.9596666666698"/>
    <n v="1129975.6999999993"/>
    <n v="74577.991274733402"/>
    <n v="0"/>
    <n v="0"/>
    <n v="0"/>
    <n v="0"/>
    <n v="0"/>
    <n v="0"/>
  </r>
  <r>
    <x v="0"/>
    <d v="2020-11-29T00:00:00"/>
    <s v="HUGGIES"/>
    <s v="ExtraCare_Active_Baby"/>
    <n v="213208.75"/>
    <n v="55.384"/>
    <n v="3.8496452043911598"/>
    <n v="12"/>
    <n v="3"/>
    <n v="276"/>
    <n v="0"/>
    <n v="0"/>
    <n v="0"/>
    <n v="0"/>
    <n v="0"/>
    <n v="0"/>
    <n v="1677957"/>
    <n v="20004"/>
    <n v="864804.96666666609"/>
    <n v="36597.810666666643"/>
    <n v="1952.06666666667"/>
    <n v="2390.9596666666698"/>
    <n v="1129975.6999999993"/>
    <n v="74577.991274733402"/>
    <n v="0"/>
    <n v="0"/>
    <n v="0"/>
    <n v="0"/>
    <n v="0"/>
    <n v="0"/>
  </r>
  <r>
    <x v="0"/>
    <d v="2020-12-06T00:00:00"/>
    <s v="HUGGIES"/>
    <s v="ExtraCare_Active_Baby"/>
    <n v="208611.87899999999"/>
    <n v="53.74"/>
    <n v="3.8818734462225528"/>
    <n v="12"/>
    <n v="3"/>
    <n v="257"/>
    <n v="0"/>
    <n v="0"/>
    <n v="0"/>
    <n v="0"/>
    <n v="0"/>
    <n v="0"/>
    <n v="1350332"/>
    <n v="13802"/>
    <n v="2327548.727956993"/>
    <n v="105138.13544086016"/>
    <n v="1618.22150537634"/>
    <n v="1778.6450215053801"/>
    <n v="761955.61612903187"/>
    <n v="54872.874009017192"/>
    <n v="0"/>
    <n v="0"/>
    <n v="0"/>
    <n v="0"/>
    <n v="0"/>
    <n v="0"/>
  </r>
  <r>
    <x v="0"/>
    <d v="2020-12-13T00:00:00"/>
    <s v="HUGGIES"/>
    <s v="ExtraCare_Active_Baby"/>
    <n v="150842.81600000002"/>
    <n v="39.124000000000002"/>
    <n v="3.8555059809835401"/>
    <n v="9"/>
    <n v="3"/>
    <n v="246"/>
    <n v="0"/>
    <n v="0"/>
    <n v="0"/>
    <n v="0"/>
    <n v="0"/>
    <n v="0"/>
    <n v="1295727"/>
    <n v="12769"/>
    <n v="2571339.3548387066"/>
    <n v="116561.52290322576"/>
    <n v="1562.58064516129"/>
    <n v="1676.5925806451601"/>
    <n v="700618.93548387126"/>
    <n v="51588.687798064602"/>
    <n v="0"/>
    <n v="0"/>
    <n v="0"/>
    <n v="0"/>
    <n v="0"/>
    <n v="0"/>
  </r>
  <r>
    <x v="0"/>
    <d v="2020-12-20T00:00:00"/>
    <s v="HUGGIES"/>
    <s v="ExtraCare_Active_Baby"/>
    <n v="272978.761"/>
    <n v="70.736000000000004"/>
    <n v="3.8591206881927165"/>
    <n v="16"/>
    <n v="4"/>
    <n v="286"/>
    <n v="0"/>
    <n v="0"/>
    <n v="0"/>
    <n v="0"/>
    <n v="0"/>
    <n v="0"/>
    <n v="1295727"/>
    <n v="12769"/>
    <n v="2571339.3548387066"/>
    <n v="116561.52290322576"/>
    <n v="1562.58064516129"/>
    <n v="1676.5925806451601"/>
    <n v="700618.93548387126"/>
    <n v="51588.687798064602"/>
    <n v="0"/>
    <n v="0"/>
    <n v="0"/>
    <n v="0"/>
    <n v="0"/>
    <n v="0"/>
  </r>
  <r>
    <x v="0"/>
    <d v="2020-12-27T00:00:00"/>
    <s v="HUGGIES"/>
    <s v="ExtraCare_Active_Baby"/>
    <n v="208147.141"/>
    <n v="52.276000000000003"/>
    <n v="3.9816960172928306"/>
    <n v="11"/>
    <n v="3"/>
    <n v="261"/>
    <n v="0"/>
    <n v="0"/>
    <n v="0"/>
    <n v="0"/>
    <n v="0"/>
    <n v="0"/>
    <n v="1295727"/>
    <n v="12769"/>
    <n v="2571339.3548387066"/>
    <n v="116561.52290322576"/>
    <n v="1562.58064516129"/>
    <n v="1676.5925806451601"/>
    <n v="700618.93548387126"/>
    <n v="51588.687798064602"/>
    <n v="0"/>
    <n v="0"/>
    <n v="0"/>
    <n v="0"/>
    <n v="0"/>
    <n v="0"/>
  </r>
  <r>
    <x v="0"/>
    <d v="2021-01-03T00:00:00"/>
    <s v="HUGGIES"/>
    <s v="ExtraCare_Active_Baby"/>
    <n v="132243"/>
    <n v="32.1"/>
    <n v="4.1197196261682247"/>
    <n v="9"/>
    <n v="2"/>
    <n v="239"/>
    <n v="0"/>
    <n v="0"/>
    <n v="0"/>
    <n v="0"/>
    <n v="0"/>
    <n v="0"/>
    <n v="740416"/>
    <n v="7297"/>
    <n v="1469336.7741935477"/>
    <n v="66606.584516128962"/>
    <n v="892.90322580645204"/>
    <n v="14440.827096774199"/>
    <n v="400353.67741935531"/>
    <n v="29479.250170322543"/>
    <n v="0"/>
    <n v="0"/>
    <n v="0"/>
    <n v="0"/>
    <n v="0"/>
    <n v="0"/>
  </r>
  <r>
    <x v="0"/>
    <d v="2021-01-10T00:00:00"/>
    <s v="HUGGIES"/>
    <s v="ExtraCare_Active_Baby"/>
    <n v="142423.02000000002"/>
    <n v="34.664000000000001"/>
    <n v="4.1086723978767603"/>
    <n v="10"/>
    <n v="3"/>
    <n v="240"/>
    <n v="0"/>
    <n v="0"/>
    <n v="0"/>
    <n v="0"/>
    <n v="0"/>
    <n v="0"/>
    <n v="0"/>
    <n v="0"/>
    <n v="0"/>
    <n v="0"/>
    <n v="0"/>
    <n v="31459.806451612902"/>
    <n v="0"/>
    <n v="0"/>
    <n v="0"/>
    <n v="0"/>
    <n v="0"/>
    <n v="0"/>
    <n v="0"/>
    <n v="0"/>
  </r>
  <r>
    <x v="0"/>
    <d v="2021-01-17T00:00:00"/>
    <s v="HUGGIES"/>
    <s v="ExtraCare_Active_Baby"/>
    <n v="205497.04200000002"/>
    <n v="54.823999999999998"/>
    <n v="3.7483044287173501"/>
    <n v="13"/>
    <n v="3"/>
    <n v="257"/>
    <n v="0"/>
    <n v="0"/>
    <n v="0"/>
    <n v="0"/>
    <n v="0"/>
    <n v="0"/>
    <n v="0"/>
    <n v="0"/>
    <n v="0"/>
    <n v="0"/>
    <n v="0"/>
    <n v="31459.806451612902"/>
    <n v="0"/>
    <n v="0"/>
    <n v="0"/>
    <n v="0"/>
    <n v="0"/>
    <n v="0"/>
    <n v="0"/>
    <n v="0"/>
  </r>
  <r>
    <x v="0"/>
    <d v="2021-01-24T00:00:00"/>
    <s v="HUGGIES"/>
    <s v="ExtraCare_Active_Baby"/>
    <n v="261161.28499999997"/>
    <n v="66.823999999999998"/>
    <n v="3.9081959325990656"/>
    <n v="16"/>
    <n v="4"/>
    <n v="272"/>
    <n v="0"/>
    <n v="0"/>
    <n v="0"/>
    <n v="0"/>
    <n v="0"/>
    <n v="0"/>
    <n v="0"/>
    <n v="0"/>
    <n v="0"/>
    <n v="0"/>
    <n v="0"/>
    <n v="31459.806451612902"/>
    <n v="0"/>
    <n v="0"/>
    <n v="0"/>
    <n v="0"/>
    <n v="0"/>
    <n v="0"/>
    <n v="0"/>
    <n v="0"/>
  </r>
  <r>
    <x v="0"/>
    <d v="2021-01-31T00:00:00"/>
    <s v="HUGGIES"/>
    <s v="ExtraCare_Active_Baby"/>
    <n v="392027.63300000003"/>
    <n v="94.888000000000005"/>
    <n v="4.1314774576342641"/>
    <n v="18"/>
    <n v="5"/>
    <n v="302"/>
    <n v="0"/>
    <n v="0"/>
    <n v="0"/>
    <n v="0"/>
    <n v="0"/>
    <n v="0"/>
    <n v="0"/>
    <n v="0"/>
    <n v="0"/>
    <n v="0"/>
    <n v="0"/>
    <n v="31459.806451612902"/>
    <n v="0"/>
    <n v="0"/>
    <n v="0"/>
    <n v="0"/>
    <n v="0"/>
    <n v="0"/>
    <n v="0"/>
    <n v="0"/>
  </r>
  <r>
    <x v="0"/>
    <d v="2021-02-07T00:00:00"/>
    <s v="HUGGIES"/>
    <s v="ExtraCare_Active_Baby"/>
    <n v="283784.91800000001"/>
    <n v="69.352000000000004"/>
    <n v="4.0919500230707122"/>
    <n v="14"/>
    <n v="4"/>
    <n v="264"/>
    <n v="0"/>
    <n v="0"/>
    <n v="0"/>
    <n v="0"/>
    <n v="0"/>
    <n v="0"/>
    <n v="795401"/>
    <n v="18181"/>
    <n v="293514.75"/>
    <n v="9498.5874999999996"/>
    <n v="0"/>
    <n v="26870.25"/>
    <n v="0"/>
    <n v="0"/>
    <n v="0"/>
    <n v="0"/>
    <n v="0"/>
    <n v="0"/>
    <n v="0"/>
    <n v="0"/>
  </r>
  <r>
    <x v="0"/>
    <d v="2021-02-14T00:00:00"/>
    <s v="HUGGIES"/>
    <s v="ExtraCare_Active_Baby"/>
    <n v="191205.53600000002"/>
    <n v="42.271999999999998"/>
    <n v="4.5232195306585927"/>
    <n v="12"/>
    <n v="3"/>
    <n v="267"/>
    <n v="0"/>
    <n v="0"/>
    <n v="0"/>
    <n v="0"/>
    <n v="0"/>
    <n v="0"/>
    <n v="795401"/>
    <n v="18181"/>
    <n v="293514.75"/>
    <n v="9498.5874999999996"/>
    <n v="0"/>
    <n v="26870.25"/>
    <n v="0"/>
    <n v="0"/>
    <n v="0"/>
    <n v="0"/>
    <n v="0"/>
    <n v="0"/>
    <n v="0"/>
    <n v="0"/>
  </r>
  <r>
    <x v="0"/>
    <d v="2021-02-21T00:00:00"/>
    <s v="HUGGIES"/>
    <s v="ExtraCare_Active_Baby"/>
    <n v="292098.06199999998"/>
    <n v="64.983999999999995"/>
    <n v="4.4949227809922441"/>
    <n v="17"/>
    <n v="5"/>
    <n v="284"/>
    <n v="0"/>
    <n v="0"/>
    <n v="0"/>
    <n v="0"/>
    <n v="0"/>
    <n v="0"/>
    <n v="795401"/>
    <n v="18181"/>
    <n v="293514.75"/>
    <n v="9498.5874999999996"/>
    <n v="0"/>
    <n v="26870.25"/>
    <n v="0"/>
    <n v="0"/>
    <n v="0"/>
    <n v="0"/>
    <n v="0"/>
    <n v="0"/>
    <n v="0"/>
    <n v="0"/>
  </r>
  <r>
    <x v="0"/>
    <d v="2021-02-28T00:00:00"/>
    <s v="HUGGIES"/>
    <s v="ExtraCare_Active_Baby"/>
    <n v="386639.71900000004"/>
    <n v="85.352000000000004"/>
    <n v="4.5299432819383263"/>
    <n v="17"/>
    <n v="5"/>
    <n v="304"/>
    <n v="0"/>
    <n v="0"/>
    <n v="0"/>
    <n v="0"/>
    <n v="0"/>
    <n v="0"/>
    <n v="795401"/>
    <n v="18181"/>
    <n v="293514.75"/>
    <n v="9498.5874999999996"/>
    <n v="0"/>
    <n v="26870.25"/>
    <n v="0"/>
    <n v="0"/>
    <n v="0"/>
    <n v="0"/>
    <n v="0"/>
    <n v="0"/>
    <n v="0"/>
    <n v="0"/>
  </r>
  <r>
    <x v="0"/>
    <d v="2021-03-07T00:00:00"/>
    <s v="HUGGIES"/>
    <s v="ExtraCare_Active_Baby"/>
    <n v="293692.90299999999"/>
    <n v="64.78"/>
    <n v="4.5336971750540291"/>
    <n v="12"/>
    <n v="4"/>
    <n v="261"/>
    <n v="0"/>
    <n v="0"/>
    <n v="0"/>
    <n v="0"/>
    <n v="0"/>
    <n v="0"/>
    <n v="1328752"/>
    <n v="16170"/>
    <n v="1060295.4193548381"/>
    <n v="22217.32935483873"/>
    <n v="6344.2580645161297"/>
    <n v="6246.6464516128999"/>
    <n v="0"/>
    <n v="0"/>
    <n v="0"/>
    <n v="0"/>
    <n v="0"/>
    <n v="0"/>
    <n v="0"/>
    <n v="0"/>
  </r>
  <r>
    <x v="0"/>
    <d v="2021-03-14T00:00:00"/>
    <s v="HUGGIES"/>
    <s v="ExtraCare_Active_Baby"/>
    <n v="216918.14800000002"/>
    <n v="47.968000000000004"/>
    <n v="4.522142845230154"/>
    <n v="11"/>
    <n v="3"/>
    <n v="239"/>
    <n v="0"/>
    <n v="0"/>
    <n v="0"/>
    <n v="0"/>
    <n v="0"/>
    <n v="0"/>
    <n v="1328752"/>
    <n v="16170"/>
    <n v="1060295.4193548381"/>
    <n v="22217.32935483873"/>
    <n v="6344.2580645161297"/>
    <n v="6246.6464516128999"/>
    <n v="0"/>
    <n v="0"/>
    <n v="0"/>
    <n v="0"/>
    <n v="0"/>
    <n v="0"/>
    <n v="0"/>
    <n v="0"/>
  </r>
  <r>
    <x v="0"/>
    <d v="2021-03-21T00:00:00"/>
    <s v="HUGGIES"/>
    <s v="ExtraCare_Active_Baby"/>
    <n v="311355.609"/>
    <n v="69.432000000000002"/>
    <n v="4.484324360525406"/>
    <n v="18"/>
    <n v="5"/>
    <n v="273"/>
    <n v="0"/>
    <n v="0"/>
    <n v="0"/>
    <n v="0"/>
    <n v="0"/>
    <n v="0"/>
    <n v="1328752"/>
    <n v="16170"/>
    <n v="1060295.4193548381"/>
    <n v="22217.32935483873"/>
    <n v="6344.2580645161297"/>
    <n v="6246.6464516128999"/>
    <n v="0"/>
    <n v="0"/>
    <n v="0"/>
    <n v="0"/>
    <n v="0"/>
    <n v="0"/>
    <n v="0"/>
    <n v="0"/>
  </r>
  <r>
    <x v="0"/>
    <d v="2021-03-28T00:00:00"/>
    <s v="HUGGIES"/>
    <s v="ExtraCare_Active_Baby"/>
    <n v="451505.739"/>
    <n v="100.20399999999999"/>
    <n v="4.5058654245339511"/>
    <n v="20"/>
    <n v="5"/>
    <n v="305"/>
    <n v="0"/>
    <n v="0"/>
    <n v="0"/>
    <n v="0"/>
    <n v="0"/>
    <n v="0"/>
    <n v="1328752"/>
    <n v="16170"/>
    <n v="1060295.4193548381"/>
    <n v="22217.32935483873"/>
    <n v="6344.2580645161297"/>
    <n v="6246.6464516128999"/>
    <n v="0"/>
    <n v="0"/>
    <n v="0"/>
    <n v="0"/>
    <n v="0"/>
    <n v="0"/>
    <n v="0"/>
    <n v="0"/>
  </r>
  <r>
    <x v="0"/>
    <d v="2021-04-04T00:00:00"/>
    <s v="HUGGIES"/>
    <s v="ExtraCare_Active_Baby"/>
    <n v="428706.19099999999"/>
    <n v="95.456000000000003"/>
    <n v="4.4911392788300368"/>
    <n v="19"/>
    <n v="5"/>
    <n v="288"/>
    <n v="0"/>
    <n v="0"/>
    <n v="0"/>
    <n v="0"/>
    <n v="0"/>
    <n v="0"/>
    <n v="569465"/>
    <n v="6930"/>
    <n v="1284973.1225806442"/>
    <n v="22172.859247311826"/>
    <n v="8409.5010752688195"/>
    <n v="7042.1088602150503"/>
    <n v="0"/>
    <n v="0"/>
    <n v="0"/>
    <n v="0"/>
    <n v="0"/>
    <n v="0"/>
    <n v="0"/>
    <n v="0"/>
  </r>
  <r>
    <x v="0"/>
    <d v="2021-04-11T00:00:00"/>
    <s v="HUGGIES"/>
    <s v="ExtraCare_Active_Baby"/>
    <n v="368198.891"/>
    <n v="82.483999999999995"/>
    <n v="4.4638825832888802"/>
    <n v="19"/>
    <n v="6"/>
    <n v="273"/>
    <n v="0"/>
    <n v="0"/>
    <n v="0"/>
    <n v="0"/>
    <n v="0"/>
    <n v="0"/>
    <n v="0"/>
    <n v="0"/>
    <n v="1453481.4000000001"/>
    <n v="22139.506666666704"/>
    <n v="9958.4333333333307"/>
    <n v="7638.7056666666704"/>
    <n v="0"/>
    <n v="0"/>
    <n v="0"/>
    <n v="0"/>
    <n v="0"/>
    <n v="0"/>
    <n v="0"/>
    <n v="0"/>
  </r>
  <r>
    <x v="0"/>
    <d v="2021-04-18T00:00:00"/>
    <s v="HUGGIES"/>
    <s v="ExtraCare_Active_Baby"/>
    <n v="359161.29300000001"/>
    <n v="80.256"/>
    <n v="4.4751955367822971"/>
    <n v="21"/>
    <n v="5"/>
    <n v="291"/>
    <n v="0"/>
    <n v="0"/>
    <n v="0"/>
    <n v="0"/>
    <n v="0"/>
    <n v="0"/>
    <n v="0"/>
    <n v="0"/>
    <n v="1453481.4000000001"/>
    <n v="22139.506666666704"/>
    <n v="9958.4333333333307"/>
    <n v="7638.7056666666704"/>
    <n v="0"/>
    <n v="0"/>
    <n v="0"/>
    <n v="0"/>
    <n v="0"/>
    <n v="0"/>
    <n v="0"/>
    <n v="0"/>
  </r>
  <r>
    <x v="0"/>
    <d v="2021-04-25T00:00:00"/>
    <s v="HUGGIES"/>
    <s v="ExtraCare_Active_Baby"/>
    <n v="492685.45400000003"/>
    <n v="115.024"/>
    <n v="4.2833274273195165"/>
    <n v="22"/>
    <n v="6"/>
    <n v="309"/>
    <n v="0"/>
    <n v="0"/>
    <n v="0"/>
    <n v="0"/>
    <n v="0"/>
    <n v="0"/>
    <n v="0"/>
    <n v="0"/>
    <n v="1453481.4000000001"/>
    <n v="22139.506666666704"/>
    <n v="9958.4333333333307"/>
    <n v="7638.7056666666704"/>
    <n v="0"/>
    <n v="0"/>
    <n v="0"/>
    <n v="0"/>
    <n v="0"/>
    <n v="0"/>
    <n v="0"/>
    <n v="0"/>
  </r>
  <r>
    <x v="0"/>
    <d v="2021-05-02T00:00:00"/>
    <s v="HUGGIES"/>
    <s v="ExtraCare_Active_Baby"/>
    <n v="528101.25799999991"/>
    <n v="126.372"/>
    <n v="4.1789419966448254"/>
    <n v="22"/>
    <n v="6"/>
    <n v="317"/>
    <n v="0"/>
    <n v="0"/>
    <n v="0"/>
    <n v="0"/>
    <n v="0"/>
    <n v="0"/>
    <n v="422781"/>
    <n v="4450"/>
    <n v="1527117.3870967745"/>
    <n v="23605.061720430072"/>
    <n v="10275.2311827957"/>
    <n v="7720.9209139784898"/>
    <n v="0"/>
    <n v="0"/>
    <n v="0"/>
    <n v="0"/>
    <n v="0"/>
    <n v="0"/>
    <n v="0"/>
    <n v="0"/>
  </r>
  <r>
    <x v="0"/>
    <d v="2021-05-09T00:00:00"/>
    <s v="HUGGIES"/>
    <s v="ExtraCare_Active_Baby"/>
    <n v="457590.72199999995"/>
    <n v="109.48399999999999"/>
    <n v="4.1795214095210254"/>
    <n v="20"/>
    <n v="6"/>
    <n v="295"/>
    <n v="0"/>
    <n v="0"/>
    <n v="0"/>
    <n v="0"/>
    <n v="0"/>
    <n v="0"/>
    <n v="1479733"/>
    <n v="15576"/>
    <n v="1711207.3548387063"/>
    <n v="27268.949354838685"/>
    <n v="11067.225806451601"/>
    <n v="7926.4590322580598"/>
    <n v="0"/>
    <n v="0"/>
    <n v="0"/>
    <n v="0"/>
    <n v="0"/>
    <n v="0"/>
    <n v="0"/>
    <n v="0"/>
  </r>
  <r>
    <x v="0"/>
    <d v="2021-05-16T00:00:00"/>
    <s v="HUGGIES"/>
    <s v="ExtraCare_Active_Baby"/>
    <n v="412200.16799999995"/>
    <n v="94.963999999999999"/>
    <n v="4.3405939935133304"/>
    <n v="22"/>
    <n v="6"/>
    <n v="303"/>
    <n v="0"/>
    <n v="0"/>
    <n v="0"/>
    <n v="0"/>
    <n v="0"/>
    <n v="0"/>
    <n v="1479733"/>
    <n v="15576"/>
    <n v="1711207.3548387063"/>
    <n v="27268.949354838685"/>
    <n v="11067.225806451601"/>
    <n v="7926.4590322580598"/>
    <n v="0"/>
    <n v="0"/>
    <n v="0"/>
    <n v="0"/>
    <n v="0"/>
    <n v="0"/>
    <n v="0"/>
    <n v="0"/>
  </r>
  <r>
    <x v="0"/>
    <d v="2021-05-23T00:00:00"/>
    <s v="HUGGIES"/>
    <s v="ExtraCare_Active_Baby"/>
    <n v="431747.71499999997"/>
    <n v="96.272000000000006"/>
    <n v="4.4846654790593314"/>
    <n v="23"/>
    <n v="6"/>
    <n v="317"/>
    <n v="0"/>
    <n v="0"/>
    <n v="0"/>
    <n v="0"/>
    <n v="0"/>
    <n v="0"/>
    <n v="1479733"/>
    <n v="15576"/>
    <n v="1711207.3548387063"/>
    <n v="27268.949354838685"/>
    <n v="11067.225806451601"/>
    <n v="7926.4590322580598"/>
    <n v="0"/>
    <n v="0"/>
    <n v="0"/>
    <n v="0"/>
    <n v="0"/>
    <n v="0"/>
    <n v="0"/>
    <n v="0"/>
  </r>
  <r>
    <x v="0"/>
    <d v="2021-05-30T00:00:00"/>
    <s v="HUGGIES"/>
    <s v="ExtraCare_Active_Baby"/>
    <n v="645849.04799999995"/>
    <n v="152.86799999999999"/>
    <n v="4.2248806028730668"/>
    <n v="25"/>
    <n v="7"/>
    <n v="354"/>
    <n v="0"/>
    <n v="0"/>
    <n v="0"/>
    <n v="0"/>
    <n v="0"/>
    <n v="0"/>
    <n v="1479733"/>
    <n v="15576"/>
    <n v="1711207.3548387063"/>
    <n v="27268.949354838685"/>
    <n v="11067.225806451601"/>
    <n v="7926.4590322580598"/>
    <n v="0"/>
    <n v="0"/>
    <n v="0"/>
    <n v="0"/>
    <n v="0"/>
    <n v="0"/>
    <n v="0"/>
    <n v="0"/>
  </r>
  <r>
    <x v="0"/>
    <d v="2021-06-06T00:00:00"/>
    <s v="HUGGIES"/>
    <s v="ExtraCare_Active_Baby"/>
    <n v="455153.89899999998"/>
    <n v="105.1"/>
    <n v="4.3306745861084677"/>
    <n v="21"/>
    <n v="5"/>
    <n v="327"/>
    <n v="0"/>
    <n v="0"/>
    <n v="0"/>
    <n v="0"/>
    <n v="0"/>
    <n v="0"/>
    <n v="1128828"/>
    <n v="16019"/>
    <n v="1273342.5935483871"/>
    <n v="23891.428193548389"/>
    <n v="10885.2322580645"/>
    <n v="8087.7512903225797"/>
    <n v="0"/>
    <n v="0"/>
    <n v="0"/>
    <n v="0"/>
    <n v="0"/>
    <n v="0"/>
    <n v="0"/>
    <n v="0"/>
  </r>
  <r>
    <x v="0"/>
    <d v="2021-06-13T00:00:00"/>
    <s v="HUGGIES"/>
    <s v="ExtraCare_Active_Baby"/>
    <n v="414700.70400000003"/>
    <n v="91.78"/>
    <n v="4.5184212682501634"/>
    <n v="16"/>
    <n v="5"/>
    <n v="294"/>
    <n v="0"/>
    <n v="0"/>
    <n v="0"/>
    <n v="0"/>
    <n v="0"/>
    <n v="0"/>
    <n v="1070344"/>
    <n v="16093"/>
    <n v="1200365.1333333326"/>
    <n v="23328.508000000002"/>
    <n v="10854.9"/>
    <n v="8114.6333333333296"/>
    <n v="0"/>
    <n v="0"/>
    <n v="0"/>
    <n v="0"/>
    <n v="0"/>
    <n v="0"/>
    <n v="0"/>
    <n v="0"/>
  </r>
  <r>
    <x v="0"/>
    <d v="2021-06-20T00:00:00"/>
    <s v="HUGGIES"/>
    <s v="ExtraCare_Active_Baby"/>
    <n v="497534.141"/>
    <n v="110.9"/>
    <n v="4.4863312984670873"/>
    <n v="16"/>
    <n v="6"/>
    <n v="306"/>
    <n v="0"/>
    <n v="0"/>
    <n v="0"/>
    <n v="0"/>
    <n v="0"/>
    <n v="0"/>
    <n v="1070344"/>
    <n v="16093"/>
    <n v="1200365.1333333326"/>
    <n v="23328.508000000002"/>
    <n v="10854.9"/>
    <n v="8114.6333333333296"/>
    <n v="0"/>
    <n v="0"/>
    <n v="0"/>
    <n v="0"/>
    <n v="0"/>
    <n v="0"/>
    <n v="0"/>
    <n v="0"/>
  </r>
  <r>
    <x v="0"/>
    <d v="2021-06-27T00:00:00"/>
    <s v="HUGGIES"/>
    <s v="ExtraCare_Active_Baby"/>
    <n v="673016.67200000002"/>
    <n v="150.80000000000001"/>
    <n v="4.4629752785145893"/>
    <n v="26"/>
    <n v="7"/>
    <n v="348"/>
    <n v="0"/>
    <n v="0"/>
    <n v="0"/>
    <n v="0"/>
    <n v="0"/>
    <n v="0"/>
    <n v="1070344"/>
    <n v="16093"/>
    <n v="1200365.1333333326"/>
    <n v="23328.508000000002"/>
    <n v="10854.9"/>
    <n v="8114.6333333333296"/>
    <n v="0"/>
    <n v="0"/>
    <n v="0"/>
    <n v="0"/>
    <n v="0"/>
    <n v="0"/>
    <n v="0"/>
    <n v="0"/>
  </r>
  <r>
    <x v="0"/>
    <d v="2021-07-04T00:00:00"/>
    <s v="HUGGIES"/>
    <s v="ExtraCare_Active_Baby"/>
    <n v="673090.96100000001"/>
    <n v="150.99199999999999"/>
    <n v="4.4577922075341743"/>
    <n v="25"/>
    <n v="7"/>
    <n v="354"/>
    <n v="0"/>
    <n v="0"/>
    <n v="0"/>
    <n v="0"/>
    <n v="0"/>
    <n v="0"/>
    <n v="3155874"/>
    <n v="51650"/>
    <n v="3111933"/>
    <n v="62140.41"/>
    <n v="3155874"/>
    <n v="51650"/>
    <n v="0"/>
    <n v="0"/>
    <n v="0"/>
    <n v="0"/>
    <n v="0"/>
    <n v="0"/>
    <n v="0"/>
    <n v="0"/>
  </r>
  <r>
    <x v="0"/>
    <d v="2021-07-11T00:00:00"/>
    <s v="HUGGIES"/>
    <s v="ExtraCare_Active_Baby"/>
    <n v="504296.36699999997"/>
    <n v="112.992"/>
    <n v="4.4631156807561592"/>
    <n v="22"/>
    <n v="6"/>
    <n v="309"/>
    <n v="60.9"/>
    <n v="306919.33"/>
    <n v="0"/>
    <n v="0"/>
    <n v="0"/>
    <n v="0"/>
    <n v="3155874"/>
    <n v="51650"/>
    <n v="4855625"/>
    <n v="91231.22"/>
    <n v="3155874"/>
    <n v="51650"/>
    <n v="0"/>
    <n v="0"/>
    <n v="0"/>
    <n v="0"/>
    <n v="0"/>
    <n v="0"/>
    <n v="0"/>
    <n v="0"/>
  </r>
  <r>
    <x v="0"/>
    <d v="2021-07-18T00:00:00"/>
    <s v="HUGGIES"/>
    <s v="ExtraCare_Active_Baby"/>
    <n v="655598.72600000002"/>
    <n v="152.62799999999999"/>
    <n v="4.2954027177188987"/>
    <n v="22"/>
    <n v="6"/>
    <n v="344"/>
    <n v="51.6"/>
    <n v="306919.33"/>
    <n v="0"/>
    <n v="0"/>
    <n v="0"/>
    <n v="0"/>
    <n v="3155874"/>
    <n v="51650"/>
    <n v="4679729"/>
    <n v="87189.75"/>
    <n v="3155874"/>
    <n v="51650"/>
    <n v="0"/>
    <n v="0"/>
    <n v="0"/>
    <n v="0"/>
    <n v="0"/>
    <n v="0"/>
    <n v="0"/>
    <n v="0"/>
  </r>
  <r>
    <x v="0"/>
    <d v="2021-07-25T00:00:00"/>
    <s v="HUGGIES"/>
    <s v="ExtraCare_Active_Baby"/>
    <n v="581695.15599999996"/>
    <n v="141.22399999999999"/>
    <n v="4.1189539738288108"/>
    <n v="24"/>
    <n v="7"/>
    <n v="340"/>
    <n v="24.5"/>
    <n v="306919.33"/>
    <n v="0"/>
    <n v="0"/>
    <n v="0"/>
    <n v="0"/>
    <n v="3155874"/>
    <n v="51650"/>
    <n v="5005518"/>
    <n v="92988.49"/>
    <n v="3155874"/>
    <n v="51650"/>
    <n v="0"/>
    <n v="0"/>
    <n v="0"/>
    <n v="0"/>
    <n v="0"/>
    <n v="0"/>
    <n v="0"/>
    <n v="0"/>
  </r>
  <r>
    <x v="0"/>
    <d v="2021-08-01T00:00:00"/>
    <s v="HUGGIES"/>
    <s v="ExtraCare_Active_Baby"/>
    <n v="604266.99199999997"/>
    <n v="143.536"/>
    <n v="4.2098636718314566"/>
    <n v="23"/>
    <n v="6"/>
    <n v="344"/>
    <n v="0"/>
    <n v="0"/>
    <n v="0"/>
    <n v="0"/>
    <n v="0"/>
    <n v="0"/>
    <n v="1845615"/>
    <n v="30609"/>
    <n v="4132323"/>
    <n v="75940.070000000007"/>
    <n v="1845615"/>
    <n v="30609"/>
    <n v="0"/>
    <n v="0"/>
    <n v="0"/>
    <n v="0"/>
    <n v="0"/>
    <n v="0"/>
    <n v="0"/>
    <n v="0"/>
  </r>
  <r>
    <x v="0"/>
    <d v="2021-08-08T00:00:00"/>
    <s v="HUGGIES"/>
    <s v="ExtraCare_Active_Baby"/>
    <n v="539547.40700000001"/>
    <n v="130.46799999999999"/>
    <n v="4.135476952202839"/>
    <n v="20"/>
    <n v="6"/>
    <n v="318"/>
    <n v="0"/>
    <n v="0"/>
    <n v="0"/>
    <n v="0"/>
    <n v="0"/>
    <n v="0"/>
    <n v="1845615"/>
    <n v="30609"/>
    <n v="5411660"/>
    <n v="60478.400000000001"/>
    <n v="1845615"/>
    <n v="30609"/>
    <n v="0"/>
    <n v="0"/>
    <n v="0"/>
    <n v="0"/>
    <n v="0"/>
    <n v="0"/>
    <n v="0"/>
    <n v="0"/>
  </r>
  <r>
    <x v="0"/>
    <d v="2021-08-15T00:00:00"/>
    <s v="HUGGIES"/>
    <s v="ExtraCare_Active_Baby"/>
    <n v="504607.86"/>
    <n v="117.568"/>
    <n v="4.2920510683179094"/>
    <n v="23"/>
    <n v="7"/>
    <n v="309"/>
    <n v="55.4"/>
    <n v="715940"/>
    <n v="0"/>
    <n v="0"/>
    <n v="0"/>
    <n v="0"/>
    <n v="1845615"/>
    <n v="30609"/>
    <n v="3299183"/>
    <n v="36521.83"/>
    <n v="1845615"/>
    <n v="30609"/>
    <n v="409980"/>
    <n v="14225.060000000001"/>
    <n v="0"/>
    <n v="0"/>
    <n v="0"/>
    <n v="0"/>
    <n v="0"/>
    <n v="0"/>
  </r>
  <r>
    <x v="0"/>
    <d v="2021-08-22T00:00:00"/>
    <s v="HUGGIES"/>
    <s v="ExtraCare_Active_Baby"/>
    <n v="514311.21899999998"/>
    <n v="125.18"/>
    <n v="4.1085734062949353"/>
    <n v="22"/>
    <n v="6"/>
    <n v="317"/>
    <n v="140"/>
    <n v="715940"/>
    <n v="0"/>
    <n v="0"/>
    <n v="0"/>
    <n v="0"/>
    <n v="1845615"/>
    <n v="30609"/>
    <n v="2659640"/>
    <n v="29924.94"/>
    <n v="1845615"/>
    <n v="30609"/>
    <n v="465618"/>
    <n v="16199.36"/>
    <n v="0"/>
    <n v="0"/>
    <n v="0"/>
    <n v="0"/>
    <n v="0"/>
    <n v="0"/>
  </r>
  <r>
    <x v="0"/>
    <d v="2021-08-29T00:00:00"/>
    <s v="HUGGIES"/>
    <s v="ExtraCare_Active_Baby"/>
    <n v="820177.00099999993"/>
    <n v="209.74"/>
    <n v="3.91044627157433"/>
    <n v="25"/>
    <n v="8"/>
    <n v="358"/>
    <n v="86.1"/>
    <n v="0"/>
    <n v="0"/>
    <n v="0"/>
    <n v="0"/>
    <n v="0"/>
    <n v="782517"/>
    <n v="18834"/>
    <n v="2811904"/>
    <n v="31557.34"/>
    <n v="782517"/>
    <n v="18834"/>
    <n v="833556"/>
    <n v="25091.71"/>
    <n v="0"/>
    <n v="0"/>
    <n v="0"/>
    <n v="0"/>
    <n v="0"/>
    <n v="0"/>
  </r>
  <r>
    <x v="0"/>
    <d v="2021-09-05T00:00:00"/>
    <s v="HUGGIES"/>
    <s v="ExtraCare_Active_Baby"/>
    <n v="708589.65699999989"/>
    <n v="182.69200000000001"/>
    <n v="3.8786025496463989"/>
    <n v="23"/>
    <n v="8"/>
    <n v="341"/>
    <n v="19.3"/>
    <n v="0"/>
    <n v="0"/>
    <n v="0"/>
    <n v="0"/>
    <n v="0"/>
    <n v="782517"/>
    <n v="18834"/>
    <n v="3694249"/>
    <n v="39860.42"/>
    <n v="782517"/>
    <n v="18834"/>
    <n v="616442"/>
    <n v="18699.25"/>
    <n v="0"/>
    <n v="0"/>
    <n v="0"/>
    <n v="0"/>
    <n v="0"/>
    <n v="0"/>
  </r>
  <r>
    <x v="0"/>
    <d v="2021-09-12T00:00:00"/>
    <s v="HUGGIES"/>
    <s v="ExtraCare_Active_Baby"/>
    <n v="567524.39800000004"/>
    <n v="147.292"/>
    <n v="3.8530565000135786"/>
    <n v="21"/>
    <n v="7"/>
    <n v="304"/>
    <n v="47.5"/>
    <n v="461646.67"/>
    <n v="0"/>
    <n v="0"/>
    <n v="0"/>
    <n v="0"/>
    <n v="782517"/>
    <n v="18834"/>
    <n v="3269439"/>
    <n v="37107.800000000003"/>
    <n v="782517"/>
    <n v="18834"/>
    <n v="402793"/>
    <n v="17395.79"/>
    <n v="0"/>
    <n v="0"/>
    <n v="0"/>
    <n v="0"/>
    <n v="0"/>
    <n v="0"/>
  </r>
  <r>
    <x v="0"/>
    <d v="2021-09-19T00:00:00"/>
    <s v="HUGGIES"/>
    <s v="ExtraCare_Active_Baby"/>
    <n v="623115.32000000007"/>
    <n v="151.99199999999999"/>
    <n v="4.0996586662455927"/>
    <n v="16"/>
    <n v="7"/>
    <n v="303"/>
    <n v="95.6"/>
    <n v="461646.67"/>
    <n v="0"/>
    <n v="0"/>
    <n v="0"/>
    <n v="0"/>
    <n v="782517"/>
    <n v="18834"/>
    <n v="3018004"/>
    <n v="37075.31"/>
    <n v="782517"/>
    <n v="18834"/>
    <n v="549730"/>
    <n v="17437.669999999998"/>
    <n v="0"/>
    <n v="0"/>
    <n v="0"/>
    <n v="0"/>
    <n v="0"/>
    <n v="0"/>
  </r>
  <r>
    <x v="0"/>
    <d v="2021-09-26T00:00:00"/>
    <s v="HUGGIES"/>
    <s v="ExtraCare_Active_Baby"/>
    <n v="775097.30500000005"/>
    <n v="176.58"/>
    <n v="4.3894965737909164"/>
    <n v="25"/>
    <n v="7"/>
    <n v="344"/>
    <n v="32.5"/>
    <n v="461647"/>
    <n v="0"/>
    <n v="0"/>
    <n v="0"/>
    <n v="0"/>
    <n v="782517"/>
    <n v="18834"/>
    <n v="3740225"/>
    <n v="53277.31"/>
    <n v="782517"/>
    <n v="18834"/>
    <n v="551986"/>
    <n v="17590.260000000002"/>
    <n v="0"/>
    <n v="0"/>
    <n v="0"/>
    <n v="0"/>
    <n v="0"/>
    <n v="0"/>
  </r>
  <r>
    <x v="0"/>
    <d v="2021-10-03T00:00:00"/>
    <s v="HUGGIES"/>
    <s v="ExtraCare_Active_Baby"/>
    <n v="852205.375"/>
    <n v="189.72399999999999"/>
    <n v="4.4918164017203939"/>
    <n v="27"/>
    <n v="8"/>
    <n v="356"/>
    <n v="0"/>
    <n v="0"/>
    <n v="0"/>
    <n v="0"/>
    <n v="0"/>
    <n v="0"/>
    <n v="117517"/>
    <n v="9289"/>
    <n v="3853831"/>
    <n v="51970.89"/>
    <n v="117517"/>
    <n v="9289"/>
    <n v="388336"/>
    <n v="11814.57"/>
    <n v="0"/>
    <n v="0"/>
    <n v="0"/>
    <n v="0"/>
    <n v="0"/>
    <n v="0"/>
  </r>
  <r>
    <x v="1"/>
    <d v="2021-10-10T00:00:00"/>
    <s v="HUGGIES"/>
    <s v="ExtraCare_Active_Baby"/>
    <n v="663035.946"/>
    <n v="147.364"/>
    <n v="4.4993074699383842"/>
    <n v="22"/>
    <n v="7"/>
    <n v="313"/>
    <n v="0"/>
    <n v="0"/>
    <n v="0"/>
    <n v="0"/>
    <n v="0"/>
    <n v="0"/>
    <n v="117517"/>
    <n v="9289"/>
    <n v="1594464"/>
    <n v="17463.45"/>
    <n v="117517"/>
    <n v="9289"/>
    <n v="142307"/>
    <n v="3827.28"/>
    <n v="0"/>
    <n v="0"/>
    <n v="0"/>
    <n v="0"/>
    <n v="0"/>
    <n v="0"/>
  </r>
  <r>
    <x v="1"/>
    <d v="2021-10-17T00:00:00"/>
    <s v="HUGGIES"/>
    <s v="ExtraCare_Active_Baby"/>
    <n v="600815.28899999999"/>
    <n v="132.84"/>
    <n v="4.5228492095754289"/>
    <n v="23"/>
    <n v="7"/>
    <n v="324"/>
    <n v="0"/>
    <n v="0"/>
    <n v="0"/>
    <n v="0"/>
    <n v="0"/>
    <n v="0"/>
    <n v="117517"/>
    <n v="9289"/>
    <n v="1401450"/>
    <n v="16598.580000000002"/>
    <n v="117517"/>
    <n v="9289"/>
    <n v="127317"/>
    <n v="3819.04"/>
    <n v="0"/>
    <n v="0"/>
    <n v="0"/>
    <n v="0"/>
    <n v="0"/>
    <n v="0"/>
  </r>
  <r>
    <x v="1"/>
    <d v="2021-10-24T00:00:00"/>
    <s v="HUGGIES"/>
    <s v="ExtraCare_Active_Baby"/>
    <n v="682566.18800000008"/>
    <n v="165.376"/>
    <n v="4.1273593991873074"/>
    <n v="26"/>
    <n v="7"/>
    <n v="334"/>
    <n v="0"/>
    <n v="0"/>
    <n v="0"/>
    <n v="0"/>
    <n v="0"/>
    <n v="0"/>
    <n v="117517"/>
    <n v="9289"/>
    <n v="1308149"/>
    <n v="15676.78"/>
    <n v="117517"/>
    <n v="9289"/>
    <n v="305478"/>
    <n v="8802.94"/>
    <n v="0"/>
    <n v="0"/>
    <n v="0"/>
    <n v="0"/>
    <n v="0"/>
    <n v="0"/>
  </r>
  <r>
    <x v="1"/>
    <d v="2021-10-31T00:00:00"/>
    <s v="HUGGIES"/>
    <s v="ExtraCare_Active_Baby"/>
    <n v="1006920.0930000001"/>
    <n v="258.86"/>
    <n v="3.8898249748899021"/>
    <n v="28"/>
    <n v="8"/>
    <n v="369"/>
    <n v="0"/>
    <n v="0"/>
    <n v="0"/>
    <n v="0"/>
    <n v="0"/>
    <n v="0"/>
    <n v="0"/>
    <n v="0"/>
    <n v="1208896"/>
    <n v="14732.39"/>
    <n v="0"/>
    <n v="0"/>
    <n v="479528"/>
    <n v="16907.689999999999"/>
    <n v="0"/>
    <n v="0"/>
    <n v="0"/>
    <n v="0"/>
    <n v="0"/>
    <n v="0"/>
  </r>
  <r>
    <x v="1"/>
    <d v="2021-11-07T00:00:00"/>
    <s v="HUGGIES"/>
    <s v="ExtraCare_Active_Baby"/>
    <n v="700599.93800000008"/>
    <n v="180.56800000000001"/>
    <n v="3.8799783904124765"/>
    <n v="24"/>
    <n v="7"/>
    <n v="322"/>
    <n v="0"/>
    <n v="0"/>
    <n v="0"/>
    <n v="0"/>
    <n v="0"/>
    <n v="0"/>
    <n v="0"/>
    <n v="0"/>
    <n v="1772083"/>
    <n v="17612.400000000001"/>
    <n v="0"/>
    <n v="0"/>
    <n v="0"/>
    <n v="0"/>
    <n v="0"/>
    <n v="0"/>
    <n v="0"/>
    <n v="0"/>
    <n v="0"/>
    <n v="0"/>
  </r>
  <r>
    <x v="1"/>
    <d v="2021-11-14T00:00:00"/>
    <s v="HUGGIES"/>
    <s v="ExtraCare_Active_Baby"/>
    <n v="564718.23399999994"/>
    <n v="144.33600000000001"/>
    <n v="3.912525177363928"/>
    <n v="22"/>
    <n v="7"/>
    <n v="3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1-21T00:00:00"/>
    <s v="HUGGIES"/>
    <s v="ExtraCare_Active_Baby"/>
    <n v="660919.8600000001"/>
    <n v="159.608"/>
    <n v="4.140894316074383"/>
    <n v="21"/>
    <n v="7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1-28T00:00:00"/>
    <s v="HUGGIES"/>
    <s v="ExtraCare_Active_Baby"/>
    <n v="958058.84400000004"/>
    <n v="231.364"/>
    <n v="4.140915803668678"/>
    <n v="20"/>
    <n v="8"/>
    <n v="3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05T00:00:00"/>
    <s v="HUGGIES"/>
    <s v="ExtraCare_Active_Baby"/>
    <n v="861385.65700000012"/>
    <n v="209.49199999999999"/>
    <n v="4.1117830609283414"/>
    <n v="23"/>
    <n v="8"/>
    <n v="328"/>
    <n v="5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12T00:00:00"/>
    <s v="HUGGIES"/>
    <s v="ExtraCare_Active_Baby"/>
    <n v="650074.64899999998"/>
    <n v="158.88"/>
    <n v="4.0916078109264848"/>
    <n v="22"/>
    <n v="7"/>
    <n v="302"/>
    <n v="98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19T00:00:00"/>
    <s v="HUGGIES"/>
    <s v="ExtraCare_Active_Baby"/>
    <n v="854699.17200000002"/>
    <n v="207.428"/>
    <n v="4.1204619048537321"/>
    <n v="27"/>
    <n v="8"/>
    <n v="340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26T00:00:00"/>
    <s v="HUGGIES"/>
    <s v="ExtraCare_Active_Baby"/>
    <n v="891274.95399999991"/>
    <n v="217.17599999999999"/>
    <n v="4.1039293199985263"/>
    <n v="25"/>
    <n v="8"/>
    <n v="3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1-02T00:00:00"/>
    <s v="HUGGIES"/>
    <s v="ExtraCare_Active_Baby"/>
    <n v="747391.01600000006"/>
    <n v="182.33600000000001"/>
    <n v="4.0989767023517025"/>
    <n v="25"/>
    <n v="7"/>
    <n v="322"/>
    <n v="0"/>
    <n v="0"/>
    <n v="0"/>
    <n v="0"/>
    <n v="0"/>
    <n v="0"/>
    <n v="0"/>
    <n v="0"/>
    <n v="1891518"/>
    <n v="23398.400000000001"/>
    <n v="0"/>
    <n v="0"/>
    <n v="194665"/>
    <n v="4784.4799999999996"/>
    <n v="0"/>
    <n v="0"/>
    <n v="0"/>
    <n v="0"/>
    <n v="0"/>
    <n v="0"/>
  </r>
  <r>
    <x v="1"/>
    <d v="2022-01-09T00:00:00"/>
    <s v="HUGGIES"/>
    <s v="ExtraCare_Active_Baby"/>
    <n v="860133.98399999994"/>
    <n v="211.82400000000001"/>
    <n v="4.060606843417176"/>
    <n v="25"/>
    <n v="8"/>
    <n v="325"/>
    <n v="0"/>
    <n v="0"/>
    <n v="0"/>
    <n v="0"/>
    <n v="0"/>
    <n v="0"/>
    <n v="1121909"/>
    <n v="15440"/>
    <n v="4866880"/>
    <n v="59877.279999999999"/>
    <n v="1121909"/>
    <n v="15440"/>
    <n v="701788"/>
    <n v="14832.96"/>
    <n v="0"/>
    <n v="0"/>
    <n v="0"/>
    <n v="0"/>
    <n v="0"/>
    <n v="0"/>
  </r>
  <r>
    <x v="1"/>
    <d v="2022-01-16T00:00:00"/>
    <s v="HUGGIES"/>
    <s v="ExtraCare_Active_Baby"/>
    <n v="787580.42200000002"/>
    <n v="194.12799999999999"/>
    <n v="4.0570161027775491"/>
    <n v="27"/>
    <n v="8"/>
    <n v="330"/>
    <n v="83.5"/>
    <n v="602310"/>
    <n v="0"/>
    <n v="0"/>
    <n v="0"/>
    <n v="0"/>
    <n v="1121909"/>
    <n v="15440"/>
    <n v="3768017"/>
    <n v="48309.67"/>
    <n v="1121909"/>
    <n v="15440"/>
    <n v="704276"/>
    <n v="13942.34"/>
    <n v="0"/>
    <n v="0"/>
    <n v="0"/>
    <n v="0"/>
    <n v="0"/>
    <n v="0"/>
  </r>
  <r>
    <x v="1"/>
    <d v="2022-01-23T00:00:00"/>
    <s v="HUGGIES"/>
    <s v="ExtraCare_Active_Baby"/>
    <n v="776431.10999999987"/>
    <n v="196.01599999999999"/>
    <n v="3.9610598624602065"/>
    <n v="25"/>
    <n v="8"/>
    <n v="322"/>
    <n v="89.4"/>
    <n v="602310"/>
    <n v="0"/>
    <n v="0"/>
    <n v="0"/>
    <n v="0"/>
    <n v="1121909"/>
    <n v="15440"/>
    <n v="3602065"/>
    <n v="47385.04"/>
    <n v="1121909"/>
    <n v="15440"/>
    <n v="664930"/>
    <n v="13548.1"/>
    <n v="0"/>
    <n v="0"/>
    <n v="0"/>
    <n v="0"/>
    <n v="0"/>
    <n v="0"/>
  </r>
  <r>
    <x v="1"/>
    <d v="2022-01-30T00:00:00"/>
    <s v="HUGGIES"/>
    <s v="ExtraCare_Active_Baby"/>
    <n v="1191308.2509999999"/>
    <n v="307.12799999999999"/>
    <n v="3.8788656553619334"/>
    <n v="30"/>
    <n v="9"/>
    <n v="373"/>
    <n v="89.8"/>
    <n v="602310"/>
    <n v="0"/>
    <n v="0"/>
    <n v="0"/>
    <n v="0"/>
    <n v="1121909"/>
    <n v="15440"/>
    <n v="3485901"/>
    <n v="47726.69"/>
    <n v="1121909"/>
    <n v="15440"/>
    <n v="222543"/>
    <n v="4550.5200000000004"/>
    <n v="0"/>
    <n v="0"/>
    <n v="0"/>
    <n v="0"/>
    <n v="0"/>
    <n v="0"/>
  </r>
  <r>
    <x v="1"/>
    <d v="2022-02-06T00:00:00"/>
    <s v="HUGGIES"/>
    <s v="ExtraCare_Active_Baby"/>
    <n v="927480.07900000003"/>
    <n v="237.864"/>
    <n v="3.899203237984731"/>
    <n v="28"/>
    <n v="9"/>
    <n v="348"/>
    <n v="0"/>
    <n v="0"/>
    <n v="0"/>
    <n v="0"/>
    <n v="0"/>
    <n v="0"/>
    <n v="614991"/>
    <n v="20217"/>
    <n v="472601"/>
    <n v="6242.37"/>
    <n v="614991"/>
    <n v="20217"/>
    <n v="0"/>
    <n v="0"/>
    <n v="0"/>
    <n v="0"/>
    <n v="0"/>
    <n v="0"/>
    <n v="0"/>
    <n v="0"/>
  </r>
  <r>
    <x v="1"/>
    <d v="2022-02-13T00:00:00"/>
    <s v="HUGGIES"/>
    <s v="ExtraCare_Active_Baby"/>
    <n v="817155.88300000003"/>
    <n v="210.08799999999999"/>
    <n v="3.8895885676478428"/>
    <n v="25"/>
    <n v="9"/>
    <n v="318"/>
    <n v="87.3"/>
    <n v="516104"/>
    <n v="0"/>
    <n v="0"/>
    <n v="0"/>
    <n v="0"/>
    <n v="614991"/>
    <n v="20217"/>
    <n v="0"/>
    <n v="0"/>
    <n v="614991"/>
    <n v="20217"/>
    <n v="0"/>
    <n v="0"/>
    <n v="0"/>
    <n v="0"/>
    <n v="0"/>
    <n v="0"/>
    <n v="0"/>
    <n v="0"/>
  </r>
  <r>
    <x v="1"/>
    <d v="2022-02-20T00:00:00"/>
    <s v="HUGGIES"/>
    <s v="ExtraCare_Active_Baby"/>
    <n v="984302.17100000009"/>
    <n v="240.34399999999999"/>
    <n v="4.0953889882834611"/>
    <n v="29"/>
    <n v="9"/>
    <n v="335"/>
    <n v="123.6"/>
    <n v="1029734"/>
    <n v="0"/>
    <n v="0"/>
    <n v="0"/>
    <n v="0"/>
    <n v="614991"/>
    <n v="20217"/>
    <n v="4281089"/>
    <n v="77844.2"/>
    <n v="614991"/>
    <n v="20217"/>
    <n v="552298"/>
    <n v="13350.94"/>
    <n v="0"/>
    <n v="0"/>
    <n v="0"/>
    <n v="0"/>
    <n v="0"/>
    <n v="0"/>
  </r>
  <r>
    <x v="1"/>
    <d v="2022-02-27T00:00:00"/>
    <s v="HUGGIES"/>
    <s v="ExtraCare_Active_Baby"/>
    <n v="1229325.345"/>
    <n v="311.24799999999999"/>
    <n v="3.9496650420243662"/>
    <n v="34"/>
    <n v="10"/>
    <n v="375"/>
    <n v="69.7"/>
    <n v="513630"/>
    <n v="0"/>
    <n v="0"/>
    <n v="0"/>
    <n v="0"/>
    <n v="614991"/>
    <n v="20217"/>
    <n v="7563844"/>
    <n v="153606.89000000001"/>
    <n v="614991"/>
    <n v="20217"/>
    <n v="1206841"/>
    <n v="26380.04"/>
    <n v="0"/>
    <n v="0"/>
    <n v="0"/>
    <n v="0"/>
    <n v="0"/>
    <n v="0"/>
  </r>
  <r>
    <x v="1"/>
    <d v="2022-03-06T00:00:00"/>
    <s v="HUGGIES"/>
    <s v="ExtraCare_Active_Baby"/>
    <n v="948742.39100000006"/>
    <n v="235.596"/>
    <n v="4.0269885354590063"/>
    <n v="28"/>
    <n v="9"/>
    <n v="359"/>
    <n v="0"/>
    <n v="0"/>
    <n v="0"/>
    <n v="0"/>
    <n v="0"/>
    <n v="0"/>
    <n v="902420"/>
    <n v="31645"/>
    <n v="4660765"/>
    <n v="62078.27"/>
    <n v="902420"/>
    <n v="31645"/>
    <n v="600893"/>
    <n v="11759.06"/>
    <n v="0"/>
    <n v="0"/>
    <n v="0"/>
    <n v="0"/>
    <n v="0"/>
    <n v="0"/>
  </r>
  <r>
    <x v="1"/>
    <d v="2022-03-13T00:00:00"/>
    <s v="HUGGIES"/>
    <s v="ExtraCare_Active_Baby"/>
    <n v="726410.09400000004"/>
    <n v="180.52799999999999"/>
    <n v="4.0238084618452543"/>
    <n v="23"/>
    <n v="7"/>
    <n v="312"/>
    <n v="67.7"/>
    <n v="447098"/>
    <n v="0"/>
    <n v="0"/>
    <n v="0"/>
    <n v="0"/>
    <n v="902420"/>
    <n v="31645"/>
    <n v="5074560"/>
    <n v="66989.13"/>
    <n v="902420"/>
    <n v="31645"/>
    <n v="512488"/>
    <n v="9905.0499999999993"/>
    <n v="0"/>
    <n v="0"/>
    <n v="0"/>
    <n v="0"/>
    <n v="0"/>
    <n v="0"/>
  </r>
  <r>
    <x v="1"/>
    <d v="2022-03-20T00:00:00"/>
    <s v="HUGGIES"/>
    <s v="ExtraCare_Active_Baby"/>
    <n v="909154.04799999995"/>
    <n v="227.024"/>
    <n v="4.0046605116639649"/>
    <n v="28"/>
    <n v="9"/>
    <n v="328"/>
    <n v="68.7"/>
    <n v="447098"/>
    <n v="0"/>
    <n v="0"/>
    <n v="0"/>
    <n v="0"/>
    <n v="902420"/>
    <n v="31645"/>
    <n v="8555318"/>
    <n v="120192.97"/>
    <n v="902420"/>
    <n v="31645"/>
    <n v="490001"/>
    <n v="9969.59"/>
    <n v="0"/>
    <n v="0"/>
    <n v="0"/>
    <n v="0"/>
    <n v="0"/>
    <n v="0"/>
  </r>
  <r>
    <x v="1"/>
    <d v="2022-03-27T00:00:00"/>
    <s v="HUGGIES"/>
    <s v="ExtraCare_Active_Baby"/>
    <n v="1094640.8130000001"/>
    <n v="279.38799999999998"/>
    <n v="3.9179950928457918"/>
    <n v="27"/>
    <n v="8"/>
    <n v="352"/>
    <n v="68.599999999999994"/>
    <n v="483050"/>
    <n v="0"/>
    <n v="0"/>
    <n v="0"/>
    <n v="0"/>
    <n v="902420"/>
    <n v="31645"/>
    <n v="9647986"/>
    <n v="147958.20000000001"/>
    <n v="902420"/>
    <n v="31645"/>
    <n v="488720"/>
    <n v="10016.98"/>
    <n v="0"/>
    <n v="0"/>
    <n v="0"/>
    <n v="0"/>
    <n v="0"/>
    <n v="0"/>
  </r>
  <r>
    <x v="1"/>
    <d v="2022-04-03T00:00:00"/>
    <s v="HUGGIES"/>
    <s v="ExtraCare_Active_Baby"/>
    <n v="936250.04799999995"/>
    <n v="242"/>
    <n v="3.8688018512396694"/>
    <n v="26"/>
    <n v="8"/>
    <n v="351"/>
    <n v="63.3"/>
    <n v="483050"/>
    <n v="0"/>
    <n v="0"/>
    <n v="0"/>
    <n v="0"/>
    <n v="902420"/>
    <n v="31645"/>
    <n v="8159504"/>
    <n v="121220.54"/>
    <n v="902420"/>
    <n v="31645"/>
    <n v="488145"/>
    <n v="10125.77"/>
    <n v="0"/>
    <n v="0"/>
    <n v="0"/>
    <n v="0"/>
    <n v="0"/>
    <n v="0"/>
  </r>
  <r>
    <x v="1"/>
    <d v="2022-04-10T00:00:00"/>
    <s v="HUGGIES"/>
    <s v="ExtraCare_Active_Baby"/>
    <n v="563634.59400000004"/>
    <n v="141.49600000000001"/>
    <n v="3.9833959546559621"/>
    <n v="19"/>
    <n v="7"/>
    <n v="302"/>
    <n v="59.1"/>
    <n v="418432"/>
    <n v="0"/>
    <n v="0"/>
    <n v="0"/>
    <n v="0"/>
    <n v="743993"/>
    <n v="30276"/>
    <n v="4410983"/>
    <n v="51486.12"/>
    <n v="743993"/>
    <n v="30276"/>
    <n v="549183"/>
    <n v="10085.16"/>
    <n v="0"/>
    <n v="0"/>
    <n v="0"/>
    <n v="0"/>
    <n v="0"/>
    <n v="0"/>
  </r>
  <r>
    <x v="1"/>
    <d v="2022-04-17T00:00:00"/>
    <s v="HUGGIES"/>
    <s v="ExtraCare_Active_Baby"/>
    <n v="862040.18800000008"/>
    <n v="220.76400000000001"/>
    <n v="3.9048041709699048"/>
    <n v="28"/>
    <n v="8"/>
    <n v="321"/>
    <n v="62.7"/>
    <n v="418432"/>
    <n v="0"/>
    <n v="0"/>
    <n v="0"/>
    <n v="0"/>
    <n v="743993"/>
    <n v="30276"/>
    <n v="4473429"/>
    <n v="57806.92"/>
    <n v="743993"/>
    <n v="30276"/>
    <n v="539032"/>
    <n v="10142.5"/>
    <n v="0"/>
    <n v="0"/>
    <n v="0"/>
    <n v="0"/>
    <n v="0"/>
    <n v="0"/>
  </r>
  <r>
    <x v="1"/>
    <d v="2022-04-24T00:00:00"/>
    <s v="HUGGIES"/>
    <s v="ExtraCare_Active_Baby"/>
    <n v="857283.45400000003"/>
    <n v="199.28"/>
    <n v="4.3019041248494583"/>
    <n v="26"/>
    <n v="8"/>
    <n v="320"/>
    <n v="0"/>
    <n v="0"/>
    <n v="0"/>
    <n v="0"/>
    <n v="0"/>
    <n v="0"/>
    <n v="743993"/>
    <n v="30276"/>
    <n v="4482296"/>
    <n v="63527.03"/>
    <n v="743993"/>
    <n v="30276"/>
    <n v="496677"/>
    <n v="10193.11"/>
    <n v="0"/>
    <n v="0"/>
    <n v="0"/>
    <n v="0"/>
    <n v="0"/>
    <n v="0"/>
  </r>
  <r>
    <x v="1"/>
    <d v="2022-05-01T00:00:00"/>
    <s v="HUGGIES"/>
    <s v="ExtraCare_Active_Baby"/>
    <n v="1025160.219"/>
    <n v="229.524"/>
    <n v="4.4664619778323837"/>
    <n v="25"/>
    <n v="8"/>
    <n v="359"/>
    <n v="0"/>
    <n v="0"/>
    <n v="0"/>
    <n v="0"/>
    <n v="0"/>
    <n v="0"/>
    <n v="743993"/>
    <n v="30276"/>
    <n v="5083525"/>
    <n v="67489.429999999993"/>
    <n v="743993"/>
    <n v="30276"/>
    <n v="423292"/>
    <n v="8890.74"/>
    <n v="0"/>
    <n v="0"/>
    <n v="0"/>
    <n v="0"/>
    <n v="0"/>
    <n v="0"/>
  </r>
  <r>
    <x v="1"/>
    <d v="2022-05-08T00:00:00"/>
    <s v="HUGGIES"/>
    <s v="ExtraCare_Active_Baby"/>
    <n v="715756.47500000009"/>
    <n v="155.83600000000001"/>
    <n v="4.5930110821633008"/>
    <n v="19"/>
    <n v="7"/>
    <n v="311"/>
    <n v="125.7"/>
    <n v="209216"/>
    <n v="0"/>
    <n v="0"/>
    <n v="0"/>
    <n v="0"/>
    <n v="762803"/>
    <n v="27875"/>
    <n v="6444283"/>
    <n v="69026.009999999995"/>
    <n v="762803"/>
    <n v="27875"/>
    <n v="172089"/>
    <n v="4582.3999999999996"/>
    <n v="0"/>
    <n v="0"/>
    <n v="0"/>
    <n v="0"/>
    <n v="0"/>
    <n v="0"/>
  </r>
  <r>
    <x v="1"/>
    <d v="2022-05-15T00:00:00"/>
    <s v="HUGGIES"/>
    <s v="ExtraCare_Active_Baby"/>
    <n v="970447.95299999998"/>
    <n v="218.27199999999999"/>
    <n v="4.4460487510995454"/>
    <n v="30"/>
    <n v="9"/>
    <n v="338"/>
    <n v="86.1"/>
    <n v="209216"/>
    <n v="0"/>
    <n v="0"/>
    <n v="0"/>
    <n v="0"/>
    <n v="762803"/>
    <n v="27875"/>
    <n v="7459528"/>
    <n v="89669.77"/>
    <n v="762803"/>
    <n v="27875"/>
    <n v="521901"/>
    <n v="10774.05"/>
    <n v="0"/>
    <n v="0"/>
    <n v="0"/>
    <n v="0"/>
    <n v="0"/>
    <n v="0"/>
  </r>
  <r>
    <x v="1"/>
    <d v="2022-05-22T00:00:00"/>
    <s v="HUGGIES"/>
    <s v="ExtraCare_Active_Baby"/>
    <n v="1002781.5320000001"/>
    <n v="226.172"/>
    <n v="4.4337120952195681"/>
    <n v="32"/>
    <n v="10"/>
    <n v="339"/>
    <n v="129.9"/>
    <n v="209216"/>
    <n v="0"/>
    <n v="0"/>
    <n v="0"/>
    <n v="0"/>
    <n v="762803"/>
    <n v="27875"/>
    <n v="5460394"/>
    <n v="71622.5"/>
    <n v="762803"/>
    <n v="27875"/>
    <n v="527945"/>
    <n v="10824.92"/>
    <n v="0"/>
    <n v="0"/>
    <n v="0"/>
    <n v="0"/>
    <n v="0"/>
    <n v="0"/>
  </r>
  <r>
    <x v="1"/>
    <d v="2022-05-29T00:00:00"/>
    <s v="HUGGIES"/>
    <s v="ExtraCare_Active_Baby"/>
    <n v="1602775.8130000001"/>
    <n v="370.66399999999999"/>
    <n v="4.3240665751192457"/>
    <n v="37"/>
    <n v="11"/>
    <n v="383"/>
    <n v="3.3"/>
    <n v="209216"/>
    <n v="0"/>
    <n v="0"/>
    <n v="0"/>
    <n v="0"/>
    <n v="762803"/>
    <n v="27875"/>
    <n v="6427645"/>
    <n v="102586.48"/>
    <n v="762803"/>
    <n v="27875"/>
    <n v="522247"/>
    <n v="10869.51"/>
    <n v="0"/>
    <n v="0"/>
    <n v="0"/>
    <n v="0"/>
    <n v="0"/>
    <n v="0"/>
  </r>
  <r>
    <x v="1"/>
    <d v="2022-06-05T00:00:00"/>
    <s v="HUGGIES"/>
    <s v="ExtraCare_Active_Baby"/>
    <n v="1226457.4380000001"/>
    <n v="282.64400000000001"/>
    <n v="4.339230402909668"/>
    <n v="33"/>
    <n v="10"/>
    <n v="356"/>
    <n v="67.7"/>
    <n v="449917"/>
    <n v="0"/>
    <n v="0"/>
    <n v="0"/>
    <n v="0"/>
    <n v="1639936"/>
    <n v="26148"/>
    <n v="4725976"/>
    <n v="68945.03"/>
    <n v="1639936"/>
    <n v="26148"/>
    <n v="185383"/>
    <n v="3584.24"/>
    <n v="0"/>
    <n v="0"/>
    <n v="0"/>
    <n v="0"/>
    <n v="0"/>
    <n v="0"/>
  </r>
  <r>
    <x v="1"/>
    <d v="2022-06-12T00:00:00"/>
    <s v="HUGGIES"/>
    <s v="ExtraCare_Active_Baby"/>
    <n v="990447.68900000001"/>
    <n v="227.38800000000001"/>
    <n v="4.3557605898288392"/>
    <n v="29"/>
    <n v="10"/>
    <n v="322"/>
    <n v="45.8"/>
    <n v="825832"/>
    <n v="0"/>
    <n v="0"/>
    <n v="0"/>
    <n v="0"/>
    <n v="1639936"/>
    <n v="26148"/>
    <n v="4890324"/>
    <n v="67455.06"/>
    <n v="1639936"/>
    <n v="26148"/>
    <n v="560283"/>
    <n v="11445.66"/>
    <n v="0"/>
    <n v="0"/>
    <n v="0"/>
    <n v="0"/>
    <n v="0"/>
    <n v="0"/>
  </r>
  <r>
    <x v="1"/>
    <d v="2022-06-19T00:00:00"/>
    <s v="HUGGIES"/>
    <s v="ExtraCare_Active_Baby"/>
    <n v="1173510.797"/>
    <n v="266.17200000000003"/>
    <n v="4.4088438941736925"/>
    <n v="24"/>
    <n v="11"/>
    <n v="322"/>
    <n v="239"/>
    <n v="1275749"/>
    <n v="0"/>
    <n v="0"/>
    <n v="0"/>
    <n v="0"/>
    <n v="1639936"/>
    <n v="26148"/>
    <n v="4495568"/>
    <n v="62340.15"/>
    <n v="1639936"/>
    <n v="26148"/>
    <n v="856493"/>
    <n v="14491.75"/>
    <n v="0"/>
    <n v="0"/>
    <n v="0"/>
    <n v="0"/>
    <n v="0"/>
    <n v="0"/>
  </r>
  <r>
    <x v="1"/>
    <d v="2022-06-26T00:00:00"/>
    <s v="HUGGIES"/>
    <s v="ExtraCare_Active_Baby"/>
    <n v="1537220.4069999999"/>
    <n v="345.62799999999999"/>
    <n v="4.4476153754904111"/>
    <n v="36"/>
    <n v="12"/>
    <n v="370"/>
    <n v="277"/>
    <n v="1129174"/>
    <n v="0"/>
    <n v="0"/>
    <n v="0"/>
    <n v="0"/>
    <n v="1639936"/>
    <n v="26148"/>
    <n v="8617360"/>
    <n v="124333.98"/>
    <n v="1639936"/>
    <n v="26148"/>
    <n v="835211"/>
    <n v="13911.9"/>
    <n v="0"/>
    <n v="0"/>
    <n v="0"/>
    <n v="0"/>
    <n v="0"/>
    <n v="0"/>
  </r>
  <r>
    <x v="1"/>
    <d v="2022-07-03T00:00:00"/>
    <s v="HUGGIES"/>
    <s v="ExtraCare_Active_Baby"/>
    <n v="1479788.1089999999"/>
    <n v="338.89600000000002"/>
    <n v="4.3664962377838625"/>
    <n v="39"/>
    <n v="12"/>
    <n v="381"/>
    <n v="137"/>
    <n v="1048558"/>
    <n v="0"/>
    <n v="0"/>
    <n v="0"/>
    <n v="0"/>
    <n v="1639936"/>
    <n v="26148"/>
    <n v="3948636"/>
    <n v="54385.75"/>
    <n v="1639936"/>
    <n v="26148"/>
    <n v="554234"/>
    <n v="6740.23"/>
    <n v="0"/>
    <n v="0"/>
    <n v="0"/>
    <n v="0"/>
    <n v="0"/>
    <n v="0"/>
  </r>
  <r>
    <x v="1"/>
    <d v="2022-07-10T00:00:00"/>
    <s v="HUGGIES"/>
    <s v="ExtraCare_Active_Baby"/>
    <n v="1526753.9380000001"/>
    <n v="370.55599999999998"/>
    <n v="4.1201706030937295"/>
    <n v="31"/>
    <n v="12"/>
    <n v="333"/>
    <n v="153"/>
    <n v="10485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7-17T00:00:00"/>
    <s v="HUGGIES"/>
    <s v="ExtraCare_Active_Baby"/>
    <n v="1234153.2350000001"/>
    <n v="285.42"/>
    <n v="4.3239900322332003"/>
    <n v="34"/>
    <n v="11"/>
    <n v="332"/>
    <n v="94"/>
    <n v="1048558"/>
    <n v="0"/>
    <n v="0"/>
    <n v="0"/>
    <n v="0"/>
    <n v="0"/>
    <n v="0"/>
    <n v="1764176"/>
    <n v="11636.77"/>
    <n v="0"/>
    <n v="0"/>
    <n v="0"/>
    <n v="0"/>
    <n v="0"/>
    <n v="0"/>
    <n v="0"/>
    <n v="0"/>
    <n v="0"/>
    <n v="0"/>
  </r>
  <r>
    <x v="1"/>
    <d v="2022-07-24T00:00:00"/>
    <s v="HUGGIES"/>
    <s v="ExtraCare_Active_Baby"/>
    <n v="1405362.2510000002"/>
    <n v="324.70400000000001"/>
    <n v="4.3281334723317242"/>
    <n v="36"/>
    <n v="12"/>
    <n v="354"/>
    <n v="32.6"/>
    <n v="369302"/>
    <n v="0"/>
    <n v="0"/>
    <n v="0"/>
    <n v="0"/>
    <n v="0"/>
    <n v="0"/>
    <n v="4328377"/>
    <n v="28515.38"/>
    <n v="0"/>
    <n v="0"/>
    <n v="0"/>
    <n v="0"/>
    <n v="0"/>
    <n v="0"/>
    <n v="0"/>
    <n v="0"/>
    <n v="0"/>
    <n v="0"/>
  </r>
  <r>
    <x v="1"/>
    <d v="2022-07-31T00:00:00"/>
    <s v="HUGGIES"/>
    <s v="ExtraCare_Active_Baby"/>
    <n v="2014523.2819999999"/>
    <n v="473.03199999999998"/>
    <n v="4.2587463046897458"/>
    <n v="39"/>
    <n v="12"/>
    <n v="391"/>
    <n v="0"/>
    <n v="0"/>
    <n v="0"/>
    <n v="0"/>
    <n v="0"/>
    <n v="0"/>
    <n v="0"/>
    <n v="0"/>
    <n v="3585160"/>
    <n v="28591.82"/>
    <n v="0"/>
    <n v="0"/>
    <n v="0"/>
    <n v="0"/>
    <n v="0"/>
    <n v="0"/>
    <n v="0"/>
    <n v="0"/>
    <n v="0"/>
    <n v="0"/>
  </r>
  <r>
    <x v="1"/>
    <d v="2022-08-07T00:00:00"/>
    <s v="HUGGIES"/>
    <s v="ExtraCare_Active_Baby"/>
    <n v="1399436.892"/>
    <n v="326.14800000000002"/>
    <n v="4.2908032304352623"/>
    <n v="30"/>
    <n v="11"/>
    <n v="316"/>
    <n v="0"/>
    <n v="0"/>
    <n v="0"/>
    <n v="0"/>
    <n v="0"/>
    <n v="0"/>
    <n v="0"/>
    <n v="0"/>
    <n v="4241150"/>
    <n v="29200.87"/>
    <n v="0"/>
    <n v="0"/>
    <n v="0"/>
    <n v="0"/>
    <n v="0"/>
    <n v="0"/>
    <n v="0"/>
    <n v="0"/>
    <n v="0"/>
    <n v="0"/>
  </r>
  <r>
    <x v="1"/>
    <d v="2022-08-14T00:00:00"/>
    <s v="HUGGIES"/>
    <s v="ExtraCare_Active_Baby"/>
    <n v="1176490.2350000001"/>
    <n v="273.74"/>
    <n v="4.2978382224008183"/>
    <n v="35"/>
    <n v="11"/>
    <n v="347"/>
    <n v="0"/>
    <n v="0"/>
    <n v="0"/>
    <n v="0"/>
    <n v="0"/>
    <n v="0"/>
    <n v="0"/>
    <n v="0"/>
    <n v="4450358"/>
    <n v="28883.16"/>
    <n v="0"/>
    <n v="0"/>
    <n v="0"/>
    <n v="0"/>
    <n v="0"/>
    <n v="0"/>
    <n v="0"/>
    <n v="0"/>
    <n v="0"/>
    <n v="0"/>
  </r>
  <r>
    <x v="1"/>
    <d v="2022-08-21T00:00:00"/>
    <s v="HUGGIES"/>
    <s v="ExtraCare_Active_Baby"/>
    <n v="1460003.6570000001"/>
    <n v="325.98"/>
    <n v="4.4788135989938036"/>
    <n v="37"/>
    <n v="12"/>
    <n v="357"/>
    <n v="0"/>
    <n v="0"/>
    <n v="0"/>
    <n v="0"/>
    <n v="0"/>
    <n v="0"/>
    <n v="0"/>
    <n v="0"/>
    <n v="3610733"/>
    <n v="28060.61"/>
    <n v="0"/>
    <n v="0"/>
    <n v="0"/>
    <n v="0"/>
    <n v="0"/>
    <n v="0"/>
    <n v="0"/>
    <n v="0"/>
    <n v="0"/>
    <n v="0"/>
  </r>
  <r>
    <x v="1"/>
    <d v="2022-08-28T00:00:00"/>
    <s v="HUGGIES"/>
    <s v="ExtraCare_Active_Baby"/>
    <n v="2210551.7820000001"/>
    <n v="547.34400000000005"/>
    <n v="4.0386882508988862"/>
    <n v="42"/>
    <n v="14"/>
    <n v="397"/>
    <n v="0"/>
    <n v="0"/>
    <n v="0"/>
    <n v="0"/>
    <n v="0"/>
    <n v="0"/>
    <n v="0"/>
    <n v="0"/>
    <n v="3430711"/>
    <n v="30737.68"/>
    <n v="0"/>
    <n v="0"/>
    <n v="0"/>
    <n v="0"/>
    <n v="0"/>
    <n v="0"/>
    <n v="0"/>
    <n v="0"/>
    <n v="0"/>
    <n v="0"/>
  </r>
  <r>
    <x v="1"/>
    <d v="2022-09-04T00:00:00"/>
    <s v="HUGGIES"/>
    <s v="ExtraCare_Active_Baby"/>
    <n v="1840577.6260000002"/>
    <n v="460.12"/>
    <n v="4.0002121750847612"/>
    <n v="40"/>
    <n v="13"/>
    <n v="389"/>
    <n v="0"/>
    <n v="0"/>
    <n v="0"/>
    <n v="0"/>
    <n v="0"/>
    <n v="0"/>
    <n v="0"/>
    <n v="0"/>
    <n v="1633910"/>
    <n v="14373.71"/>
    <n v="0"/>
    <n v="0"/>
    <n v="0"/>
    <n v="0"/>
    <n v="0"/>
    <n v="0"/>
    <n v="0"/>
    <n v="0"/>
    <n v="0"/>
    <n v="0"/>
  </r>
  <r>
    <x v="1"/>
    <d v="2022-09-11T00:00:00"/>
    <s v="HUGGIES"/>
    <s v="ExtraCare_Active_Baby"/>
    <n v="1299265.297"/>
    <n v="317.88400000000001"/>
    <n v="4.0872308672345889"/>
    <n v="28"/>
    <n v="12"/>
    <n v="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9-18T00:00:00"/>
    <s v="HUGGIES"/>
    <s v="ExtraCare_Active_Baby"/>
    <n v="1388386.4380000001"/>
    <n v="332.01600000000002"/>
    <n v="4.1816853344417142"/>
    <n v="28"/>
    <n v="12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9-25T00:00:00"/>
    <s v="HUGGIES"/>
    <s v="ExtraCare_Active_Baby"/>
    <n v="1847537.1259999999"/>
    <n v="456.23200000000003"/>
    <n v="4.0495562038611936"/>
    <n v="39"/>
    <n v="13"/>
    <n v="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10-02T00:00:00"/>
    <s v="HUGGIES"/>
    <s v="ExtraCare_Active_Baby"/>
    <n v="1882362.1260000002"/>
    <n v="470.86399999999998"/>
    <n v="3.9976768790988486"/>
    <n v="39"/>
    <n v="13"/>
    <n v="3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s v="HUGGIES"/>
    <s v="ExtraCare_New_Born"/>
    <n v="2248388"/>
    <n v="900.72366700467978"/>
    <n v="2.496201756835061"/>
    <n v="77"/>
    <n v="36"/>
    <n v="229"/>
    <n v="73.299999999999983"/>
    <n v="852500"/>
    <n v="0"/>
    <n v="0"/>
    <n v="0"/>
    <n v="0"/>
    <n v="220877"/>
    <n v="706"/>
    <n v="0"/>
    <n v="0"/>
    <n v="39560.161290322598"/>
    <n v="30807.919032258102"/>
    <n v="38972.612903225752"/>
    <n v="2272.8498278387137"/>
    <n v="0"/>
    <n v="0"/>
    <n v="0"/>
    <n v="0"/>
    <n v="0"/>
    <n v="0"/>
  </r>
  <r>
    <x v="0"/>
    <d v="2020-10-18T00:00:00"/>
    <s v="HUGGIES"/>
    <s v="ExtraCare_New_Born"/>
    <n v="2202668"/>
    <n v="875.98900000000003"/>
    <n v="2.5144927618954118"/>
    <n v="77"/>
    <n v="36"/>
    <n v="229"/>
    <n v="0"/>
    <n v="0"/>
    <n v="0"/>
    <n v="0"/>
    <n v="0"/>
    <n v="0"/>
    <n v="220877"/>
    <n v="706"/>
    <n v="0"/>
    <n v="0"/>
    <n v="39560.161290322598"/>
    <n v="30807.919032258102"/>
    <n v="38972.612903225752"/>
    <n v="2272.8498278387137"/>
    <n v="0"/>
    <n v="0"/>
    <n v="0"/>
    <n v="0"/>
    <n v="0"/>
    <n v="0"/>
  </r>
  <r>
    <x v="0"/>
    <d v="2020-10-25T00:00:00"/>
    <s v="HUGGIES"/>
    <s v="ExtraCare_New_Born"/>
    <n v="2424551.8080000002"/>
    <n v="965.24300000000005"/>
    <n v="2.5118564009270208"/>
    <n v="77"/>
    <n v="36"/>
    <n v="229"/>
    <n v="0"/>
    <n v="0"/>
    <n v="0"/>
    <n v="0"/>
    <n v="0"/>
    <n v="0"/>
    <n v="220877"/>
    <n v="706"/>
    <n v="0"/>
    <n v="0"/>
    <n v="39560.161290322598"/>
    <n v="30807.919032258102"/>
    <n v="38972.612903225752"/>
    <n v="2272.8498278387137"/>
    <n v="0"/>
    <n v="0"/>
    <n v="0"/>
    <n v="0"/>
    <n v="0"/>
    <n v="0"/>
  </r>
  <r>
    <x v="0"/>
    <d v="2020-11-01T00:00:00"/>
    <s v="HUGGIES"/>
    <s v="ExtraCare_New_Born"/>
    <n v="2644625.5830000001"/>
    <n v="1059.912"/>
    <n v="2.4951369387269886"/>
    <n v="70"/>
    <n v="33"/>
    <n v="240"/>
    <n v="0"/>
    <n v="0"/>
    <n v="0"/>
    <n v="0"/>
    <n v="0"/>
    <n v="0"/>
    <n v="290929"/>
    <n v="881"/>
    <n v="191393.20000000007"/>
    <n v="2952.9623333333366"/>
    <n v="39043.909677419397"/>
    <n v="30794.617075268801"/>
    <n v="67766.530107526924"/>
    <n v="9183.600667190316"/>
    <n v="0"/>
    <n v="0"/>
    <n v="0"/>
    <n v="0"/>
    <n v="0"/>
    <n v="0"/>
  </r>
  <r>
    <x v="0"/>
    <d v="2020-11-08T00:00:00"/>
    <s v="HUGGIES"/>
    <s v="ExtraCare_New_Born"/>
    <n v="2434327.8020000001"/>
    <n v="965.80200000000002"/>
    <n v="2.5205247058920981"/>
    <n v="58"/>
    <n v="28"/>
    <n v="197"/>
    <n v="0"/>
    <n v="0"/>
    <n v="0"/>
    <n v="0"/>
    <n v="0"/>
    <n v="0"/>
    <n v="711245"/>
    <n v="1933"/>
    <n v="1339752.4000000004"/>
    <n v="20670.736333333334"/>
    <n v="35946.400000000001"/>
    <n v="30714.805333333301"/>
    <n v="240530.03333333333"/>
    <n v="50648.105703299996"/>
    <n v="0"/>
    <n v="0"/>
    <n v="0"/>
    <n v="0"/>
    <n v="0"/>
    <n v="0"/>
  </r>
  <r>
    <x v="0"/>
    <d v="2020-11-15T00:00:00"/>
    <s v="HUGGIES"/>
    <s v="ExtraCare_New_Born"/>
    <n v="1896324.9569999999"/>
    <n v="753.54"/>
    <n v="2.5165551357592166"/>
    <n v="58"/>
    <n v="27"/>
    <n v="204"/>
    <n v="0"/>
    <n v="0"/>
    <n v="0"/>
    <n v="0"/>
    <n v="0"/>
    <n v="0"/>
    <n v="711245"/>
    <n v="1933"/>
    <n v="1339752.4000000004"/>
    <n v="20670.736333333334"/>
    <n v="35946.400000000001"/>
    <n v="30714.805333333301"/>
    <n v="240530.03333333333"/>
    <n v="50648.105703299996"/>
    <n v="0"/>
    <n v="0"/>
    <n v="0"/>
    <n v="0"/>
    <n v="0"/>
    <n v="0"/>
  </r>
  <r>
    <x v="0"/>
    <d v="2020-11-22T00:00:00"/>
    <s v="HUGGIES"/>
    <s v="ExtraCare_New_Born"/>
    <n v="1983155.828"/>
    <n v="796.46400000000006"/>
    <n v="2.4899503656160227"/>
    <n v="64"/>
    <n v="29"/>
    <n v="220"/>
    <n v="32.299999999999997"/>
    <n v="138000"/>
    <n v="0"/>
    <n v="0"/>
    <n v="0"/>
    <n v="0"/>
    <n v="711245"/>
    <n v="1933"/>
    <n v="1339752.4000000004"/>
    <n v="20670.736333333334"/>
    <n v="35946.400000000001"/>
    <n v="30714.805333333301"/>
    <n v="240530.03333333333"/>
    <n v="108648.1057033"/>
    <n v="0"/>
    <n v="0"/>
    <n v="0"/>
    <n v="0"/>
    <n v="0"/>
    <n v="0"/>
  </r>
  <r>
    <x v="0"/>
    <d v="2020-11-29T00:00:00"/>
    <s v="HUGGIES"/>
    <s v="ExtraCare_New_Born"/>
    <n v="2896144.253"/>
    <n v="1179.739"/>
    <n v="2.4549025275929677"/>
    <n v="81"/>
    <n v="35"/>
    <n v="276"/>
    <n v="108.10000000000001"/>
    <n v="601000"/>
    <n v="0"/>
    <n v="0"/>
    <n v="0"/>
    <n v="0"/>
    <n v="711245"/>
    <n v="1933"/>
    <n v="1339752.4000000004"/>
    <n v="20670.736333333334"/>
    <n v="35946.400000000001"/>
    <n v="30714.805333333301"/>
    <n v="240530.03333333333"/>
    <n v="50648.105703299996"/>
    <n v="0"/>
    <n v="0"/>
    <n v="0"/>
    <n v="0"/>
    <n v="0"/>
    <n v="0"/>
  </r>
  <r>
    <x v="0"/>
    <d v="2020-12-06T00:00:00"/>
    <s v="HUGGIES"/>
    <s v="ExtraCare_New_Born"/>
    <n v="2773214.7199999997"/>
    <n v="1129.8689999999999"/>
    <n v="2.4544568618131835"/>
    <n v="73"/>
    <n v="35"/>
    <n v="257"/>
    <n v="91.6"/>
    <n v="573000"/>
    <n v="0"/>
    <n v="0"/>
    <n v="132563"/>
    <n v="0"/>
    <n v="613633"/>
    <n v="2113"/>
    <n v="866498.1032258065"/>
    <n v="14149.707494623657"/>
    <n v="31600.619354838698"/>
    <n v="30802.7519139785"/>
    <n v="202900.46559139789"/>
    <n v="44374.892965770996"/>
    <n v="0"/>
    <n v="0"/>
    <n v="0"/>
    <n v="0"/>
    <n v="0"/>
    <n v="0"/>
  </r>
  <r>
    <x v="0"/>
    <d v="2020-12-13T00:00:00"/>
    <s v="HUGGIES"/>
    <s v="ExtraCare_New_Born"/>
    <n v="2216553.108"/>
    <n v="915.06500000000005"/>
    <n v="2.4222903378448524"/>
    <n v="78"/>
    <n v="37"/>
    <n v="246"/>
    <n v="10.3"/>
    <n v="41500"/>
    <n v="0"/>
    <n v="0"/>
    <n v="0"/>
    <n v="0"/>
    <n v="597364"/>
    <n v="2144"/>
    <n v="787622.3870967743"/>
    <n v="13062.869354838702"/>
    <n v="30876.322580645199"/>
    <n v="30817.4096774194"/>
    <n v="196628.8709677415"/>
    <n v="43329.357509516085"/>
    <n v="0"/>
    <n v="0"/>
    <n v="0"/>
    <n v="0"/>
    <n v="0"/>
    <n v="0"/>
  </r>
  <r>
    <x v="0"/>
    <d v="2020-12-20T00:00:00"/>
    <s v="HUGGIES"/>
    <s v="ExtraCare_New_Born"/>
    <n v="2894914.4240000001"/>
    <n v="1178.085"/>
    <n v="2.4573052233073165"/>
    <n v="81"/>
    <n v="38"/>
    <n v="286"/>
    <n v="37.9"/>
    <n v="174000"/>
    <n v="0"/>
    <n v="0"/>
    <n v="0"/>
    <n v="0"/>
    <n v="597364"/>
    <n v="2144"/>
    <n v="787622.3870967743"/>
    <n v="13062.869354838702"/>
    <n v="30876.322580645199"/>
    <n v="30817.4096774194"/>
    <n v="196628.8709677415"/>
    <n v="43329.357509516085"/>
    <n v="0"/>
    <n v="0"/>
    <n v="0"/>
    <n v="0"/>
    <n v="0"/>
    <n v="0"/>
  </r>
  <r>
    <x v="0"/>
    <d v="2020-12-27T00:00:00"/>
    <s v="HUGGIES"/>
    <s v="ExtraCare_New_Born"/>
    <n v="2685164.8850000002"/>
    <n v="1089.6469999999999"/>
    <n v="2.4642520788842628"/>
    <n v="81"/>
    <n v="38"/>
    <n v="261"/>
    <n v="5.8"/>
    <n v="26500"/>
    <n v="0"/>
    <n v="0"/>
    <n v="0"/>
    <n v="0"/>
    <n v="597364"/>
    <n v="2144"/>
    <n v="787622.3870967743"/>
    <n v="13062.869354838702"/>
    <n v="30876.322580645199"/>
    <n v="30817.4096774194"/>
    <n v="196628.8709677415"/>
    <n v="43329.357509516085"/>
    <n v="0"/>
    <n v="0"/>
    <n v="0"/>
    <n v="0"/>
    <n v="0"/>
    <n v="0"/>
  </r>
  <r>
    <x v="0"/>
    <d v="2021-01-03T00:00:00"/>
    <s v="HUGGIES"/>
    <s v="ExtraCare_New_Born"/>
    <n v="2353784.0490000001"/>
    <n v="950.59900000000005"/>
    <n v="2.47610616989919"/>
    <n v="78"/>
    <n v="36"/>
    <n v="239"/>
    <n v="42.7"/>
    <n v="158000"/>
    <n v="0"/>
    <n v="0"/>
    <n v="0"/>
    <n v="0"/>
    <n v="341351"/>
    <n v="1226"/>
    <n v="450069.93548387126"/>
    <n v="7464.4967741935561"/>
    <n v="31126.3870967742"/>
    <n v="27828.602580645202"/>
    <n v="112359.35483870971"/>
    <n v="24759.632862580642"/>
    <n v="0"/>
    <n v="0"/>
    <n v="0"/>
    <n v="0"/>
    <n v="0"/>
    <n v="0"/>
  </r>
  <r>
    <x v="0"/>
    <d v="2021-01-10T00:00:00"/>
    <s v="HUGGIES"/>
    <s v="ExtraCare_New_Born"/>
    <n v="2807666.798"/>
    <n v="1128.454"/>
    <n v="2.488064908272734"/>
    <n v="78"/>
    <n v="38"/>
    <n v="240"/>
    <n v="0"/>
    <n v="0"/>
    <n v="0"/>
    <n v="0"/>
    <n v="0"/>
    <n v="0"/>
    <n v="0"/>
    <n v="0"/>
    <n v="0"/>
    <n v="0"/>
    <n v="31459.806451612902"/>
    <n v="23843.526451612899"/>
    <n v="0"/>
    <n v="0"/>
    <n v="0"/>
    <n v="0"/>
    <n v="0"/>
    <n v="0"/>
    <n v="0"/>
    <n v="0"/>
  </r>
  <r>
    <x v="0"/>
    <d v="2021-01-17T00:00:00"/>
    <s v="HUGGIES"/>
    <s v="ExtraCare_New_Born"/>
    <n v="2338314.1830000002"/>
    <n v="951.67200000000003"/>
    <n v="2.4570589268151215"/>
    <n v="78"/>
    <n v="37"/>
    <n v="257"/>
    <n v="0"/>
    <n v="0"/>
    <n v="0"/>
    <n v="0"/>
    <n v="0"/>
    <n v="0"/>
    <n v="0"/>
    <n v="0"/>
    <n v="0"/>
    <n v="0"/>
    <n v="31459.806451612902"/>
    <n v="23843.526451612899"/>
    <n v="0"/>
    <n v="0"/>
    <n v="0"/>
    <n v="0"/>
    <n v="0"/>
    <n v="0"/>
    <n v="0"/>
    <n v="0"/>
  </r>
  <r>
    <x v="0"/>
    <d v="2021-01-24T00:00:00"/>
    <s v="HUGGIES"/>
    <s v="ExtraCare_New_Born"/>
    <n v="2538693.591"/>
    <n v="1037.587"/>
    <n v="2.4467284102441531"/>
    <n v="79"/>
    <n v="37"/>
    <n v="272"/>
    <n v="0"/>
    <n v="0"/>
    <n v="0"/>
    <n v="0"/>
    <n v="0"/>
    <n v="0"/>
    <n v="0"/>
    <n v="0"/>
    <n v="0"/>
    <n v="0"/>
    <n v="31459.806451612902"/>
    <n v="23843.526451612899"/>
    <n v="0"/>
    <n v="0"/>
    <n v="0"/>
    <n v="0"/>
    <n v="0"/>
    <n v="0"/>
    <n v="0"/>
    <n v="0"/>
  </r>
  <r>
    <x v="0"/>
    <d v="2021-01-31T00:00:00"/>
    <s v="HUGGIES"/>
    <s v="ExtraCare_New_Born"/>
    <n v="3634451.929"/>
    <n v="1497.567"/>
    <n v="2.4269043915898254"/>
    <n v="83"/>
    <n v="39"/>
    <n v="302"/>
    <n v="0"/>
    <n v="0"/>
    <n v="0"/>
    <n v="0"/>
    <n v="0"/>
    <n v="0"/>
    <n v="0"/>
    <n v="0"/>
    <n v="0"/>
    <n v="0"/>
    <n v="31459.806451612902"/>
    <n v="23843.526451612899"/>
    <n v="0"/>
    <n v="0"/>
    <n v="0"/>
    <n v="0"/>
    <n v="0"/>
    <n v="0"/>
    <n v="0"/>
    <n v="0"/>
  </r>
  <r>
    <x v="0"/>
    <d v="2021-02-07T00:00:00"/>
    <s v="HUGGIES"/>
    <s v="ExtraCare_New_Born"/>
    <n v="2989035.8449999997"/>
    <n v="1220.1300000000001"/>
    <n v="2.4497683402588248"/>
    <n v="74"/>
    <n v="36"/>
    <n v="264"/>
    <n v="0"/>
    <n v="0"/>
    <n v="0"/>
    <n v="0"/>
    <n v="0"/>
    <n v="0"/>
    <n v="1909269"/>
    <n v="25901"/>
    <n v="546603"/>
    <n v="27998.912499999999"/>
    <n v="26870.25"/>
    <n v="21643.24"/>
    <n v="0"/>
    <n v="0"/>
    <n v="0"/>
    <n v="0"/>
    <n v="0"/>
    <n v="0"/>
    <n v="0"/>
    <n v="0"/>
  </r>
  <r>
    <x v="0"/>
    <d v="2021-02-14T00:00:00"/>
    <s v="HUGGIES"/>
    <s v="ExtraCare_New_Born"/>
    <n v="2486172.7920000004"/>
    <n v="994.4"/>
    <n v="2.5001737650844733"/>
    <n v="75"/>
    <n v="35"/>
    <n v="267"/>
    <n v="0"/>
    <n v="0"/>
    <n v="0"/>
    <n v="0"/>
    <n v="0"/>
    <n v="0"/>
    <n v="1909269"/>
    <n v="25901"/>
    <n v="546603"/>
    <n v="27998.912499999999"/>
    <n v="26870.25"/>
    <n v="21643.24"/>
    <n v="0"/>
    <n v="0"/>
    <n v="0"/>
    <n v="0"/>
    <n v="0"/>
    <n v="0"/>
    <n v="0"/>
    <n v="0"/>
  </r>
  <r>
    <x v="0"/>
    <d v="2021-02-21T00:00:00"/>
    <s v="HUGGIES"/>
    <s v="ExtraCare_New_Born"/>
    <n v="2547509.8880000003"/>
    <n v="1011.091"/>
    <n v="2.5195653882786022"/>
    <n v="71"/>
    <n v="33"/>
    <n v="284"/>
    <n v="0"/>
    <n v="0"/>
    <n v="0"/>
    <n v="0"/>
    <n v="0"/>
    <n v="0"/>
    <n v="1909269"/>
    <n v="25901"/>
    <n v="546603"/>
    <n v="27998.912499999999"/>
    <n v="26870.25"/>
    <n v="21643.24"/>
    <n v="0"/>
    <n v="0"/>
    <n v="0"/>
    <n v="0"/>
    <n v="0"/>
    <n v="0"/>
    <n v="0"/>
    <n v="0"/>
  </r>
  <r>
    <x v="0"/>
    <d v="2021-02-28T00:00:00"/>
    <s v="HUGGIES"/>
    <s v="ExtraCare_New_Born"/>
    <n v="3495937.5180000002"/>
    <n v="1417.2"/>
    <n v="2.4667919263336158"/>
    <n v="65"/>
    <n v="32"/>
    <n v="304"/>
    <n v="38.800000000000004"/>
    <n v="308500"/>
    <n v="0"/>
    <n v="0"/>
    <n v="0"/>
    <n v="0"/>
    <n v="1909269"/>
    <n v="25901"/>
    <n v="546603"/>
    <n v="27998.912499999999"/>
    <n v="26870.25"/>
    <n v="21643.24"/>
    <n v="0"/>
    <n v="0"/>
    <n v="0"/>
    <n v="0"/>
    <n v="0"/>
    <n v="0"/>
    <n v="0"/>
    <n v="0"/>
  </r>
  <r>
    <x v="0"/>
    <d v="2021-03-07T00:00:00"/>
    <s v="HUGGIES"/>
    <s v="ExtraCare_New_Born"/>
    <n v="3137238.0780000002"/>
    <n v="1257.059"/>
    <n v="2.4956967636363929"/>
    <n v="62"/>
    <n v="28"/>
    <n v="261"/>
    <n v="43.3"/>
    <n v="423000"/>
    <n v="0"/>
    <n v="0"/>
    <n v="0"/>
    <n v="0"/>
    <n v="1835181"/>
    <n v="19037"/>
    <n v="1735612.064516129"/>
    <n v="22796.222580645172"/>
    <n v="22180.2903225806"/>
    <n v="18084.475161290298"/>
    <n v="0"/>
    <n v="0"/>
    <n v="0"/>
    <n v="0"/>
    <n v="0"/>
    <n v="0"/>
    <n v="0"/>
    <n v="0"/>
  </r>
  <r>
    <x v="0"/>
    <d v="2021-03-14T00:00:00"/>
    <s v="HUGGIES"/>
    <s v="ExtraCare_New_Born"/>
    <n v="2121781.804"/>
    <n v="840.06899999999996"/>
    <n v="2.5257232489236001"/>
    <n v="62"/>
    <n v="24"/>
    <n v="239"/>
    <n v="43.6"/>
    <n v="641500"/>
    <n v="0"/>
    <n v="0"/>
    <n v="0"/>
    <n v="0"/>
    <n v="1835181"/>
    <n v="19037"/>
    <n v="1735612.064516129"/>
    <n v="22796.222580645172"/>
    <n v="22180.2903225806"/>
    <n v="18084.475161290298"/>
    <n v="0"/>
    <n v="0"/>
    <n v="0"/>
    <n v="0"/>
    <n v="0"/>
    <n v="0"/>
    <n v="0"/>
    <n v="0"/>
  </r>
  <r>
    <x v="0"/>
    <d v="2021-03-21T00:00:00"/>
    <s v="HUGGIES"/>
    <s v="ExtraCare_New_Born"/>
    <n v="2522927.7659999998"/>
    <n v="1012.519"/>
    <n v="2.4917337511691136"/>
    <n v="66"/>
    <n v="25"/>
    <n v="273"/>
    <n v="35.4"/>
    <n v="421500"/>
    <n v="0"/>
    <n v="0"/>
    <n v="0"/>
    <n v="0"/>
    <n v="1835181"/>
    <n v="19037"/>
    <n v="1735612.064516129"/>
    <n v="22796.222580645172"/>
    <n v="22180.2903225806"/>
    <n v="18084.475161290298"/>
    <n v="0"/>
    <n v="0"/>
    <n v="0"/>
    <n v="0"/>
    <n v="0"/>
    <n v="0"/>
    <n v="0"/>
    <n v="0"/>
  </r>
  <r>
    <x v="0"/>
    <d v="2021-03-28T00:00:00"/>
    <s v="HUGGIES"/>
    <s v="ExtraCare_New_Born"/>
    <n v="3347974.6359999999"/>
    <n v="1365.645"/>
    <n v="2.4515702367745642"/>
    <n v="69"/>
    <n v="27"/>
    <n v="305"/>
    <n v="40.000000000000007"/>
    <n v="436000"/>
    <n v="0"/>
    <n v="0"/>
    <n v="0"/>
    <n v="0"/>
    <n v="1835181"/>
    <n v="19037"/>
    <n v="1735612.064516129"/>
    <n v="22796.222580645172"/>
    <n v="22180.2903225806"/>
    <n v="18084.475161290298"/>
    <n v="0"/>
    <n v="0"/>
    <n v="0"/>
    <n v="0"/>
    <n v="0"/>
    <n v="0"/>
    <n v="0"/>
    <n v="0"/>
  </r>
  <r>
    <x v="0"/>
    <d v="2021-04-04T00:00:00"/>
    <s v="HUGGIES"/>
    <s v="ExtraCare_New_Born"/>
    <n v="3126406.659"/>
    <n v="1269.2"/>
    <n v="2.4632892050110304"/>
    <n v="65"/>
    <n v="25"/>
    <n v="288"/>
    <n v="15.5"/>
    <n v="129500"/>
    <n v="0"/>
    <n v="0"/>
    <n v="0"/>
    <n v="0"/>
    <n v="1348069"/>
    <n v="28412"/>
    <n v="1459549.0752688174"/>
    <n v="19101.71101075269"/>
    <n v="13642.6387096774"/>
    <n v="11219.860021505399"/>
    <n v="0"/>
    <n v="0"/>
    <n v="0"/>
    <n v="0"/>
    <n v="0"/>
    <n v="0"/>
    <n v="0"/>
    <n v="0"/>
  </r>
  <r>
    <x v="0"/>
    <d v="2021-04-11T00:00:00"/>
    <s v="HUGGIES"/>
    <s v="ExtraCare_New_Born"/>
    <n v="2964327.5630000001"/>
    <n v="1189.95"/>
    <n v="2.4911362351359303"/>
    <n v="63"/>
    <n v="25"/>
    <n v="273"/>
    <n v="0"/>
    <n v="0"/>
    <n v="0"/>
    <n v="0"/>
    <n v="0"/>
    <n v="0"/>
    <n v="982735"/>
    <n v="35442"/>
    <n v="1252501.833333333"/>
    <n v="16330.827333333365"/>
    <n v="7239.4"/>
    <n v="6071.3986666666697"/>
    <n v="0"/>
    <n v="0"/>
    <n v="0"/>
    <n v="0"/>
    <n v="0"/>
    <n v="0"/>
    <n v="0"/>
    <n v="0"/>
  </r>
  <r>
    <x v="0"/>
    <d v="2021-04-18T00:00:00"/>
    <s v="HUGGIES"/>
    <s v="ExtraCare_New_Born"/>
    <n v="2674236.702"/>
    <n v="1068.895"/>
    <n v="2.5018703446082169"/>
    <n v="65"/>
    <n v="26"/>
    <n v="291"/>
    <n v="25.599999999999998"/>
    <n v="127500"/>
    <n v="0"/>
    <n v="0"/>
    <n v="0"/>
    <n v="0"/>
    <n v="982735"/>
    <n v="35442"/>
    <n v="1252501.833333333"/>
    <n v="16330.827333333365"/>
    <n v="7239.4"/>
    <n v="6071.3986666666697"/>
    <n v="0"/>
    <n v="0"/>
    <n v="0"/>
    <n v="0"/>
    <n v="0"/>
    <n v="0"/>
    <n v="0"/>
    <n v="0"/>
  </r>
  <r>
    <x v="0"/>
    <d v="2021-04-25T00:00:00"/>
    <s v="HUGGIES"/>
    <s v="ExtraCare_New_Born"/>
    <n v="3012400.6500000004"/>
    <n v="1201.1569999999999"/>
    <n v="2.5079158261576135"/>
    <n v="67"/>
    <n v="29"/>
    <n v="309"/>
    <n v="45.400000000000006"/>
    <n v="353000"/>
    <n v="0"/>
    <n v="0"/>
    <n v="0"/>
    <n v="0"/>
    <n v="982735"/>
    <n v="35442"/>
    <n v="1252501.833333333"/>
    <n v="16330.827333333365"/>
    <n v="7239.4"/>
    <n v="6071.3986666666697"/>
    <n v="0"/>
    <n v="0"/>
    <n v="0"/>
    <n v="0"/>
    <n v="0"/>
    <n v="0"/>
    <n v="0"/>
    <n v="0"/>
  </r>
  <r>
    <x v="0"/>
    <d v="2021-05-02T00:00:00"/>
    <s v="HUGGIES"/>
    <s v="ExtraCare_New_Born"/>
    <n v="3663343.5219999999"/>
    <n v="1473.75"/>
    <n v="2.485729277014419"/>
    <n v="70"/>
    <n v="31"/>
    <n v="317"/>
    <n v="41.600000000000009"/>
    <n v="504000"/>
    <n v="0"/>
    <n v="0"/>
    <n v="0"/>
    <n v="0"/>
    <n v="1192902"/>
    <n v="35573"/>
    <n v="1465192.5537634408"/>
    <n v="18699.680537634405"/>
    <n v="11097.129032258101"/>
    <n v="9617.4468817204306"/>
    <n v="19139.2903225806"/>
    <n v="17072.516129032301"/>
    <n v="0"/>
    <n v="0"/>
    <n v="0"/>
    <n v="0"/>
    <n v="0"/>
    <n v="0"/>
  </r>
  <r>
    <x v="0"/>
    <d v="2021-05-09T00:00:00"/>
    <s v="HUGGIES"/>
    <s v="ExtraCare_New_Born"/>
    <n v="3282844.8029999998"/>
    <n v="1312.452"/>
    <n v="2.5013065643543535"/>
    <n v="72"/>
    <n v="32"/>
    <n v="295"/>
    <n v="31.9"/>
    <n v="358500"/>
    <n v="0"/>
    <n v="0"/>
    <n v="0"/>
    <n v="0"/>
    <n v="1718318"/>
    <n v="35899"/>
    <n v="1996919.3548387047"/>
    <n v="24621.81354838713"/>
    <n v="20741.451612903202"/>
    <n v="18482.5674193548"/>
    <n v="66987.516129032301"/>
    <n v="59753.806451612902"/>
    <n v="0"/>
    <n v="0"/>
    <n v="0"/>
    <n v="0"/>
    <n v="0"/>
    <n v="0"/>
  </r>
  <r>
    <x v="0"/>
    <d v="2021-05-16T00:00:00"/>
    <s v="HUGGIES"/>
    <s v="ExtraCare_New_Born"/>
    <n v="2685566.63"/>
    <n v="1058.9480000000001"/>
    <n v="2.5360703547294108"/>
    <n v="74"/>
    <n v="33"/>
    <n v="303"/>
    <n v="0"/>
    <n v="0"/>
    <n v="0"/>
    <n v="0"/>
    <n v="0"/>
    <n v="0"/>
    <n v="1718318"/>
    <n v="35899"/>
    <n v="1996919.3548387047"/>
    <n v="24621.81354838713"/>
    <n v="20741.451612903202"/>
    <n v="18482.5674193548"/>
    <n v="66987.516129032301"/>
    <n v="59753.806451612902"/>
    <n v="0"/>
    <n v="0"/>
    <n v="0"/>
    <n v="0"/>
    <n v="0"/>
    <n v="0"/>
  </r>
  <r>
    <x v="0"/>
    <d v="2021-05-23T00:00:00"/>
    <s v="HUGGIES"/>
    <s v="ExtraCare_New_Born"/>
    <n v="2744195.952"/>
    <n v="1093.7619999999999"/>
    <n v="2.5089516293306953"/>
    <n v="77"/>
    <n v="35"/>
    <n v="317"/>
    <n v="0"/>
    <n v="0"/>
    <n v="0"/>
    <n v="0"/>
    <n v="0"/>
    <n v="0"/>
    <n v="1718318"/>
    <n v="35899"/>
    <n v="1996919.3548387047"/>
    <n v="24621.81354838713"/>
    <n v="20741.451612903202"/>
    <n v="18482.5674193548"/>
    <n v="66987.516129032301"/>
    <n v="59753.806451612902"/>
    <n v="0"/>
    <n v="0"/>
    <n v="0"/>
    <n v="0"/>
    <n v="0"/>
    <n v="0"/>
  </r>
  <r>
    <x v="0"/>
    <d v="2021-05-30T00:00:00"/>
    <s v="HUGGIES"/>
    <s v="ExtraCare_New_Born"/>
    <n v="4156630.4329999997"/>
    <n v="1670.2139999999999"/>
    <n v="2.488681350413779"/>
    <n v="83"/>
    <n v="44"/>
    <n v="354"/>
    <n v="44.20000000000001"/>
    <n v="1087250"/>
    <n v="0"/>
    <n v="0"/>
    <n v="0"/>
    <n v="0"/>
    <n v="1718318"/>
    <n v="35899"/>
    <n v="1996919.3548387047"/>
    <n v="24621.81354838713"/>
    <n v="20741.451612903202"/>
    <n v="18482.5674193548"/>
    <n v="66987.516129032301"/>
    <n v="59753.806451612902"/>
    <n v="0"/>
    <n v="0"/>
    <n v="0"/>
    <n v="0"/>
    <n v="0"/>
    <n v="0"/>
  </r>
  <r>
    <x v="0"/>
    <d v="2021-06-06T00:00:00"/>
    <s v="HUGGIES"/>
    <s v="ExtraCare_New_Born"/>
    <n v="3629796.0110000004"/>
    <n v="1456.0540000000001"/>
    <n v="2.4928993093662739"/>
    <n v="82"/>
    <n v="45"/>
    <n v="327"/>
    <n v="48.300000000000004"/>
    <n v="960100"/>
    <n v="0"/>
    <n v="0"/>
    <n v="0"/>
    <n v="0"/>
    <n v="1229800"/>
    <n v="21923"/>
    <n v="2094713.9935483874"/>
    <n v="26913.353935483872"/>
    <n v="20907.064516129001"/>
    <n v="19608.048774193601"/>
    <n v="104313.64516129032"/>
    <n v="92856.258064516136"/>
    <n v="0"/>
    <n v="0"/>
    <n v="0"/>
    <n v="0"/>
    <n v="0"/>
    <n v="0"/>
  </r>
  <r>
    <x v="0"/>
    <d v="2021-06-13T00:00:00"/>
    <s v="HUGGIES"/>
    <s v="ExtraCare_New_Born"/>
    <n v="3202003.148"/>
    <n v="1269.431"/>
    <n v="2.5223924325150402"/>
    <n v="79"/>
    <n v="44"/>
    <n v="294"/>
    <n v="17.3"/>
    <n v="239000"/>
    <n v="0"/>
    <n v="0"/>
    <n v="0"/>
    <n v="0"/>
    <n v="1148380"/>
    <n v="19594"/>
    <n v="2111013.1000000029"/>
    <n v="27295.277333333295"/>
    <n v="20934.666666666701"/>
    <n v="19795.629000000001"/>
    <n v="110534.66666666701"/>
    <n v="98373.333333333299"/>
    <n v="0"/>
    <n v="0"/>
    <n v="0"/>
    <n v="0"/>
    <n v="0"/>
    <n v="0"/>
  </r>
  <r>
    <x v="0"/>
    <d v="2021-06-20T00:00:00"/>
    <s v="HUGGIES"/>
    <s v="ExtraCare_New_Born"/>
    <n v="3108600.5990000004"/>
    <n v="1237.0309999999999"/>
    <n v="2.5129528677939361"/>
    <n v="84"/>
    <n v="43"/>
    <n v="306"/>
    <n v="0"/>
    <n v="0"/>
    <n v="0"/>
    <n v="0"/>
    <n v="0"/>
    <n v="0"/>
    <n v="1148380"/>
    <n v="19594"/>
    <n v="2111013.1000000029"/>
    <n v="27295.277333333295"/>
    <n v="20934.666666666701"/>
    <n v="19795.629000000001"/>
    <n v="110534.66666666701"/>
    <n v="98373.333333333299"/>
    <n v="0"/>
    <n v="0"/>
    <n v="0"/>
    <n v="0"/>
    <n v="0"/>
    <n v="0"/>
  </r>
  <r>
    <x v="0"/>
    <d v="2021-06-27T00:00:00"/>
    <s v="HUGGIES"/>
    <s v="ExtraCare_New_Born"/>
    <n v="3693626.088"/>
    <n v="1477.7639999999999"/>
    <n v="2.4994695282873316"/>
    <n v="81"/>
    <n v="45"/>
    <n v="348"/>
    <n v="55.099999999999994"/>
    <n v="597000"/>
    <n v="0"/>
    <n v="0"/>
    <n v="0"/>
    <n v="0"/>
    <n v="1148380"/>
    <n v="19594"/>
    <n v="2111013.1000000029"/>
    <n v="27295.277333333295"/>
    <n v="20934.666666666701"/>
    <n v="19795.629000000001"/>
    <n v="110534.66666666701"/>
    <n v="98373.333333333299"/>
    <n v="0"/>
    <n v="0"/>
    <n v="0"/>
    <n v="0"/>
    <n v="0"/>
    <n v="0"/>
  </r>
  <r>
    <x v="0"/>
    <d v="2021-07-04T00:00:00"/>
    <s v="HUGGIES"/>
    <s v="ExtraCare_New_Born"/>
    <n v="4591331.5559999999"/>
    <n v="1905.7560000000001"/>
    <n v="2.4091917097466831"/>
    <n v="82"/>
    <n v="47"/>
    <n v="354"/>
    <n v="0"/>
    <n v="0"/>
    <n v="0"/>
    <n v="0"/>
    <n v="0"/>
    <n v="0"/>
    <n v="3155874"/>
    <n v="51650"/>
    <n v="3111933"/>
    <n v="62140.41"/>
    <n v="3155874"/>
    <n v="51650"/>
    <n v="0"/>
    <n v="0"/>
    <n v="0"/>
    <n v="0"/>
    <n v="0"/>
    <n v="0"/>
    <n v="0"/>
    <n v="0"/>
  </r>
  <r>
    <x v="0"/>
    <d v="2021-07-11T00:00:00"/>
    <s v="HUGGIES"/>
    <s v="ExtraCare_New_Born"/>
    <n v="3545907.2140000002"/>
    <n v="1417.711"/>
    <n v="2.5011495389398828"/>
    <n v="80"/>
    <n v="46"/>
    <n v="309"/>
    <n v="60.9"/>
    <n v="306919"/>
    <n v="0"/>
    <n v="0"/>
    <n v="0"/>
    <n v="0"/>
    <n v="3155874"/>
    <n v="51650"/>
    <n v="4855625"/>
    <n v="91231.22"/>
    <n v="3155874"/>
    <n v="51650"/>
    <n v="0"/>
    <n v="0"/>
    <n v="0"/>
    <n v="0"/>
    <n v="0"/>
    <n v="0"/>
    <n v="0"/>
    <n v="0"/>
  </r>
  <r>
    <x v="0"/>
    <d v="2021-07-18T00:00:00"/>
    <s v="HUGGIES"/>
    <s v="ExtraCare_New_Born"/>
    <n v="3181520.5860000001"/>
    <n v="1250.597"/>
    <n v="2.5440014537057101"/>
    <n v="80"/>
    <n v="42"/>
    <n v="344"/>
    <n v="51.6"/>
    <n v="306919"/>
    <n v="0"/>
    <n v="0"/>
    <n v="0"/>
    <n v="0"/>
    <n v="3155874"/>
    <n v="51650"/>
    <n v="4679729"/>
    <n v="87189.75"/>
    <n v="3155874"/>
    <n v="51650"/>
    <n v="0"/>
    <n v="0"/>
    <n v="0"/>
    <n v="0"/>
    <n v="0"/>
    <n v="0"/>
    <n v="0"/>
    <n v="0"/>
  </r>
  <r>
    <x v="0"/>
    <d v="2021-07-25T00:00:00"/>
    <s v="HUGGIES"/>
    <s v="ExtraCare_New_Born"/>
    <n v="3095779.8400000003"/>
    <n v="1235.992"/>
    <n v="2.5046924575563598"/>
    <n v="78"/>
    <n v="49"/>
    <n v="340"/>
    <n v="24.5"/>
    <n v="306919"/>
    <n v="0"/>
    <n v="0"/>
    <n v="0"/>
    <n v="0"/>
    <n v="3155874"/>
    <n v="51650"/>
    <n v="5005518"/>
    <n v="92988.49"/>
    <n v="3155874"/>
    <n v="51650"/>
    <n v="0"/>
    <n v="0"/>
    <n v="0"/>
    <n v="0"/>
    <n v="0"/>
    <n v="0"/>
    <n v="0"/>
    <n v="0"/>
  </r>
  <r>
    <x v="0"/>
    <d v="2021-08-01T00:00:00"/>
    <s v="HUGGIES"/>
    <s v="ExtraCare_New_Born"/>
    <n v="3762708.1770000001"/>
    <n v="1507.712"/>
    <n v="2.4956411947374564"/>
    <n v="82"/>
    <n v="49"/>
    <n v="344"/>
    <n v="0"/>
    <n v="0"/>
    <n v="0"/>
    <n v="0"/>
    <n v="0"/>
    <n v="0"/>
    <n v="1845615"/>
    <n v="30609"/>
    <n v="4132323"/>
    <n v="75940.070000000007"/>
    <n v="1845615"/>
    <n v="30609"/>
    <n v="0"/>
    <n v="0"/>
    <n v="0"/>
    <n v="0"/>
    <n v="0"/>
    <n v="0"/>
    <n v="0"/>
    <n v="0"/>
  </r>
  <r>
    <x v="0"/>
    <d v="2021-08-08T00:00:00"/>
    <s v="HUGGIES"/>
    <s v="ExtraCare_New_Born"/>
    <n v="3601509.827"/>
    <n v="1439.992"/>
    <n v="2.5010623857632543"/>
    <n v="81"/>
    <n v="48"/>
    <n v="318"/>
    <n v="0"/>
    <n v="0"/>
    <n v="0"/>
    <n v="0"/>
    <n v="0"/>
    <n v="0"/>
    <n v="1845615"/>
    <n v="30609"/>
    <n v="5411660"/>
    <n v="60478.400000000001"/>
    <n v="1845615"/>
    <n v="30609"/>
    <n v="288055"/>
    <n v="13152.189999999999"/>
    <n v="0"/>
    <n v="0"/>
    <n v="0"/>
    <n v="0"/>
    <n v="0"/>
    <n v="0"/>
  </r>
  <r>
    <x v="0"/>
    <d v="2021-08-15T00:00:00"/>
    <s v="HUGGIES"/>
    <s v="ExtraCare_New_Born"/>
    <n v="2693485.7060000002"/>
    <n v="1067.1990000000001"/>
    <n v="2.5238832738786301"/>
    <n v="79"/>
    <n v="44"/>
    <n v="309"/>
    <n v="33.4"/>
    <n v="335940"/>
    <n v="0"/>
    <n v="0"/>
    <n v="0"/>
    <n v="0"/>
    <n v="1845615"/>
    <n v="30609"/>
    <n v="3299183"/>
    <n v="36521.83"/>
    <n v="1845615"/>
    <n v="30609"/>
    <n v="409980"/>
    <n v="14225.060000000001"/>
    <n v="0"/>
    <n v="0"/>
    <n v="0"/>
    <n v="0"/>
    <n v="0"/>
    <n v="0"/>
  </r>
  <r>
    <x v="0"/>
    <d v="2021-08-22T00:00:00"/>
    <s v="HUGGIES"/>
    <s v="ExtraCare_New_Born"/>
    <n v="2774085.9559999998"/>
    <n v="1105.56"/>
    <n v="2.5092133904989327"/>
    <n v="76"/>
    <n v="44"/>
    <n v="317"/>
    <n v="53.8"/>
    <n v="335940"/>
    <n v="0"/>
    <n v="0"/>
    <n v="0"/>
    <n v="0"/>
    <n v="1845615"/>
    <n v="30609"/>
    <n v="2659640"/>
    <n v="29924.94"/>
    <n v="1845615"/>
    <n v="30609"/>
    <n v="465618"/>
    <n v="16199.36"/>
    <n v="0"/>
    <n v="0"/>
    <n v="0"/>
    <n v="0"/>
    <n v="0"/>
    <n v="0"/>
  </r>
  <r>
    <x v="0"/>
    <d v="2021-08-29T00:00:00"/>
    <s v="HUGGIES"/>
    <s v="ExtraCare_New_Born"/>
    <n v="4272077.7"/>
    <n v="1779.5909999999999"/>
    <n v="2.4005952491330875"/>
    <n v="83"/>
    <n v="49"/>
    <n v="358"/>
    <n v="34.9"/>
    <n v="0"/>
    <n v="0"/>
    <n v="0"/>
    <n v="0"/>
    <n v="0"/>
    <n v="782517"/>
    <n v="18834"/>
    <n v="2811904"/>
    <n v="31557.34"/>
    <n v="782517"/>
    <n v="18834"/>
    <n v="833556"/>
    <n v="25091.71"/>
    <n v="0"/>
    <n v="0"/>
    <n v="0"/>
    <n v="0"/>
    <n v="0"/>
    <n v="0"/>
  </r>
  <r>
    <x v="0"/>
    <d v="2021-09-05T00:00:00"/>
    <s v="HUGGIES"/>
    <s v="ExtraCare_New_Born"/>
    <n v="4154828.0070000002"/>
    <n v="1725.232"/>
    <n v="2.408272050947351"/>
    <n v="82"/>
    <n v="48"/>
    <n v="341"/>
    <n v="19.3"/>
    <n v="0"/>
    <n v="0"/>
    <n v="0"/>
    <n v="0"/>
    <n v="0"/>
    <n v="782517"/>
    <n v="18834"/>
    <n v="3694249"/>
    <n v="39860.42"/>
    <n v="782517"/>
    <n v="18834"/>
    <n v="616442"/>
    <n v="18699.25"/>
    <n v="0"/>
    <n v="0"/>
    <n v="0"/>
    <n v="0"/>
    <n v="0"/>
    <n v="0"/>
  </r>
  <r>
    <x v="0"/>
    <d v="2021-09-12T00:00:00"/>
    <s v="HUGGIES"/>
    <s v="ExtraCare_New_Born"/>
    <n v="3418333.6970000002"/>
    <n v="1368.069"/>
    <n v="2.4986559135540678"/>
    <n v="78"/>
    <n v="47"/>
    <n v="304"/>
    <n v="0"/>
    <n v="0"/>
    <n v="0"/>
    <n v="0"/>
    <n v="0"/>
    <n v="0"/>
    <n v="782517"/>
    <n v="18834"/>
    <n v="3269439"/>
    <n v="37107.800000000003"/>
    <n v="782517"/>
    <n v="18834"/>
    <n v="402793"/>
    <n v="17395.79"/>
    <n v="0"/>
    <n v="0"/>
    <n v="0"/>
    <n v="0"/>
    <n v="0"/>
    <n v="0"/>
  </r>
  <r>
    <x v="0"/>
    <d v="2021-09-19T00:00:00"/>
    <s v="HUGGIES"/>
    <s v="ExtraCare_New_Born"/>
    <n v="2903111.0619999999"/>
    <n v="1141.1469999999999"/>
    <n v="2.5440290006458413"/>
    <n v="85"/>
    <n v="44"/>
    <n v="303"/>
    <n v="0"/>
    <n v="0"/>
    <n v="0"/>
    <n v="0"/>
    <n v="0"/>
    <n v="0"/>
    <n v="782517"/>
    <n v="18834"/>
    <n v="3018004"/>
    <n v="37075.31"/>
    <n v="782517"/>
    <n v="18834"/>
    <n v="549730"/>
    <n v="17437.669999999998"/>
    <n v="0"/>
    <n v="0"/>
    <n v="0"/>
    <n v="0"/>
    <n v="0"/>
    <n v="0"/>
  </r>
  <r>
    <x v="0"/>
    <d v="2021-09-26T00:00:00"/>
    <s v="HUGGIES"/>
    <s v="ExtraCare_New_Born"/>
    <n v="3492931.57"/>
    <n v="1395.259"/>
    <n v="2.5034288042578474"/>
    <n v="82"/>
    <n v="45"/>
    <n v="344"/>
    <n v="0"/>
    <n v="0"/>
    <n v="0"/>
    <n v="0"/>
    <n v="0"/>
    <n v="0"/>
    <n v="782517"/>
    <n v="18834"/>
    <n v="3740225"/>
    <n v="53277.31"/>
    <n v="782517"/>
    <n v="18834"/>
    <n v="551986"/>
    <n v="17590.260000000002"/>
    <n v="0"/>
    <n v="0"/>
    <n v="0"/>
    <n v="0"/>
    <n v="0"/>
    <n v="0"/>
  </r>
  <r>
    <x v="0"/>
    <d v="2021-10-03T00:00:00"/>
    <s v="HUGGIES"/>
    <s v="ExtraCare_New_Born"/>
    <n v="4083101.7949999999"/>
    <n v="1644.453"/>
    <n v="2.4829543896967561"/>
    <n v="83"/>
    <n v="46"/>
    <n v="356"/>
    <n v="0"/>
    <n v="0"/>
    <n v="0"/>
    <n v="0"/>
    <n v="0"/>
    <n v="0"/>
    <n v="0"/>
    <n v="0"/>
    <n v="3853831"/>
    <n v="51970.89"/>
    <n v="0"/>
    <n v="0"/>
    <n v="388336"/>
    <n v="11814.57"/>
    <n v="0"/>
    <n v="0"/>
    <n v="0"/>
    <n v="0"/>
    <n v="0"/>
    <n v="0"/>
  </r>
  <r>
    <x v="1"/>
    <d v="2021-10-10T00:00:00"/>
    <s v="HUGGIES"/>
    <s v="ExtraCare_New_Born"/>
    <n v="3711543.6170000001"/>
    <n v="1496.912"/>
    <n v="2.4794668070000108"/>
    <n v="78"/>
    <n v="44"/>
    <n v="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0-17T00:00:00"/>
    <s v="HUGGIES"/>
    <s v="ExtraCare_New_Born"/>
    <n v="2895131.7379999999"/>
    <n v="1146.683"/>
    <n v="2.5247882265630519"/>
    <n v="79"/>
    <n v="42"/>
    <n v="3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0-24T00:00:00"/>
    <s v="HUGGIES"/>
    <s v="ExtraCare_New_Born"/>
    <n v="2997191.8569999998"/>
    <n v="1185.423"/>
    <n v="2.5283732954396867"/>
    <n v="80"/>
    <n v="45"/>
    <n v="3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0-31T00:00:00"/>
    <s v="HUGGIES"/>
    <s v="ExtraCare_New_Born"/>
    <n v="4272563.7149999999"/>
    <n v="1711.675"/>
    <n v="2.4961302320826091"/>
    <n v="84"/>
    <n v="48"/>
    <n v="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1-07T00:00:00"/>
    <s v="HUGGIES"/>
    <s v="ExtraCare_New_Born"/>
    <n v="3562477.4840000002"/>
    <n v="1424.24"/>
    <n v="2.5013182356906141"/>
    <n v="81"/>
    <n v="47"/>
    <n v="322"/>
    <n v="0"/>
    <n v="0"/>
    <n v="0"/>
    <n v="0"/>
    <n v="0"/>
    <n v="0"/>
    <n v="0"/>
    <n v="0"/>
    <n v="1772083"/>
    <n v="17612.400000000001"/>
    <n v="0"/>
    <n v="0"/>
    <n v="0"/>
    <n v="0"/>
    <n v="0"/>
    <n v="0"/>
    <n v="0"/>
    <n v="0"/>
    <n v="0"/>
    <n v="0"/>
  </r>
  <r>
    <x v="1"/>
    <d v="2021-11-14T00:00:00"/>
    <s v="HUGGIES"/>
    <s v="ExtraCare_New_Born"/>
    <n v="2624353.5469999998"/>
    <n v="1042.749"/>
    <n v="2.5167643862521083"/>
    <n v="75"/>
    <n v="42"/>
    <n v="3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1-21T00:00:00"/>
    <s v="HUGGIES"/>
    <s v="ExtraCare_New_Born"/>
    <n v="2957552.1570000001"/>
    <n v="1169.356"/>
    <n v="2.5292145052490431"/>
    <n v="78"/>
    <n v="43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1-28T00:00:00"/>
    <s v="HUGGIES"/>
    <s v="ExtraCare_New_Born"/>
    <n v="4047512.1060000001"/>
    <n v="1644.6020000000001"/>
    <n v="2.461089130379265"/>
    <n v="86"/>
    <n v="43"/>
    <n v="3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05T00:00:00"/>
    <s v="HUGGIES"/>
    <s v="ExtraCare_New_Born"/>
    <n v="3820798.3339999998"/>
    <n v="1558.6510000000001"/>
    <n v="2.4513494900397843"/>
    <n v="79"/>
    <n v="45"/>
    <n v="328"/>
    <n v="5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12T00:00:00"/>
    <s v="HUGGIES"/>
    <s v="ExtraCare_New_Born"/>
    <n v="2788552.79"/>
    <n v="1128.373"/>
    <n v="2.4713040723236022"/>
    <n v="77"/>
    <n v="43"/>
    <n v="302"/>
    <n v="98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19T00:00:00"/>
    <s v="HUGGIES"/>
    <s v="ExtraCare_New_Born"/>
    <n v="3443056.3990000002"/>
    <n v="1422.74"/>
    <n v="2.420017992746391"/>
    <n v="80"/>
    <n v="45"/>
    <n v="340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1-12-26T00:00:00"/>
    <s v="HUGGIES"/>
    <s v="ExtraCare_New_Born"/>
    <n v="3482434.7590000001"/>
    <n v="1386.7049999999999"/>
    <n v="2.511301797426273"/>
    <n v="79"/>
    <n v="45"/>
    <n v="3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1-02T00:00:00"/>
    <s v="HUGGIES"/>
    <s v="ExtraCare_New_Born"/>
    <n v="3006511.0920000002"/>
    <n v="1212.0820000000001"/>
    <n v="2.4804518935187554"/>
    <n v="78"/>
    <n v="42"/>
    <n v="322"/>
    <n v="0"/>
    <n v="0"/>
    <n v="0"/>
    <n v="0"/>
    <n v="0"/>
    <n v="0"/>
    <n v="0"/>
    <n v="0"/>
    <n v="1891518"/>
    <n v="23398.400000000001"/>
    <n v="0"/>
    <n v="0"/>
    <n v="194665"/>
    <n v="4784.4799999999996"/>
    <n v="0"/>
    <n v="0"/>
    <n v="0"/>
    <n v="0"/>
    <n v="0"/>
    <n v="0"/>
  </r>
  <r>
    <x v="1"/>
    <d v="2022-01-09T00:00:00"/>
    <s v="HUGGIES"/>
    <s v="ExtraCare_New_Born"/>
    <n v="3590598.71"/>
    <n v="1422.518"/>
    <n v="2.5241147809728943"/>
    <n v="80"/>
    <n v="45"/>
    <n v="325"/>
    <n v="0"/>
    <n v="0"/>
    <n v="0"/>
    <n v="0"/>
    <n v="0"/>
    <n v="0"/>
    <n v="1121909"/>
    <n v="15440"/>
    <n v="4866880"/>
    <n v="59877.279999999999"/>
    <n v="1121909"/>
    <n v="15440"/>
    <n v="701788"/>
    <n v="14832.96"/>
    <n v="0"/>
    <n v="0"/>
    <n v="0"/>
    <n v="0"/>
    <n v="0"/>
    <n v="0"/>
  </r>
  <r>
    <x v="1"/>
    <d v="2022-01-16T00:00:00"/>
    <s v="HUGGIES"/>
    <s v="ExtraCare_New_Born"/>
    <n v="3059021.7680000002"/>
    <n v="1212.193"/>
    <n v="2.5235435017361096"/>
    <n v="79"/>
    <n v="44"/>
    <n v="330"/>
    <n v="0"/>
    <n v="0"/>
    <n v="0"/>
    <n v="0"/>
    <n v="0"/>
    <n v="0"/>
    <n v="1121909"/>
    <n v="15440"/>
    <n v="3768017"/>
    <n v="48309.67"/>
    <n v="1121909"/>
    <n v="15440"/>
    <n v="704276"/>
    <n v="13942.34"/>
    <n v="0"/>
    <n v="0"/>
    <n v="0"/>
    <n v="0"/>
    <n v="0"/>
    <n v="0"/>
  </r>
  <r>
    <x v="1"/>
    <d v="2022-01-23T00:00:00"/>
    <s v="HUGGIES"/>
    <s v="ExtraCare_New_Born"/>
    <n v="3116710.0830000001"/>
    <n v="1232.9549999999999"/>
    <n v="2.5278376607418762"/>
    <n v="81"/>
    <n v="45"/>
    <n v="322"/>
    <n v="0"/>
    <n v="0"/>
    <n v="0"/>
    <n v="0"/>
    <n v="0"/>
    <n v="0"/>
    <n v="1121909"/>
    <n v="15440"/>
    <n v="3602065"/>
    <n v="47385.04"/>
    <n v="1121909"/>
    <n v="15440"/>
    <n v="664930"/>
    <n v="13548.1"/>
    <n v="0"/>
    <n v="0"/>
    <n v="0"/>
    <n v="0"/>
    <n v="0"/>
    <n v="0"/>
  </r>
  <r>
    <x v="1"/>
    <d v="2022-01-30T00:00:00"/>
    <s v="HUGGIES"/>
    <s v="ExtraCare_New_Born"/>
    <n v="4556277.7699999996"/>
    <n v="1861.249"/>
    <n v="2.4479678807080618"/>
    <n v="85"/>
    <n v="48"/>
    <n v="373"/>
    <n v="0"/>
    <n v="0"/>
    <n v="0"/>
    <n v="0"/>
    <n v="0"/>
    <n v="0"/>
    <n v="1121909"/>
    <n v="15440"/>
    <n v="3485901"/>
    <n v="47726.69"/>
    <n v="1121909"/>
    <n v="15440"/>
    <n v="222543"/>
    <n v="4550.5200000000004"/>
    <n v="0"/>
    <n v="0"/>
    <n v="0"/>
    <n v="0"/>
    <n v="0"/>
    <n v="0"/>
  </r>
  <r>
    <x v="1"/>
    <d v="2022-02-06T00:00:00"/>
    <s v="HUGGIES"/>
    <s v="ExtraCare_New_Born"/>
    <n v="3989264.3050000002"/>
    <n v="1627.5219999999999"/>
    <n v="2.4511277297634071"/>
    <n v="83"/>
    <n v="47"/>
    <n v="348"/>
    <n v="0"/>
    <n v="0"/>
    <n v="0"/>
    <n v="0"/>
    <n v="0"/>
    <n v="0"/>
    <n v="614991"/>
    <n v="20217"/>
    <n v="472601"/>
    <n v="6242.37"/>
    <n v="614991"/>
    <n v="20217"/>
    <n v="0"/>
    <n v="0"/>
    <n v="0"/>
    <n v="0"/>
    <n v="0"/>
    <n v="0"/>
    <n v="0"/>
    <n v="0"/>
  </r>
  <r>
    <x v="1"/>
    <d v="2022-02-13T00:00:00"/>
    <s v="HUGGIES"/>
    <s v="ExtraCare_New_Born"/>
    <n v="3527391.5959999999"/>
    <n v="1418.6179999999999"/>
    <n v="2.4864985471776051"/>
    <n v="80"/>
    <n v="46"/>
    <n v="318"/>
    <n v="87.3"/>
    <n v="516104"/>
    <n v="0"/>
    <n v="0"/>
    <n v="0"/>
    <n v="0"/>
    <n v="614991"/>
    <n v="20217"/>
    <n v="0"/>
    <n v="0"/>
    <n v="614991"/>
    <n v="20217"/>
    <n v="0"/>
    <n v="0"/>
    <n v="0"/>
    <n v="0"/>
    <n v="0"/>
    <n v="0"/>
    <n v="0"/>
    <n v="0"/>
  </r>
  <r>
    <x v="1"/>
    <d v="2022-02-20T00:00:00"/>
    <s v="HUGGIES"/>
    <s v="ExtraCare_New_Born"/>
    <n v="3304845.358"/>
    <n v="1304.3679999999999"/>
    <n v="2.5336755869509218"/>
    <n v="80"/>
    <n v="46"/>
    <n v="335"/>
    <n v="57"/>
    <n v="516104"/>
    <n v="0"/>
    <n v="0"/>
    <n v="0"/>
    <n v="0"/>
    <n v="614991"/>
    <n v="20217"/>
    <n v="4281089"/>
    <n v="77844.2"/>
    <n v="614991"/>
    <n v="20217"/>
    <n v="552298"/>
    <n v="13350.94"/>
    <n v="0"/>
    <n v="0"/>
    <n v="0"/>
    <n v="0"/>
    <n v="0"/>
    <n v="0"/>
  </r>
  <r>
    <x v="1"/>
    <d v="2022-02-27T00:00:00"/>
    <s v="HUGGIES"/>
    <s v="ExtraCare_New_Born"/>
    <n v="4398517.6119999997"/>
    <n v="1757.796"/>
    <n v="2.5022912852230861"/>
    <n v="83"/>
    <n v="48"/>
    <n v="375"/>
    <n v="0"/>
    <n v="0"/>
    <n v="0"/>
    <n v="0"/>
    <n v="0"/>
    <n v="0"/>
    <n v="614991"/>
    <n v="20217"/>
    <n v="7563844"/>
    <n v="153606.89000000001"/>
    <n v="614991"/>
    <n v="20217"/>
    <n v="1206841"/>
    <n v="26380.04"/>
    <n v="0"/>
    <n v="0"/>
    <n v="0"/>
    <n v="0"/>
    <n v="0"/>
    <n v="0"/>
  </r>
  <r>
    <x v="1"/>
    <d v="2022-03-06T00:00:00"/>
    <s v="HUGGIES"/>
    <s v="ExtraCare_New_Born"/>
    <n v="4364147.7369999997"/>
    <n v="1712.7149999999999"/>
    <n v="2.5480875317843306"/>
    <n v="84"/>
    <n v="48"/>
    <n v="359"/>
    <n v="0"/>
    <n v="0"/>
    <n v="0"/>
    <n v="0"/>
    <n v="0"/>
    <n v="0"/>
    <n v="902420"/>
    <n v="31645"/>
    <n v="4660765"/>
    <n v="62078.27"/>
    <n v="902420"/>
    <n v="31645"/>
    <n v="600893"/>
    <n v="11759.06"/>
    <n v="0"/>
    <n v="0"/>
    <n v="0"/>
    <n v="0"/>
    <n v="0"/>
    <n v="0"/>
  </r>
  <r>
    <x v="1"/>
    <d v="2022-03-13T00:00:00"/>
    <s v="HUGGIES"/>
    <s v="ExtraCare_New_Born"/>
    <n v="3685229.6340000001"/>
    <n v="1413.653"/>
    <n v="2.6068841745463702"/>
    <n v="79"/>
    <n v="45"/>
    <n v="312"/>
    <n v="67.7"/>
    <n v="0"/>
    <n v="0"/>
    <n v="0"/>
    <n v="0"/>
    <n v="0"/>
    <n v="902420"/>
    <n v="31645"/>
    <n v="5074560"/>
    <n v="66989.13"/>
    <n v="902420"/>
    <n v="31645"/>
    <n v="512488"/>
    <n v="9905.0499999999993"/>
    <n v="0"/>
    <n v="0"/>
    <n v="0"/>
    <n v="0"/>
    <n v="0"/>
    <n v="0"/>
  </r>
  <r>
    <x v="1"/>
    <d v="2022-03-20T00:00:00"/>
    <s v="HUGGIES"/>
    <s v="ExtraCare_New_Born"/>
    <n v="3464790.6680000001"/>
    <n v="1323.02"/>
    <n v="2.6188498042357637"/>
    <n v="79"/>
    <n v="44"/>
    <n v="328"/>
    <n v="68.7"/>
    <n v="0"/>
    <n v="0"/>
    <n v="0"/>
    <n v="0"/>
    <n v="0"/>
    <n v="902420"/>
    <n v="31645"/>
    <n v="8555318"/>
    <n v="120192.97"/>
    <n v="902420"/>
    <n v="31645"/>
    <n v="490001"/>
    <n v="9969.59"/>
    <n v="0"/>
    <n v="0"/>
    <n v="0"/>
    <n v="0"/>
    <n v="0"/>
    <n v="0"/>
  </r>
  <r>
    <x v="1"/>
    <d v="2022-03-27T00:00:00"/>
    <s v="HUGGIES"/>
    <s v="ExtraCare_New_Born"/>
    <n v="4287788.182"/>
    <n v="1669.1890000000001"/>
    <n v="2.5687853095125837"/>
    <n v="81"/>
    <n v="45"/>
    <n v="352"/>
    <n v="0"/>
    <n v="0"/>
    <n v="0"/>
    <n v="0"/>
    <n v="0"/>
    <n v="0"/>
    <n v="902420"/>
    <n v="31645"/>
    <n v="9647986"/>
    <n v="147958.20000000001"/>
    <n v="902420"/>
    <n v="31645"/>
    <n v="488720"/>
    <n v="10016.98"/>
    <n v="0"/>
    <n v="0"/>
    <n v="0"/>
    <n v="0"/>
    <n v="0"/>
    <n v="0"/>
  </r>
  <r>
    <x v="1"/>
    <d v="2022-04-03T00:00:00"/>
    <s v="HUGGIES"/>
    <s v="ExtraCare_New_Born"/>
    <n v="4675369.5490000006"/>
    <n v="1826.7260000000001"/>
    <n v="2.5594257425579974"/>
    <n v="82"/>
    <n v="45"/>
    <n v="351"/>
    <n v="0"/>
    <n v="0"/>
    <n v="0"/>
    <n v="0"/>
    <n v="0"/>
    <n v="0"/>
    <n v="902420"/>
    <n v="31645"/>
    <n v="8159504"/>
    <n v="121220.54"/>
    <n v="902420"/>
    <n v="31645"/>
    <n v="488145"/>
    <n v="10125.77"/>
    <n v="0"/>
    <n v="0"/>
    <n v="0"/>
    <n v="0"/>
    <n v="0"/>
    <n v="0"/>
  </r>
  <r>
    <x v="1"/>
    <d v="2022-04-10T00:00:00"/>
    <s v="HUGGIES"/>
    <s v="ExtraCare_New_Born"/>
    <n v="3926804.5279999999"/>
    <n v="1496.4760000000001"/>
    <n v="2.6240344168566687"/>
    <n v="79"/>
    <n v="41"/>
    <n v="302"/>
    <n v="59.1"/>
    <n v="418432"/>
    <n v="0"/>
    <n v="0"/>
    <n v="0"/>
    <n v="0"/>
    <n v="743993"/>
    <n v="30276"/>
    <n v="4410983"/>
    <n v="51486.12"/>
    <n v="743993"/>
    <n v="30276"/>
    <n v="549183"/>
    <n v="10085.16"/>
    <n v="0"/>
    <n v="0"/>
    <n v="0"/>
    <n v="0"/>
    <n v="0"/>
    <n v="0"/>
  </r>
  <r>
    <x v="1"/>
    <d v="2022-04-17T00:00:00"/>
    <s v="HUGGIES"/>
    <s v="ExtraCare_New_Born"/>
    <n v="3139226.3620000002"/>
    <n v="1173.4349999999999"/>
    <n v="2.675245209150912"/>
    <n v="78"/>
    <n v="41"/>
    <n v="321"/>
    <n v="62.7"/>
    <n v="418432"/>
    <n v="0"/>
    <n v="0"/>
    <n v="0"/>
    <n v="0"/>
    <n v="743993"/>
    <n v="30276"/>
    <n v="4473429"/>
    <n v="57806.92"/>
    <n v="743993"/>
    <n v="30276"/>
    <n v="539032"/>
    <n v="10142.5"/>
    <n v="0"/>
    <n v="0"/>
    <n v="0"/>
    <n v="0"/>
    <n v="0"/>
    <n v="0"/>
  </r>
  <r>
    <x v="1"/>
    <d v="2022-04-24T00:00:00"/>
    <s v="HUGGIES"/>
    <s v="ExtraCare_New_Born"/>
    <n v="3014779.3650000002"/>
    <n v="1074.577"/>
    <n v="2.8055498721822634"/>
    <n v="78"/>
    <n v="42"/>
    <n v="320"/>
    <n v="0"/>
    <n v="0"/>
    <n v="0"/>
    <n v="0"/>
    <n v="0"/>
    <n v="0"/>
    <n v="743993"/>
    <n v="30276"/>
    <n v="4482296"/>
    <n v="63527.03"/>
    <n v="743993"/>
    <n v="30276"/>
    <n v="496677"/>
    <n v="10193.11"/>
    <n v="0"/>
    <n v="0"/>
    <n v="0"/>
    <n v="0"/>
    <n v="0"/>
    <n v="0"/>
  </r>
  <r>
    <x v="1"/>
    <d v="2022-05-01T00:00:00"/>
    <s v="HUGGIES"/>
    <s v="ExtraCare_New_Born"/>
    <n v="4357708.9879999999"/>
    <n v="1577.0609999999999"/>
    <n v="2.7631835344352562"/>
    <n v="84"/>
    <n v="46"/>
    <n v="359"/>
    <n v="0"/>
    <n v="0"/>
    <n v="0"/>
    <n v="0"/>
    <n v="0"/>
    <n v="0"/>
    <n v="743993"/>
    <n v="30276"/>
    <n v="5083525"/>
    <n v="67489.429999999993"/>
    <n v="743993"/>
    <n v="30276"/>
    <n v="423292"/>
    <n v="8890.74"/>
    <n v="0"/>
    <n v="0"/>
    <n v="0"/>
    <n v="0"/>
    <n v="0"/>
    <n v="0"/>
  </r>
  <r>
    <x v="1"/>
    <d v="2022-05-08T00:00:00"/>
    <s v="HUGGIES"/>
    <s v="ExtraCare_New_Born"/>
    <n v="3898945.1880000001"/>
    <n v="1410.518"/>
    <n v="2.7641938550234739"/>
    <n v="80"/>
    <n v="45"/>
    <n v="311"/>
    <n v="125.7"/>
    <n v="209216"/>
    <n v="0"/>
    <n v="0"/>
    <n v="0"/>
    <n v="0"/>
    <n v="762803"/>
    <n v="27875"/>
    <n v="6444283"/>
    <n v="69026.009999999995"/>
    <n v="762803"/>
    <n v="27875"/>
    <n v="172089"/>
    <n v="4582.3999999999996"/>
    <n v="0"/>
    <n v="0"/>
    <n v="0"/>
    <n v="0"/>
    <n v="0"/>
    <n v="0"/>
  </r>
  <r>
    <x v="1"/>
    <d v="2022-05-15T00:00:00"/>
    <s v="HUGGIES"/>
    <s v="ExtraCare_New_Born"/>
    <n v="3114041.56"/>
    <n v="1103.6420000000001"/>
    <n v="2.8216047957580446"/>
    <n v="78"/>
    <n v="44"/>
    <n v="338"/>
    <n v="86.1"/>
    <n v="209216"/>
    <n v="0"/>
    <n v="0"/>
    <n v="0"/>
    <n v="0"/>
    <n v="762803"/>
    <n v="27875"/>
    <n v="7459528"/>
    <n v="89669.77"/>
    <n v="762803"/>
    <n v="27875"/>
    <n v="521901"/>
    <n v="10774.05"/>
    <n v="0"/>
    <n v="0"/>
    <n v="0"/>
    <n v="0"/>
    <n v="0"/>
    <n v="0"/>
  </r>
  <r>
    <x v="1"/>
    <d v="2022-05-22T00:00:00"/>
    <s v="HUGGIES"/>
    <s v="ExtraCare_New_Born"/>
    <n v="2970966.9369999999"/>
    <n v="1054.2159999999999"/>
    <n v="2.8181766706253746"/>
    <n v="77"/>
    <n v="44"/>
    <n v="339"/>
    <n v="125.4"/>
    <n v="209216"/>
    <n v="0"/>
    <n v="0"/>
    <n v="0"/>
    <n v="0"/>
    <n v="762803"/>
    <n v="27875"/>
    <n v="5460394"/>
    <n v="71622.5"/>
    <n v="762803"/>
    <n v="27875"/>
    <n v="527945"/>
    <n v="10824.92"/>
    <n v="0"/>
    <n v="0"/>
    <n v="0"/>
    <n v="0"/>
    <n v="0"/>
    <n v="0"/>
  </r>
  <r>
    <x v="1"/>
    <d v="2022-05-29T00:00:00"/>
    <s v="HUGGIES"/>
    <s v="ExtraCare_New_Born"/>
    <n v="4300151.9950000001"/>
    <n v="1546.413"/>
    <n v="2.7807267495811274"/>
    <n v="83"/>
    <n v="48"/>
    <n v="383"/>
    <n v="3.3"/>
    <n v="209216"/>
    <n v="0"/>
    <n v="0"/>
    <n v="0"/>
    <n v="0"/>
    <n v="762803"/>
    <n v="27875"/>
    <n v="6427645"/>
    <n v="102586.48"/>
    <n v="762803"/>
    <n v="27875"/>
    <n v="522247"/>
    <n v="10869.51"/>
    <n v="0"/>
    <n v="0"/>
    <n v="0"/>
    <n v="0"/>
    <n v="0"/>
    <n v="0"/>
  </r>
  <r>
    <x v="1"/>
    <d v="2022-06-05T00:00:00"/>
    <s v="HUGGIES"/>
    <s v="ExtraCare_New_Born"/>
    <n v="3967309.7120000003"/>
    <n v="1428.229"/>
    <n v="2.7777826328971056"/>
    <n v="80"/>
    <n v="46"/>
    <n v="356"/>
    <n v="67.7"/>
    <n v="449917"/>
    <n v="0"/>
    <n v="0"/>
    <n v="0"/>
    <n v="0"/>
    <n v="1639963"/>
    <n v="26148"/>
    <n v="4725976"/>
    <n v="68945.03"/>
    <n v="1639963"/>
    <n v="26148"/>
    <n v="185383"/>
    <n v="3584.24"/>
    <n v="0"/>
    <n v="0"/>
    <n v="0"/>
    <n v="0"/>
    <n v="0"/>
    <n v="0"/>
  </r>
  <r>
    <x v="1"/>
    <d v="2022-06-12T00:00:00"/>
    <s v="HUGGIES"/>
    <s v="ExtraCare_New_Born"/>
    <n v="3425567.0970000001"/>
    <n v="1228.3910000000001"/>
    <n v="2.7886618324295767"/>
    <n v="78"/>
    <n v="46"/>
    <n v="322"/>
    <n v="0"/>
    <n v="0"/>
    <n v="0"/>
    <n v="0"/>
    <n v="0"/>
    <n v="0"/>
    <n v="1639963"/>
    <n v="26148"/>
    <n v="4890324"/>
    <n v="67455.06"/>
    <n v="1639963"/>
    <n v="26148"/>
    <n v="560283"/>
    <n v="11445.66"/>
    <n v="0"/>
    <n v="0"/>
    <n v="0"/>
    <n v="0"/>
    <n v="0"/>
    <n v="0"/>
  </r>
  <r>
    <x v="1"/>
    <d v="2022-06-19T00:00:00"/>
    <s v="HUGGIES"/>
    <s v="ExtraCare_New_Born"/>
    <n v="2923302.9879999999"/>
    <n v="1040.277"/>
    <n v="2.8101197930935702"/>
    <n v="83"/>
    <n v="43"/>
    <n v="322"/>
    <n v="65.2"/>
    <n v="449917"/>
    <n v="0"/>
    <n v="0"/>
    <n v="0"/>
    <n v="0"/>
    <n v="1639963"/>
    <n v="26148"/>
    <n v="4495568"/>
    <n v="62340.15"/>
    <n v="1639963"/>
    <n v="26148"/>
    <n v="856493"/>
    <n v="14491.75"/>
    <n v="0"/>
    <n v="0"/>
    <n v="0"/>
    <n v="0"/>
    <n v="0"/>
    <n v="0"/>
  </r>
  <r>
    <x v="1"/>
    <d v="2022-06-26T00:00:00"/>
    <s v="HUGGIES"/>
    <s v="ExtraCare_New_Born"/>
    <n v="3711723.1100000003"/>
    <n v="1333.518"/>
    <n v="2.7834068306539548"/>
    <n v="80"/>
    <n v="46"/>
    <n v="370"/>
    <n v="151.30000000000001"/>
    <n v="449917"/>
    <n v="0"/>
    <n v="0"/>
    <n v="0"/>
    <n v="0"/>
    <n v="1639963"/>
    <n v="26148"/>
    <n v="8617360"/>
    <n v="124333.98"/>
    <n v="1639963"/>
    <n v="26148"/>
    <n v="835211"/>
    <n v="13911.9"/>
    <n v="0"/>
    <n v="0"/>
    <n v="0"/>
    <n v="0"/>
    <n v="0"/>
    <n v="0"/>
  </r>
  <r>
    <x v="1"/>
    <d v="2022-07-03T00:00:00"/>
    <s v="HUGGIES"/>
    <s v="ExtraCare_New_Born"/>
    <n v="4276580.5870000003"/>
    <n v="1550.316"/>
    <n v="2.7585218671548253"/>
    <n v="81"/>
    <n v="47"/>
    <n v="381"/>
    <n v="64.2"/>
    <n v="369302"/>
    <n v="0"/>
    <n v="0"/>
    <n v="0"/>
    <n v="0"/>
    <n v="1639963"/>
    <n v="26148"/>
    <n v="3948636"/>
    <n v="54385.75"/>
    <n v="1639963"/>
    <n v="26148"/>
    <n v="554234"/>
    <n v="6740.23"/>
    <n v="0"/>
    <n v="0"/>
    <n v="0"/>
    <n v="0"/>
    <n v="0"/>
    <n v="0"/>
  </r>
  <r>
    <x v="1"/>
    <d v="2022-07-10T00:00:00"/>
    <s v="HUGGIES"/>
    <s v="ExtraCare_New_Born"/>
    <n v="4052132.24"/>
    <n v="1536.931"/>
    <n v="2.6365088868660989"/>
    <n v="78"/>
    <n v="46"/>
    <n v="333"/>
    <n v="61.2"/>
    <n v="3693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7-17T00:00:00"/>
    <s v="HUGGIES"/>
    <s v="ExtraCare_New_Born"/>
    <n v="3016990.8220000002"/>
    <n v="1098.2"/>
    <n v="2.7472143707885635"/>
    <n v="74"/>
    <n v="43"/>
    <n v="332"/>
    <n v="60"/>
    <n v="369302"/>
    <n v="0"/>
    <n v="0"/>
    <n v="0"/>
    <n v="0"/>
    <n v="0"/>
    <n v="0"/>
    <n v="1764176"/>
    <n v="11636.77"/>
    <n v="0"/>
    <n v="0"/>
    <n v="0"/>
    <n v="0"/>
    <n v="0"/>
    <n v="0"/>
    <n v="0"/>
    <n v="0"/>
    <n v="0"/>
    <n v="0"/>
  </r>
  <r>
    <x v="1"/>
    <d v="2022-07-24T00:00:00"/>
    <s v="HUGGIES"/>
    <s v="ExtraCare_New_Born"/>
    <n v="3197854.6210000003"/>
    <n v="1165.1079999999999"/>
    <n v="2.7446851459263866"/>
    <n v="79"/>
    <n v="45"/>
    <n v="354"/>
    <n v="32.6"/>
    <n v="369302"/>
    <n v="0"/>
    <n v="0"/>
    <n v="0"/>
    <n v="0"/>
    <n v="0"/>
    <n v="0"/>
    <n v="4328377"/>
    <n v="28515.38"/>
    <n v="0"/>
    <n v="0"/>
    <n v="0"/>
    <n v="0"/>
    <n v="0"/>
    <n v="0"/>
    <n v="0"/>
    <n v="0"/>
    <n v="0"/>
    <n v="0"/>
  </r>
  <r>
    <x v="1"/>
    <d v="2022-07-31T00:00:00"/>
    <s v="HUGGIES"/>
    <s v="ExtraCare_New_Born"/>
    <n v="4620406.2070000004"/>
    <n v="1700.4069999999999"/>
    <n v="2.7172354659796158"/>
    <n v="83"/>
    <n v="48"/>
    <n v="391"/>
    <n v="0"/>
    <n v="0"/>
    <n v="0"/>
    <n v="0"/>
    <n v="0"/>
    <n v="0"/>
    <n v="0"/>
    <n v="0"/>
    <n v="3585160"/>
    <n v="28591.82"/>
    <n v="0"/>
    <n v="0"/>
    <n v="0"/>
    <n v="0"/>
    <n v="0"/>
    <n v="0"/>
    <n v="0"/>
    <n v="0"/>
    <n v="0"/>
    <n v="0"/>
  </r>
  <r>
    <x v="1"/>
    <d v="2022-08-07T00:00:00"/>
    <s v="HUGGIES"/>
    <s v="ExtraCare_New_Born"/>
    <n v="4017583.7039999999"/>
    <n v="1472.771"/>
    <n v="2.727907939523524"/>
    <n v="72"/>
    <n v="47"/>
    <n v="316"/>
    <n v="0"/>
    <n v="0"/>
    <n v="0"/>
    <n v="0"/>
    <n v="0"/>
    <n v="0"/>
    <n v="0"/>
    <n v="0"/>
    <n v="4241150"/>
    <n v="29200.87"/>
    <n v="0"/>
    <n v="0"/>
    <n v="0"/>
    <n v="0"/>
    <n v="0"/>
    <n v="0"/>
    <n v="0"/>
    <n v="0"/>
    <n v="0"/>
    <n v="0"/>
  </r>
  <r>
    <x v="1"/>
    <d v="2022-08-14T00:00:00"/>
    <s v="HUGGIES"/>
    <s v="ExtraCare_New_Born"/>
    <n v="2862953.9070000001"/>
    <n v="1044.26"/>
    <n v="2.7416102378717944"/>
    <n v="77"/>
    <n v="43"/>
    <n v="347"/>
    <n v="0"/>
    <n v="0"/>
    <n v="0"/>
    <n v="0"/>
    <n v="0"/>
    <n v="0"/>
    <n v="0"/>
    <n v="0"/>
    <n v="4450358"/>
    <n v="28883.16"/>
    <n v="0"/>
    <n v="0"/>
    <n v="0"/>
    <n v="0"/>
    <n v="0"/>
    <n v="0"/>
    <n v="0"/>
    <n v="0"/>
    <n v="0"/>
    <n v="0"/>
  </r>
  <r>
    <x v="1"/>
    <d v="2022-08-21T00:00:00"/>
    <s v="HUGGIES"/>
    <s v="ExtraCare_New_Born"/>
    <n v="3079844.9339999999"/>
    <n v="1118.174"/>
    <n v="2.7543521258766526"/>
    <n v="79"/>
    <n v="46"/>
    <n v="357"/>
    <n v="0"/>
    <n v="0"/>
    <n v="0"/>
    <n v="0"/>
    <n v="0"/>
    <n v="0"/>
    <n v="0"/>
    <n v="0"/>
    <n v="3610733"/>
    <n v="28060.61"/>
    <n v="0"/>
    <n v="0"/>
    <n v="0"/>
    <n v="0"/>
    <n v="0"/>
    <n v="0"/>
    <n v="0"/>
    <n v="0"/>
    <n v="0"/>
    <n v="0"/>
  </r>
  <r>
    <x v="1"/>
    <d v="2022-08-28T00:00:00"/>
    <s v="HUGGIES"/>
    <s v="ExtraCare_New_Born"/>
    <n v="4275144.3020000001"/>
    <n v="1661.9280000000001"/>
    <n v="2.5724004301028685"/>
    <n v="80"/>
    <n v="49"/>
    <n v="397"/>
    <n v="0"/>
    <n v="0"/>
    <n v="0"/>
    <n v="0"/>
    <n v="0"/>
    <n v="0"/>
    <n v="0"/>
    <n v="0"/>
    <n v="3430711"/>
    <n v="30737.68"/>
    <n v="0"/>
    <n v="0"/>
    <n v="0"/>
    <n v="0"/>
    <n v="0"/>
    <n v="0"/>
    <n v="0"/>
    <n v="0"/>
    <n v="0"/>
    <n v="0"/>
  </r>
  <r>
    <x v="1"/>
    <d v="2022-09-04T00:00:00"/>
    <s v="HUGGIES"/>
    <s v="ExtraCare_New_Born"/>
    <n v="4303060.5869999994"/>
    <n v="1678.4960000000001"/>
    <n v="2.5636406562780008"/>
    <n v="81"/>
    <n v="49"/>
    <n v="389"/>
    <n v="0"/>
    <n v="0"/>
    <n v="0"/>
    <n v="0"/>
    <n v="0"/>
    <n v="0"/>
    <n v="0"/>
    <n v="0"/>
    <n v="1633910"/>
    <n v="14373.71"/>
    <n v="0"/>
    <n v="0"/>
    <n v="0"/>
    <n v="0"/>
    <n v="0"/>
    <n v="0"/>
    <n v="0"/>
    <n v="0"/>
    <n v="0"/>
    <n v="0"/>
  </r>
  <r>
    <x v="1"/>
    <d v="2022-09-11T00:00:00"/>
    <s v="HUGGIES"/>
    <s v="ExtraCare_New_Born"/>
    <n v="3658742.3370000003"/>
    <n v="1406.4559999999999"/>
    <n v="2.6013912536190258"/>
    <n v="80"/>
    <n v="46"/>
    <n v="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9-18T00:00:00"/>
    <s v="HUGGIES"/>
    <s v="ExtraCare_New_Born"/>
    <n v="2792025.9390000002"/>
    <n v="1035.1500000000001"/>
    <n v="2.697218701637444"/>
    <n v="76"/>
    <n v="42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09-25T00:00:00"/>
    <s v="HUGGIES"/>
    <s v="ExtraCare_New_Born"/>
    <n v="3278960.284"/>
    <n v="1255.1669999999999"/>
    <n v="2.612369735660673"/>
    <n v="73"/>
    <n v="43"/>
    <n v="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d v="2022-10-02T00:00:00"/>
    <s v="HUGGIES"/>
    <s v="ExtraCare_New_Born"/>
    <n v="4371995.2620000001"/>
    <n v="1692.2809999999999"/>
    <n v="2.583492494449799"/>
    <n v="82"/>
    <n v="48"/>
    <n v="3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9EB43-97B4-4B89-930C-872DACBBB71C}" name="PivotTable9" cacheId="9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17:D23" firstHeaderRow="1" firstDataRow="2" firstDataCol="1"/>
  <pivotFields count="30">
    <pivotField axis="axisCol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/>
    </i>
    <i>
      <x v="1"/>
    </i>
  </colItems>
  <dataFields count="5">
    <dataField name="Sum of TV_Total_GRPs" fld="10" baseField="0" baseItem="0"/>
    <dataField name="Sum of FB_IG_IMP" fld="18" baseField="0" baseItem="0"/>
    <dataField name="Sum of Video_IMP" fld="22" baseField="0" baseItem="0"/>
    <dataField name="Sum of Display_IMP" fld="16" baseField="0" baseItem="0"/>
    <dataField name="Sum of Search_IMP" fld="20" baseField="0" baseItem="0"/>
  </dataFields>
  <formats count="2">
    <format dxfId="3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5A8D3-574A-432C-9D03-EDAAE0E5020B}" name="PivotTable6" cacheId="9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D12" firstHeaderRow="1" firstDataRow="2" firstDataCol="1"/>
  <pivotFields count="30">
    <pivotField axis="axisCol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2">
    <i>
      <x/>
    </i>
    <i>
      <x v="1"/>
    </i>
  </colItems>
  <dataFields count="8">
    <dataField name=" TV_Spends" fld="11" baseField="0" baseItem="0"/>
    <dataField name=" FB_IG_Spends" fld="19" baseField="0" baseItem="0"/>
    <dataField name=" Video_Spends" fld="23" baseField="0" baseItem="0"/>
    <dataField name=" Display_Spends" fld="17" baseField="0" baseItem="0"/>
    <dataField name=" Search_Spends" fld="21" baseField="0" baseItem="0"/>
    <dataField name=" Radio_Spends" fld="13" baseField="0" baseItem="0"/>
    <dataField name=" Print_Spends" fld="14" baseField="0" baseItem="0"/>
    <dataField name=" OOH_Spends" fld="15" baseField="0" baseItem="0"/>
  </dataFields>
  <formats count="3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9C595-5403-4B10-A389-D5DCA781D315}" name="PivotTable10" cacheId="8" dataOnRows="1" applyNumberFormats="0" applyBorderFormats="0" applyFontFormats="0" applyPatternFormats="0" applyAlignmentFormats="0" applyWidthHeightFormats="1" dataCaption="Spend" updatedVersion="8" minRefreshableVersion="3" useAutoFormatting="1" rowGrandTotals="0" colGrandTotals="0" itemPrintTitles="1" createdVersion="8" indent="0" outline="1" outlineData="1" multipleFieldFilters="0">
  <location ref="H3:J12" firstHeaderRow="1" firstDataRow="2" firstDataCol="1"/>
  <pivotFields count="30">
    <pivotField axis="axisCol" showAll="0">
      <items count="3">
        <item x="0"/>
        <item x="1"/>
        <item t="default"/>
      </items>
    </pivotField>
    <pivotField numFmtId="165" showAll="0"/>
    <pivotField showAll="0"/>
    <pivotField showAll="0"/>
    <pivotField numFmtId="164" showAll="0"/>
    <pivotField numFmtId="164" showAll="0"/>
    <pivotField numFmtId="43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2">
    <i>
      <x/>
    </i>
    <i>
      <x v="1"/>
    </i>
  </colItems>
  <dataFields count="8">
    <dataField name=" TV_Spends" fld="11" baseField="0" baseItem="0"/>
    <dataField name=" FB_IG_Spends" fld="19" baseField="0" baseItem="0"/>
    <dataField name=" Video_Spends" fld="23" baseField="0" baseItem="0"/>
    <dataField name=" Search_Spends" fld="21" baseField="0" baseItem="0"/>
    <dataField name=" Display_Spends" fld="17" baseField="0" baseItem="0"/>
    <dataField name=" Print_Spends" fld="14" baseField="0" baseItem="0"/>
    <dataField name=" Radio_Spends" fld="13" baseField="0" baseItem="0"/>
    <dataField name=" OOH_Spends" fld="15" baseField="0" baseItem="0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EA205-3676-4DBD-B4F8-AFF61FF45F89}" name="PivotTable5" cacheId="8" dataOnRows="1" applyNumberFormats="0" applyBorderFormats="0" applyFontFormats="0" applyPatternFormats="0" applyAlignmentFormats="0" applyWidthHeightFormats="1" dataCaption="Spend" updatedVersion="8" minRefreshableVersion="3" useAutoFormatting="1" rowGrandTotals="0" colGrandTotals="0" itemPrintTitles="1" createdVersion="8" indent="0" outline="1" outlineData="1" multipleFieldFilters="0">
  <location ref="A3:C12" firstHeaderRow="1" firstDataRow="2" firstDataCol="1"/>
  <pivotFields count="30">
    <pivotField axis="axisCol" showAll="0">
      <items count="3">
        <item x="0"/>
        <item x="1"/>
        <item t="default"/>
      </items>
    </pivotField>
    <pivotField numFmtId="165" showAll="0"/>
    <pivotField showAll="0"/>
    <pivotField showAll="0"/>
    <pivotField numFmtId="164" showAll="0"/>
    <pivotField numFmtId="164" showAll="0"/>
    <pivotField numFmtId="43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2">
    <i>
      <x/>
    </i>
    <i>
      <x v="1"/>
    </i>
  </colItems>
  <dataFields count="8">
    <dataField name=" TV_Spends" fld="11" baseField="0" baseItem="0"/>
    <dataField name=" FB_IG_Spends" fld="19" baseField="0" baseItem="0"/>
    <dataField name=" Video_Spends" fld="23" baseField="0" baseItem="0"/>
    <dataField name=" Search_Spends" fld="21" baseField="0" baseItem="0"/>
    <dataField name=" Display_Spends" fld="17" baseField="0" baseItem="0"/>
    <dataField name=" Print_Spends" fld="14" baseField="0" baseItem="0"/>
    <dataField name=" Radio_Spends" fld="13" baseField="0" baseItem="0"/>
    <dataField name=" OOH_Spends" fld="15" baseField="0" baseItem="0"/>
  </dataFields>
  <formats count="3">
    <format dxfId="5">
      <pivotArea outline="0" collapsedLevelsAreSubtotals="1" fieldPosition="0"/>
    </format>
    <format dxfId="6">
      <pivotArea outline="0" collapsedLevelsAreSubtotals="1" fieldPosition="0"/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86E2-7588-4544-9F40-10CEF0E10A3D}">
  <dimension ref="B3:J31"/>
  <sheetViews>
    <sheetView showGridLines="0" topLeftCell="A5" workbookViewId="0">
      <selection activeCell="C28" sqref="C28"/>
    </sheetView>
  </sheetViews>
  <sheetFormatPr defaultRowHeight="15" x14ac:dyDescent="0.25"/>
  <cols>
    <col min="2" max="2" width="21" bestFit="1" customWidth="1"/>
    <col min="3" max="3" width="16.28515625" bestFit="1" customWidth="1"/>
    <col min="4" max="4" width="12.5703125" bestFit="1" customWidth="1"/>
    <col min="5" max="5" width="12" bestFit="1" customWidth="1"/>
    <col min="6" max="6" width="19.42578125" bestFit="1" customWidth="1"/>
    <col min="7" max="7" width="21.85546875" bestFit="1" customWidth="1"/>
    <col min="8" max="8" width="20.42578125" bestFit="1" customWidth="1"/>
    <col min="9" max="9" width="21.140625" bestFit="1" customWidth="1"/>
    <col min="10" max="10" width="20.5703125" bestFit="1" customWidth="1"/>
  </cols>
  <sheetData>
    <row r="3" spans="2:10" x14ac:dyDescent="0.25">
      <c r="C3" s="12" t="s">
        <v>34</v>
      </c>
      <c r="F3" s="17" t="s">
        <v>46</v>
      </c>
      <c r="G3" s="17"/>
    </row>
    <row r="4" spans="2:10" x14ac:dyDescent="0.25">
      <c r="B4" s="12" t="s">
        <v>35</v>
      </c>
      <c r="C4" t="s">
        <v>32</v>
      </c>
      <c r="D4" t="s">
        <v>33</v>
      </c>
      <c r="F4" s="13" t="s">
        <v>45</v>
      </c>
      <c r="G4" s="13" t="s">
        <v>33</v>
      </c>
      <c r="H4" t="s">
        <v>55</v>
      </c>
      <c r="I4" t="s">
        <v>56</v>
      </c>
    </row>
    <row r="5" spans="2:10" x14ac:dyDescent="0.25">
      <c r="B5" s="15" t="s">
        <v>36</v>
      </c>
      <c r="C5" s="16">
        <v>5099078.33</v>
      </c>
      <c r="D5" s="16">
        <v>14596070</v>
      </c>
      <c r="E5" s="20">
        <f>D5/C5-1</f>
        <v>1.8624918182027614</v>
      </c>
      <c r="F5" s="14">
        <f>C5/$C$13</f>
        <v>0.53437781111690741</v>
      </c>
      <c r="G5" s="14">
        <f>D5/$D$13</f>
        <v>0.78902604188233616</v>
      </c>
    </row>
    <row r="6" spans="2:10" x14ac:dyDescent="0.25">
      <c r="B6" s="15" t="s">
        <v>41</v>
      </c>
      <c r="C6" s="16">
        <v>1903300.9460645155</v>
      </c>
      <c r="D6" s="16">
        <v>2215587.4800000004</v>
      </c>
      <c r="E6" s="20">
        <f>D6/C6-1</f>
        <v>0.16407627736496666</v>
      </c>
      <c r="F6" s="14">
        <f t="shared" ref="F6:F13" si="0">C6/$C$13</f>
        <v>0.19946384966686612</v>
      </c>
      <c r="G6" s="14">
        <f t="shared" ref="G6:G13" si="1">D6/$D$13</f>
        <v>0.11976896656349688</v>
      </c>
    </row>
    <row r="7" spans="2:10" x14ac:dyDescent="0.25">
      <c r="B7" s="15" t="s">
        <v>43</v>
      </c>
      <c r="C7" s="16">
        <v>853223.19239374215</v>
      </c>
      <c r="D7" s="16">
        <v>303058.94999999995</v>
      </c>
      <c r="E7" s="20">
        <f>D7/C7-1</f>
        <v>-0.64480694769939462</v>
      </c>
      <c r="F7" s="14">
        <f t="shared" si="0"/>
        <v>8.9416853877894414E-2</v>
      </c>
      <c r="G7" s="14">
        <f t="shared" si="1"/>
        <v>1.6382588174454957E-2</v>
      </c>
    </row>
    <row r="8" spans="2:10" x14ac:dyDescent="0.25">
      <c r="B8" s="15" t="s">
        <v>40</v>
      </c>
      <c r="C8" s="16">
        <v>850878</v>
      </c>
      <c r="D8" s="16">
        <v>692064</v>
      </c>
      <c r="E8" s="20">
        <f>D8/C8-1</f>
        <v>-0.18664720441708449</v>
      </c>
      <c r="F8" s="14">
        <f t="shared" si="0"/>
        <v>8.9171080289627933E-2</v>
      </c>
      <c r="G8" s="14">
        <f t="shared" si="1"/>
        <v>3.7411201689856038E-2</v>
      </c>
    </row>
    <row r="9" spans="2:10" x14ac:dyDescent="0.25">
      <c r="B9" s="15" t="s">
        <v>42</v>
      </c>
      <c r="C9" s="16">
        <v>835604.22129032249</v>
      </c>
      <c r="D9" s="16">
        <v>692064</v>
      </c>
      <c r="E9" s="20">
        <f>D9/C9-1</f>
        <v>-0.17178015337054031</v>
      </c>
      <c r="F9" s="14">
        <f t="shared" si="0"/>
        <v>8.7570405048704239E-2</v>
      </c>
      <c r="G9" s="14">
        <f t="shared" si="1"/>
        <v>3.7411201689856038E-2</v>
      </c>
    </row>
    <row r="10" spans="2:10" x14ac:dyDescent="0.25">
      <c r="B10" s="15" t="s">
        <v>37</v>
      </c>
      <c r="C10" s="16">
        <v>0</v>
      </c>
      <c r="D10" s="16">
        <v>0</v>
      </c>
      <c r="F10" s="14">
        <f t="shared" si="0"/>
        <v>0</v>
      </c>
      <c r="G10" s="14">
        <f t="shared" si="1"/>
        <v>0</v>
      </c>
    </row>
    <row r="11" spans="2:10" x14ac:dyDescent="0.25">
      <c r="B11" s="15" t="s">
        <v>38</v>
      </c>
      <c r="C11" s="16">
        <v>0</v>
      </c>
      <c r="D11" s="16">
        <v>0</v>
      </c>
      <c r="F11" s="14">
        <f t="shared" si="0"/>
        <v>0</v>
      </c>
      <c r="G11" s="14">
        <f t="shared" si="1"/>
        <v>0</v>
      </c>
    </row>
    <row r="12" spans="2:10" x14ac:dyDescent="0.25">
      <c r="B12" s="15" t="s">
        <v>39</v>
      </c>
      <c r="C12" s="16">
        <v>0</v>
      </c>
      <c r="D12" s="16">
        <v>0</v>
      </c>
      <c r="F12" s="14">
        <f t="shared" si="0"/>
        <v>0</v>
      </c>
      <c r="G12" s="14">
        <f t="shared" si="1"/>
        <v>0</v>
      </c>
    </row>
    <row r="13" spans="2:10" x14ac:dyDescent="0.25">
      <c r="B13" s="15" t="s">
        <v>44</v>
      </c>
      <c r="C13" s="16">
        <f>SUM(C5:C12)</f>
        <v>9542084.6897485796</v>
      </c>
      <c r="D13" s="16">
        <f>SUM(D5:D12)</f>
        <v>18498844.43</v>
      </c>
      <c r="F13" s="14">
        <f t="shared" si="0"/>
        <v>1</v>
      </c>
      <c r="G13" s="14">
        <f t="shared" si="1"/>
        <v>1</v>
      </c>
    </row>
    <row r="15" spans="2:10" ht="15.75" thickBot="1" x14ac:dyDescent="0.3"/>
    <row r="16" spans="2:10" ht="19.5" thickBot="1" x14ac:dyDescent="0.3">
      <c r="G16" s="37" t="s">
        <v>51</v>
      </c>
      <c r="H16" s="37" t="s">
        <v>32</v>
      </c>
      <c r="I16" s="37" t="s">
        <v>33</v>
      </c>
      <c r="J16" s="40" t="s">
        <v>52</v>
      </c>
    </row>
    <row r="17" spans="2:10" ht="19.5" thickBot="1" x14ac:dyDescent="0.35">
      <c r="C17" s="12" t="s">
        <v>34</v>
      </c>
      <c r="G17" s="39" t="s">
        <v>50</v>
      </c>
      <c r="H17" s="38">
        <v>853223</v>
      </c>
      <c r="I17" s="38">
        <v>303059</v>
      </c>
      <c r="J17" s="20">
        <f>I17/H17-1</f>
        <v>-0.64480680900538312</v>
      </c>
    </row>
    <row r="18" spans="2:10" x14ac:dyDescent="0.25">
      <c r="B18" s="12" t="s">
        <v>35</v>
      </c>
      <c r="C18" t="s">
        <v>32</v>
      </c>
      <c r="D18" t="s">
        <v>33</v>
      </c>
    </row>
    <row r="19" spans="2:10" ht="15.75" thickBot="1" x14ac:dyDescent="0.3">
      <c r="B19" s="4" t="s">
        <v>57</v>
      </c>
      <c r="C19" s="16">
        <v>724.9</v>
      </c>
      <c r="D19" s="16">
        <v>2478</v>
      </c>
      <c r="E19" s="20">
        <f>D19/C19-1</f>
        <v>2.4184025382811423</v>
      </c>
    </row>
    <row r="20" spans="2:10" ht="15.75" thickBot="1" x14ac:dyDescent="0.3">
      <c r="B20" s="4" t="s">
        <v>58</v>
      </c>
      <c r="C20" s="16">
        <v>92987849.541935444</v>
      </c>
      <c r="D20" s="16">
        <v>171279612</v>
      </c>
      <c r="E20" s="20">
        <f t="shared" ref="E20:E23" si="2">D20/C20-1</f>
        <v>0.84195690989452032</v>
      </c>
      <c r="G20" s="41" t="s">
        <v>54</v>
      </c>
      <c r="H20" s="42">
        <v>1266629</v>
      </c>
      <c r="I20" s="42">
        <v>664197</v>
      </c>
      <c r="J20" s="43">
        <v>-0.48</v>
      </c>
    </row>
    <row r="21" spans="2:10" x14ac:dyDescent="0.25">
      <c r="B21" s="4" t="s">
        <v>59</v>
      </c>
      <c r="C21" s="16">
        <v>13682829.580645159</v>
      </c>
      <c r="D21" s="16">
        <v>14626188</v>
      </c>
      <c r="E21" s="20">
        <f t="shared" si="2"/>
        <v>6.8944688216336036E-2</v>
      </c>
    </row>
    <row r="22" spans="2:10" x14ac:dyDescent="0.25">
      <c r="B22" s="4" t="s">
        <v>60</v>
      </c>
      <c r="C22" s="16">
        <v>56959768</v>
      </c>
      <c r="D22" s="16">
        <v>26039115</v>
      </c>
      <c r="E22" s="20">
        <f t="shared" si="2"/>
        <v>-0.54285075388649751</v>
      </c>
    </row>
    <row r="23" spans="2:10" x14ac:dyDescent="0.25">
      <c r="B23" s="4" t="s">
        <v>61</v>
      </c>
      <c r="C23" s="16">
        <v>24221120.803225808</v>
      </c>
      <c r="D23" s="16">
        <v>26039115</v>
      </c>
      <c r="E23" s="20">
        <f t="shared" si="2"/>
        <v>7.5058219293141493E-2</v>
      </c>
    </row>
    <row r="26" spans="2:10" x14ac:dyDescent="0.25">
      <c r="B26" s="44" t="s">
        <v>67</v>
      </c>
    </row>
    <row r="27" spans="2:10" x14ac:dyDescent="0.25">
      <c r="B27" t="s">
        <v>62</v>
      </c>
      <c r="C27" s="45">
        <f>C5/C19</f>
        <v>7034.1817216167747</v>
      </c>
      <c r="D27" s="45">
        <f>D5/D19</f>
        <v>5890.2623083131557</v>
      </c>
      <c r="E27" s="20">
        <f>D27/C27-1</f>
        <v>-0.16262295439258201</v>
      </c>
    </row>
    <row r="28" spans="2:10" x14ac:dyDescent="0.25">
      <c r="B28" t="s">
        <v>63</v>
      </c>
      <c r="C28" s="45">
        <f>(C6/C20)*1000000</f>
        <v>20468.275752588183</v>
      </c>
      <c r="D28" s="45">
        <f>(D6/D20)*1000000</f>
        <v>12935.500344314187</v>
      </c>
      <c r="E28" s="20">
        <f t="shared" ref="E28:E31" si="3">D28/C28-1</f>
        <v>-0.36802198188684687</v>
      </c>
    </row>
    <row r="29" spans="2:10" x14ac:dyDescent="0.25">
      <c r="B29" t="s">
        <v>64</v>
      </c>
      <c r="C29" s="45">
        <f>(C7/C21)*1000000</f>
        <v>62357.218392945288</v>
      </c>
      <c r="D29" s="45">
        <f>(D7/D21)*1000000</f>
        <v>20720.296361567343</v>
      </c>
      <c r="E29" s="20">
        <f t="shared" si="3"/>
        <v>-0.6677161538701426</v>
      </c>
    </row>
    <row r="30" spans="2:10" x14ac:dyDescent="0.25">
      <c r="B30" t="s">
        <v>65</v>
      </c>
      <c r="C30" s="45">
        <f>(C8/C22)*1000000</f>
        <v>14938.227978737556</v>
      </c>
      <c r="D30" s="45">
        <f>(D8/D22)*1000000</f>
        <v>26577.86180521112</v>
      </c>
      <c r="E30" s="20">
        <f t="shared" si="3"/>
        <v>0.77918437468225332</v>
      </c>
    </row>
    <row r="31" spans="2:10" x14ac:dyDescent="0.25">
      <c r="B31" t="s">
        <v>66</v>
      </c>
      <c r="C31" s="45">
        <f>(C9/C23)*1000000</f>
        <v>34498.990698194088</v>
      </c>
      <c r="D31" s="45">
        <f>(D9/D23)*1000000</f>
        <v>26577.86180521112</v>
      </c>
      <c r="E31" s="20">
        <f t="shared" si="3"/>
        <v>-0.22960465603991176</v>
      </c>
    </row>
  </sheetData>
  <sortState xmlns:xlrd2="http://schemas.microsoft.com/office/spreadsheetml/2017/richdata2" ref="B3:D12">
    <sortCondition descending="1" ref="C5"/>
  </sortState>
  <mergeCells count="1">
    <mergeCell ref="F3:G3"/>
  </mergeCell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7453-C223-4C69-8289-EA872ED342E9}">
  <dimension ref="A3:K21"/>
  <sheetViews>
    <sheetView showGridLines="0" topLeftCell="A2" workbookViewId="0">
      <selection activeCell="I6" sqref="I6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5703125" bestFit="1" customWidth="1"/>
    <col min="4" max="4" width="12" bestFit="1" customWidth="1"/>
    <col min="5" max="5" width="17.28515625" customWidth="1"/>
    <col min="6" max="6" width="15.140625" customWidth="1"/>
    <col min="7" max="18" width="21.85546875" bestFit="1" customWidth="1"/>
    <col min="19" max="19" width="17.85546875" bestFit="1" customWidth="1"/>
    <col min="20" max="20" width="22.5703125" bestFit="1" customWidth="1"/>
    <col min="21" max="21" width="25.28515625" bestFit="1" customWidth="1"/>
    <col min="22" max="22" width="24.5703125" bestFit="1" customWidth="1"/>
    <col min="23" max="23" width="24.42578125" bestFit="1" customWidth="1"/>
    <col min="24" max="24" width="26.85546875" bestFit="1" customWidth="1"/>
    <col min="25" max="25" width="25.5703125" bestFit="1" customWidth="1"/>
    <col min="26" max="26" width="26.28515625" bestFit="1" customWidth="1"/>
    <col min="27" max="27" width="25.7109375" bestFit="1" customWidth="1"/>
  </cols>
  <sheetData>
    <row r="3" spans="1:10" x14ac:dyDescent="0.25">
      <c r="B3" t="s">
        <v>34</v>
      </c>
      <c r="E3" s="17" t="s">
        <v>46</v>
      </c>
      <c r="F3" s="17"/>
      <c r="I3" s="12" t="s">
        <v>34</v>
      </c>
    </row>
    <row r="4" spans="1:10" x14ac:dyDescent="0.25">
      <c r="A4" t="s">
        <v>47</v>
      </c>
      <c r="B4" t="s">
        <v>32</v>
      </c>
      <c r="C4" t="s">
        <v>33</v>
      </c>
      <c r="E4" s="13" t="s">
        <v>45</v>
      </c>
      <c r="F4" s="13" t="s">
        <v>33</v>
      </c>
      <c r="H4" s="12" t="s">
        <v>47</v>
      </c>
      <c r="I4" t="s">
        <v>32</v>
      </c>
      <c r="J4" t="s">
        <v>33</v>
      </c>
    </row>
    <row r="5" spans="1:10" x14ac:dyDescent="0.25">
      <c r="A5" s="15" t="s">
        <v>36</v>
      </c>
      <c r="B5" s="16">
        <v>10743487</v>
      </c>
      <c r="C5" s="16">
        <v>5532895</v>
      </c>
      <c r="D5" s="20">
        <f>C5/B5-1</f>
        <v>-0.48500007492911756</v>
      </c>
      <c r="E5" s="14">
        <f>B5/$B$13</f>
        <v>0.67726269706793785</v>
      </c>
      <c r="F5" s="14">
        <f>C5/$C$13</f>
        <v>0.5960817768096297</v>
      </c>
      <c r="H5" s="15" t="s">
        <v>36</v>
      </c>
      <c r="I5" s="16">
        <v>10743487</v>
      </c>
      <c r="J5" s="16">
        <v>5532895</v>
      </c>
    </row>
    <row r="6" spans="1:10" x14ac:dyDescent="0.25">
      <c r="A6" s="15" t="s">
        <v>41</v>
      </c>
      <c r="B6" s="16">
        <v>1430963.7540000002</v>
      </c>
      <c r="C6" s="16">
        <v>2151116.2800000003</v>
      </c>
      <c r="D6" s="20">
        <f>C6/B6-1</f>
        <v>0.50326398833439634</v>
      </c>
      <c r="E6" s="14">
        <f t="shared" ref="E6:E12" si="0">B6/$B$13</f>
        <v>9.0207059536675682E-2</v>
      </c>
      <c r="F6" s="14">
        <f t="shared" ref="F6:F12" si="1">C6/$C$13</f>
        <v>0.23174869834083625</v>
      </c>
      <c r="H6" s="15" t="s">
        <v>41</v>
      </c>
      <c r="I6" s="16">
        <v>1430963.7540000002</v>
      </c>
      <c r="J6" s="16">
        <v>2151116.2800000003</v>
      </c>
    </row>
    <row r="7" spans="1:10" x14ac:dyDescent="0.25">
      <c r="A7" s="15" t="s">
        <v>43</v>
      </c>
      <c r="B7" s="16">
        <v>1271387.0313208061</v>
      </c>
      <c r="C7" s="16">
        <v>269701.99999999994</v>
      </c>
      <c r="D7" s="20">
        <f t="shared" ref="D7:D15" si="2">C7/B7-1</f>
        <v>-0.78786790068181323</v>
      </c>
      <c r="E7" s="14">
        <f t="shared" si="0"/>
        <v>8.0147442804140587E-2</v>
      </c>
      <c r="F7" s="14">
        <f t="shared" si="1"/>
        <v>2.9056117524209429E-2</v>
      </c>
      <c r="H7" s="15" t="s">
        <v>43</v>
      </c>
      <c r="I7" s="16">
        <v>1271387.0313208061</v>
      </c>
      <c r="J7" s="16">
        <v>269701.99999999994</v>
      </c>
    </row>
    <row r="8" spans="1:10" x14ac:dyDescent="0.25">
      <c r="A8" s="15" t="s">
        <v>42</v>
      </c>
      <c r="B8" s="16">
        <v>1266628.8538387094</v>
      </c>
      <c r="C8" s="16">
        <v>664197</v>
      </c>
      <c r="D8" s="20">
        <f t="shared" si="2"/>
        <v>-0.47561829340374573</v>
      </c>
      <c r="E8" s="14">
        <f t="shared" si="0"/>
        <v>7.9847490273397742E-2</v>
      </c>
      <c r="F8" s="14">
        <f t="shared" si="1"/>
        <v>7.1556703662662244E-2</v>
      </c>
      <c r="H8" s="15" t="s">
        <v>42</v>
      </c>
      <c r="I8" s="16">
        <v>1266628.8538387094</v>
      </c>
      <c r="J8" s="16">
        <v>664197</v>
      </c>
    </row>
    <row r="9" spans="1:10" x14ac:dyDescent="0.25">
      <c r="A9" s="15" t="s">
        <v>40</v>
      </c>
      <c r="B9" s="16">
        <v>1018072</v>
      </c>
      <c r="C9" s="16">
        <v>664197</v>
      </c>
      <c r="D9" s="20">
        <f t="shared" si="2"/>
        <v>-0.3475932939909947</v>
      </c>
      <c r="E9" s="14">
        <f t="shared" si="0"/>
        <v>6.4178621757474977E-2</v>
      </c>
      <c r="F9" s="14">
        <f t="shared" si="1"/>
        <v>7.1556703662662244E-2</v>
      </c>
      <c r="H9" s="15" t="s">
        <v>40</v>
      </c>
      <c r="I9" s="16">
        <v>1018072</v>
      </c>
      <c r="J9" s="16">
        <v>664197</v>
      </c>
    </row>
    <row r="10" spans="1:10" x14ac:dyDescent="0.25">
      <c r="A10" s="15" t="s">
        <v>38</v>
      </c>
      <c r="B10" s="16">
        <v>132563</v>
      </c>
      <c r="C10" s="16">
        <v>0</v>
      </c>
      <c r="E10" s="14">
        <f t="shared" si="0"/>
        <v>8.3566885603730927E-3</v>
      </c>
      <c r="F10" s="14">
        <f t="shared" si="1"/>
        <v>0</v>
      </c>
      <c r="H10" s="15" t="s">
        <v>38</v>
      </c>
      <c r="I10" s="16">
        <v>132563</v>
      </c>
      <c r="J10" s="16">
        <v>0</v>
      </c>
    </row>
    <row r="11" spans="1:10" x14ac:dyDescent="0.25">
      <c r="A11" s="15" t="s">
        <v>37</v>
      </c>
      <c r="B11" s="16">
        <v>0</v>
      </c>
      <c r="C11" s="16">
        <v>0</v>
      </c>
      <c r="E11" s="14">
        <f t="shared" si="0"/>
        <v>0</v>
      </c>
      <c r="F11" s="14">
        <f t="shared" si="1"/>
        <v>0</v>
      </c>
      <c r="H11" s="15" t="s">
        <v>37</v>
      </c>
      <c r="I11" s="16">
        <v>0</v>
      </c>
      <c r="J11" s="16">
        <v>0</v>
      </c>
    </row>
    <row r="12" spans="1:10" x14ac:dyDescent="0.25">
      <c r="A12" s="15" t="s">
        <v>39</v>
      </c>
      <c r="B12" s="16">
        <v>0</v>
      </c>
      <c r="C12" s="16">
        <v>0</v>
      </c>
      <c r="E12" s="14">
        <f t="shared" si="0"/>
        <v>0</v>
      </c>
      <c r="F12" s="14">
        <f t="shared" si="1"/>
        <v>0</v>
      </c>
      <c r="H12" s="15" t="s">
        <v>39</v>
      </c>
      <c r="I12" s="16">
        <v>0</v>
      </c>
      <c r="J12" s="16">
        <v>0</v>
      </c>
    </row>
    <row r="13" spans="1:10" x14ac:dyDescent="0.25">
      <c r="A13" s="15" t="s">
        <v>48</v>
      </c>
      <c r="B13" s="16">
        <f>SUM(B5:B12)</f>
        <v>15863101.639159517</v>
      </c>
      <c r="C13" s="16">
        <f>SUM(C5:C12)</f>
        <v>9282107.2800000012</v>
      </c>
      <c r="E13" s="18">
        <v>1</v>
      </c>
      <c r="F13" s="18">
        <v>1</v>
      </c>
      <c r="H13" s="15" t="s">
        <v>48</v>
      </c>
      <c r="I13" s="16">
        <f>SUM(I5:I12)</f>
        <v>15863101.639159517</v>
      </c>
      <c r="J13" s="16">
        <f>SUM(J5:J12)</f>
        <v>9282107.2800000012</v>
      </c>
    </row>
    <row r="14" spans="1:10" x14ac:dyDescent="0.25">
      <c r="B14" s="19">
        <f>B13+'EC-Active Baby'!C13</f>
        <v>25405186.328908097</v>
      </c>
      <c r="C14" s="21">
        <f>C13+'EC-Active Baby'!D13</f>
        <v>27780951.710000001</v>
      </c>
    </row>
    <row r="15" spans="1:10" x14ac:dyDescent="0.25">
      <c r="B15" s="21">
        <f>B14-GETPIVOTDATA(" Print_Spends",$A$3,"MAT","MAT 1")</f>
        <v>25272623.328908097</v>
      </c>
    </row>
    <row r="16" spans="1:10" x14ac:dyDescent="0.25">
      <c r="C16">
        <f>GETPIVOTDATA(" TV_Spends",$A$3,"MAT","MAT 1")+GETPIVOTDATA(" TV_Spends",'EC-Active Baby'!$B$3,"MAT","MAT 1")</f>
        <v>15842565.33</v>
      </c>
      <c r="D16">
        <f>GETPIVOTDATA(" TV_Spends",$A$3,"MAT","MAT 2")+GETPIVOTDATA(" TV_Spends",'EC-Active Baby'!$B$3,"MAT","MAT 2")</f>
        <v>20128965</v>
      </c>
    </row>
    <row r="17" spans="3:11" x14ac:dyDescent="0.25">
      <c r="C17">
        <f>GETPIVOTDATA(" FB_IG_Spends",$A$3,"MAT","MAT 1")+GETPIVOTDATA(" FB_IG_Spends",'EC-Active Baby'!$B$3,"MAT","MAT 1")</f>
        <v>3334264.7000645157</v>
      </c>
      <c r="D17">
        <f>GETPIVOTDATA(" FB_IG_Spends",$A$3,"MAT","MAT 2")+GETPIVOTDATA(" FB_IG_Spends",'EC-Active Baby'!$B$3,"MAT","MAT 2")</f>
        <v>4366703.7600000007</v>
      </c>
    </row>
    <row r="18" spans="3:11" x14ac:dyDescent="0.25">
      <c r="C18">
        <f>GETPIVOTDATA(" Video_Spends",$A$3,"MAT","MAT 1")+GETPIVOTDATA(" Video_Spends",'EC-Active Baby'!$B$3,"MAT","MAT 1")</f>
        <v>2124610.2237145482</v>
      </c>
      <c r="D18">
        <f>GETPIVOTDATA(" Video_Spends",$A$3,"MAT","MAT 2")+GETPIVOTDATA(" Video_Spends",'EC-Active Baby'!$B$3,"MAT","MAT 2")</f>
        <v>572760.94999999995</v>
      </c>
    </row>
    <row r="19" spans="3:11" x14ac:dyDescent="0.25">
      <c r="C19">
        <f>GETPIVOTDATA(" Search_Spends",$A$3,"MAT","MAT 1")+GETPIVOTDATA(" Search_Spends",'EC-Active Baby'!$B$3,"MAT","MAT 1")</f>
        <v>2102233.0751290321</v>
      </c>
      <c r="D19">
        <f>GETPIVOTDATA(" Search_Spends",$A$3,"MAT","MAT 2")+GETPIVOTDATA(" Search_Spends",'EC-Active Baby'!$B$3,"MAT","MAT 2")</f>
        <v>1356261</v>
      </c>
    </row>
    <row r="20" spans="3:11" ht="15.75" thickBot="1" x14ac:dyDescent="0.3">
      <c r="C20">
        <f>GETPIVOTDATA(" Display_Spends",$A$3,"MAT","MAT 1")+GETPIVOTDATA(" Display_Spends",'EC-Active Baby'!$B$3,"MAT","MAT 1")</f>
        <v>1868950</v>
      </c>
      <c r="D20">
        <f>GETPIVOTDATA(" Display_Spends",$A$3,"MAT","MAT 2")+GETPIVOTDATA(" Display_Spends",'EC-Active Baby'!$B$3,"MAT","MAT 2")</f>
        <v>1356261</v>
      </c>
    </row>
    <row r="21" spans="3:11" ht="15.75" thickBot="1" x14ac:dyDescent="0.3">
      <c r="H21" s="41" t="s">
        <v>53</v>
      </c>
      <c r="I21" s="42">
        <v>1430964</v>
      </c>
      <c r="J21" s="42">
        <v>2151116</v>
      </c>
      <c r="K21" s="43">
        <v>0.5</v>
      </c>
    </row>
  </sheetData>
  <mergeCells count="1">
    <mergeCell ref="E3:F3"/>
  </mergeCell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820E-9658-46EF-B264-CD115DD2FC61}">
  <dimension ref="B2:G18"/>
  <sheetViews>
    <sheetView showGridLines="0" workbookViewId="0">
      <selection activeCell="C13" sqref="C13"/>
    </sheetView>
  </sheetViews>
  <sheetFormatPr defaultRowHeight="15" x14ac:dyDescent="0.25"/>
  <cols>
    <col min="1" max="1" width="9.140625" style="23"/>
    <col min="2" max="2" width="15.5703125" style="23" bestFit="1" customWidth="1"/>
    <col min="3" max="3" width="13.7109375" style="23" bestFit="1" customWidth="1"/>
    <col min="4" max="4" width="12" style="23" bestFit="1" customWidth="1"/>
    <col min="5" max="5" width="9.140625" style="23"/>
    <col min="6" max="6" width="14.85546875" style="23" customWidth="1"/>
    <col min="7" max="7" width="12.5703125" style="23" customWidth="1"/>
    <col min="8" max="16384" width="9.140625" style="23"/>
  </cols>
  <sheetData>
    <row r="2" spans="2:7" x14ac:dyDescent="0.25">
      <c r="B2" s="22" t="s">
        <v>49</v>
      </c>
      <c r="C2" s="22"/>
      <c r="D2" s="22"/>
      <c r="F2" s="24" t="s">
        <v>46</v>
      </c>
      <c r="G2" s="24"/>
    </row>
    <row r="3" spans="2:7" x14ac:dyDescent="0.25">
      <c r="B3" s="25" t="s">
        <v>35</v>
      </c>
      <c r="C3" s="25" t="s">
        <v>32</v>
      </c>
      <c r="D3" s="25" t="s">
        <v>33</v>
      </c>
      <c r="F3" s="25" t="s">
        <v>45</v>
      </c>
      <c r="G3" s="25" t="s">
        <v>33</v>
      </c>
    </row>
    <row r="4" spans="2:7" x14ac:dyDescent="0.25">
      <c r="B4" s="26" t="s">
        <v>36</v>
      </c>
      <c r="C4" s="23">
        <v>15842565.33</v>
      </c>
      <c r="D4" s="23">
        <v>20128965</v>
      </c>
      <c r="F4" s="27">
        <f>C4/C9</f>
        <v>0.62686668218015995</v>
      </c>
      <c r="G4" s="27">
        <f>D4/D9</f>
        <v>0.72455995064972523</v>
      </c>
    </row>
    <row r="5" spans="2:7" x14ac:dyDescent="0.25">
      <c r="B5" s="26" t="s">
        <v>41</v>
      </c>
      <c r="C5" s="23">
        <v>3334264.7000645157</v>
      </c>
      <c r="D5" s="23">
        <v>4366703.7600000007</v>
      </c>
      <c r="F5" s="27">
        <f>C5/C9</f>
        <v>0.131931881390567</v>
      </c>
      <c r="G5" s="27">
        <f>D5/D9</f>
        <v>0.15718337534232735</v>
      </c>
    </row>
    <row r="6" spans="2:7" x14ac:dyDescent="0.25">
      <c r="B6" s="26" t="s">
        <v>43</v>
      </c>
      <c r="C6" s="23">
        <v>2124610.2237145482</v>
      </c>
      <c r="D6" s="23">
        <v>572760.94999999995</v>
      </c>
      <c r="F6" s="27">
        <f>C6/C9</f>
        <v>8.4067657864976983E-2</v>
      </c>
      <c r="G6" s="27">
        <f>D6/D9</f>
        <v>2.0617038465022403E-2</v>
      </c>
    </row>
    <row r="7" spans="2:7" x14ac:dyDescent="0.25">
      <c r="B7" s="26" t="s">
        <v>40</v>
      </c>
      <c r="C7" s="23">
        <v>2102233.0751290321</v>
      </c>
      <c r="D7" s="23">
        <v>1356261</v>
      </c>
      <c r="F7" s="27">
        <f>C7/C9</f>
        <v>8.3182227469187991E-2</v>
      </c>
      <c r="G7" s="27">
        <f>D7/D9</f>
        <v>4.8819817771462513E-2</v>
      </c>
    </row>
    <row r="8" spans="2:7" x14ac:dyDescent="0.25">
      <c r="B8" s="26" t="s">
        <v>42</v>
      </c>
      <c r="C8" s="23">
        <v>1868950</v>
      </c>
      <c r="D8" s="23">
        <v>1356261</v>
      </c>
      <c r="F8" s="27">
        <f>C8/C9</f>
        <v>7.3951564109510912E-2</v>
      </c>
      <c r="G8" s="27">
        <f>D8/D9</f>
        <v>4.8819817771462513E-2</v>
      </c>
    </row>
    <row r="9" spans="2:7" x14ac:dyDescent="0.25">
      <c r="B9" s="28" t="s">
        <v>44</v>
      </c>
      <c r="C9" s="29">
        <v>25272623</v>
      </c>
      <c r="D9" s="29">
        <v>27780951.710000001</v>
      </c>
      <c r="F9" s="30">
        <v>1</v>
      </c>
      <c r="G9" s="30">
        <v>1</v>
      </c>
    </row>
    <row r="13" spans="2:7" x14ac:dyDescent="0.25">
      <c r="B13" s="31">
        <v>15842565.33</v>
      </c>
      <c r="C13" s="32">
        <v>20128965</v>
      </c>
    </row>
    <row r="14" spans="2:7" x14ac:dyDescent="0.25">
      <c r="B14" s="33">
        <v>3334264.7</v>
      </c>
      <c r="C14" s="34">
        <v>4366703.76</v>
      </c>
    </row>
    <row r="15" spans="2:7" x14ac:dyDescent="0.25">
      <c r="B15" s="33">
        <v>2124610.2239999999</v>
      </c>
      <c r="C15" s="34">
        <v>572760.94999999995</v>
      </c>
    </row>
    <row r="16" spans="2:7" x14ac:dyDescent="0.25">
      <c r="B16" s="33">
        <v>2102233.0750000002</v>
      </c>
      <c r="C16" s="34">
        <v>1356261</v>
      </c>
    </row>
    <row r="17" spans="2:3" x14ac:dyDescent="0.25">
      <c r="B17" s="33">
        <v>1868950</v>
      </c>
      <c r="C17" s="34">
        <v>1356261</v>
      </c>
    </row>
    <row r="18" spans="2:3" x14ac:dyDescent="0.25">
      <c r="B18" s="35">
        <v>25272623</v>
      </c>
      <c r="C18" s="36">
        <v>27780951.710000001</v>
      </c>
    </row>
  </sheetData>
  <mergeCells count="2">
    <mergeCell ref="F2:G2"/>
    <mergeCell ref="B2:D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186F-17FC-417A-A91E-A33F09E969E8}">
  <dimension ref="A1:AD105"/>
  <sheetViews>
    <sheetView tabSelected="1" workbookViewId="0">
      <selection activeCell="K27" sqref="K27"/>
    </sheetView>
  </sheetViews>
  <sheetFormatPr defaultRowHeight="15" x14ac:dyDescent="0.25"/>
  <cols>
    <col min="1" max="1" width="9.140625" style="4"/>
    <col min="2" max="2" width="10.7109375" style="4" bestFit="1" customWidth="1"/>
    <col min="3" max="3" width="9.140625" style="4"/>
    <col min="4" max="4" width="22" style="4" bestFit="1" customWidth="1"/>
    <col min="5" max="5" width="10.5703125" style="4" bestFit="1" customWidth="1"/>
    <col min="6" max="6" width="9" style="4" bestFit="1" customWidth="1"/>
    <col min="7" max="11" width="9.140625" style="4"/>
    <col min="12" max="12" width="12.140625" style="4" bestFit="1" customWidth="1"/>
    <col min="13" max="13" width="11.85546875" style="4" bestFit="1" customWidth="1"/>
    <col min="14" max="14" width="15" style="4" bestFit="1" customWidth="1"/>
    <col min="15" max="16" width="9.140625" style="4"/>
    <col min="17" max="17" width="13.42578125" style="4" bestFit="1" customWidth="1"/>
    <col min="18" max="18" width="9.140625" style="4"/>
    <col min="19" max="19" width="11.85546875" style="4" bestFit="1" customWidth="1"/>
    <col min="20" max="22" width="9.140625" style="4"/>
    <col min="23" max="23" width="12.140625" style="4" bestFit="1" customWidth="1"/>
    <col min="24" max="16384" width="9.140625" style="4"/>
  </cols>
  <sheetData>
    <row r="1" spans="1:30" x14ac:dyDescent="0.25">
      <c r="A1" s="4" t="s">
        <v>31</v>
      </c>
      <c r="B1" s="5" t="s">
        <v>0</v>
      </c>
      <c r="C1" s="1" t="s">
        <v>1</v>
      </c>
      <c r="D1" s="1" t="s">
        <v>29</v>
      </c>
      <c r="E1" s="2" t="s">
        <v>2</v>
      </c>
      <c r="F1" s="3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</row>
    <row r="2" spans="1:30" x14ac:dyDescent="0.25">
      <c r="A2" s="4" t="s">
        <v>32</v>
      </c>
      <c r="B2" s="6">
        <v>44115</v>
      </c>
      <c r="C2" s="1" t="s">
        <v>8</v>
      </c>
      <c r="D2" s="1" t="s">
        <v>30</v>
      </c>
      <c r="E2" s="3">
        <v>0</v>
      </c>
      <c r="F2" s="9">
        <v>0</v>
      </c>
      <c r="G2" s="3">
        <v>0</v>
      </c>
      <c r="H2" s="3">
        <v>0</v>
      </c>
      <c r="I2" s="3">
        <v>0</v>
      </c>
      <c r="J2" s="3">
        <v>0</v>
      </c>
      <c r="K2" s="8">
        <v>111.49999999999997</v>
      </c>
      <c r="L2" s="8">
        <v>1361500</v>
      </c>
      <c r="M2" s="9">
        <v>0</v>
      </c>
      <c r="N2" s="9">
        <v>0</v>
      </c>
      <c r="O2" s="9">
        <v>0</v>
      </c>
      <c r="P2" s="9">
        <v>0</v>
      </c>
      <c r="Q2" s="10">
        <v>63932</v>
      </c>
      <c r="R2" s="10">
        <v>186</v>
      </c>
      <c r="S2" s="10">
        <v>11375.451612903225</v>
      </c>
      <c r="T2" s="10">
        <v>252.8083870967746</v>
      </c>
      <c r="U2" s="10">
        <v>2105.4193548387102</v>
      </c>
      <c r="V2" s="10">
        <v>3067.3277419354799</v>
      </c>
      <c r="W2" s="10">
        <v>393787.48387096758</v>
      </c>
      <c r="X2" s="10">
        <v>43214.725806451606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</row>
    <row r="3" spans="1:30" x14ac:dyDescent="0.25">
      <c r="A3" s="4" t="s">
        <v>32</v>
      </c>
      <c r="B3" s="6">
        <v>44122</v>
      </c>
      <c r="C3" s="1" t="s">
        <v>8</v>
      </c>
      <c r="D3" s="1" t="s">
        <v>30</v>
      </c>
      <c r="E3" s="3">
        <v>0</v>
      </c>
      <c r="F3" s="9">
        <v>0</v>
      </c>
      <c r="G3" s="3">
        <v>0</v>
      </c>
      <c r="H3" s="3">
        <v>0</v>
      </c>
      <c r="I3" s="3">
        <v>0</v>
      </c>
      <c r="J3" s="3">
        <v>0</v>
      </c>
      <c r="K3" s="8">
        <v>0</v>
      </c>
      <c r="L3" s="8">
        <v>0</v>
      </c>
      <c r="M3" s="9">
        <v>0</v>
      </c>
      <c r="N3" s="9">
        <v>0</v>
      </c>
      <c r="O3" s="9">
        <v>0</v>
      </c>
      <c r="P3" s="9">
        <v>0</v>
      </c>
      <c r="Q3" s="10">
        <v>63932</v>
      </c>
      <c r="R3" s="10">
        <v>186</v>
      </c>
      <c r="S3" s="10">
        <v>11375.451612903225</v>
      </c>
      <c r="T3" s="10">
        <v>252.8083870967746</v>
      </c>
      <c r="U3" s="10">
        <v>2105.4193548387102</v>
      </c>
      <c r="V3" s="10">
        <v>3067.3277419354799</v>
      </c>
      <c r="W3" s="10">
        <v>393787.48387096758</v>
      </c>
      <c r="X3" s="10">
        <v>43214.725806451606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</row>
    <row r="4" spans="1:30" x14ac:dyDescent="0.25">
      <c r="A4" s="4" t="s">
        <v>32</v>
      </c>
      <c r="B4" s="6">
        <v>44129</v>
      </c>
      <c r="C4" s="1" t="s">
        <v>8</v>
      </c>
      <c r="D4" s="1" t="s">
        <v>30</v>
      </c>
      <c r="E4" s="2">
        <v>149213.239</v>
      </c>
      <c r="F4" s="9">
        <v>36.956000000000003</v>
      </c>
      <c r="G4" s="1">
        <v>4.037591703647581</v>
      </c>
      <c r="H4" s="2">
        <v>10</v>
      </c>
      <c r="I4" s="2">
        <v>3</v>
      </c>
      <c r="J4" s="4">
        <v>229</v>
      </c>
      <c r="K4" s="8">
        <v>0</v>
      </c>
      <c r="L4" s="8">
        <v>0</v>
      </c>
      <c r="M4" s="9">
        <v>0</v>
      </c>
      <c r="N4" s="9">
        <v>0</v>
      </c>
      <c r="O4" s="9">
        <v>0</v>
      </c>
      <c r="P4" s="9">
        <v>0</v>
      </c>
      <c r="Q4" s="10">
        <v>63932</v>
      </c>
      <c r="R4" s="10">
        <v>186</v>
      </c>
      <c r="S4" s="10">
        <v>11375.451612903225</v>
      </c>
      <c r="T4" s="10">
        <v>252.8083870967746</v>
      </c>
      <c r="U4" s="10">
        <v>2105.4193548387102</v>
      </c>
      <c r="V4" s="10">
        <v>3067.3277419354799</v>
      </c>
      <c r="W4" s="10">
        <v>393787.48387096758</v>
      </c>
      <c r="X4" s="10">
        <v>43214.725806451606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</row>
    <row r="5" spans="1:30" x14ac:dyDescent="0.25">
      <c r="A5" s="4" t="s">
        <v>32</v>
      </c>
      <c r="B5" s="6">
        <v>44136</v>
      </c>
      <c r="C5" s="1" t="s">
        <v>8</v>
      </c>
      <c r="D5" s="1" t="s">
        <v>30</v>
      </c>
      <c r="E5" s="2">
        <v>241308.875</v>
      </c>
      <c r="F5" s="9">
        <v>62.475999999999999</v>
      </c>
      <c r="G5" s="1">
        <v>3.862425171265766</v>
      </c>
      <c r="H5" s="2">
        <v>13</v>
      </c>
      <c r="I5" s="2">
        <v>4</v>
      </c>
      <c r="J5" s="4">
        <v>240</v>
      </c>
      <c r="K5" s="8">
        <v>0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10">
        <v>294507</v>
      </c>
      <c r="R5" s="10">
        <v>3017</v>
      </c>
      <c r="S5" s="10">
        <v>133293.95376344078</v>
      </c>
      <c r="T5" s="10">
        <v>5444.9515698924733</v>
      </c>
      <c r="U5" s="10">
        <v>2083.5118279569901</v>
      </c>
      <c r="V5" s="10">
        <v>2970.7037311827999</v>
      </c>
      <c r="W5" s="10">
        <v>498957.22903225833</v>
      </c>
      <c r="X5" s="10">
        <v>47695.192301920441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</row>
    <row r="6" spans="1:30" x14ac:dyDescent="0.25">
      <c r="A6" s="4" t="s">
        <v>32</v>
      </c>
      <c r="B6" s="6">
        <v>44143</v>
      </c>
      <c r="C6" s="1" t="s">
        <v>8</v>
      </c>
      <c r="D6" s="1" t="s">
        <v>30</v>
      </c>
      <c r="E6" s="2">
        <v>156357.81599999999</v>
      </c>
      <c r="F6" s="9">
        <v>40.799999999999997</v>
      </c>
      <c r="G6" s="1">
        <v>3.8322994117647058</v>
      </c>
      <c r="H6" s="2">
        <v>10</v>
      </c>
      <c r="I6" s="2">
        <v>3</v>
      </c>
      <c r="J6" s="4">
        <v>197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10">
        <v>1677957</v>
      </c>
      <c r="R6" s="10">
        <v>20004</v>
      </c>
      <c r="S6" s="10">
        <v>864804.96666666609</v>
      </c>
      <c r="T6" s="10">
        <v>36597.810666666643</v>
      </c>
      <c r="U6" s="10">
        <v>1952.06666666667</v>
      </c>
      <c r="V6" s="10">
        <v>2390.9596666666698</v>
      </c>
      <c r="W6" s="10">
        <v>1129975.6999999993</v>
      </c>
      <c r="X6" s="10">
        <v>74577.991274733402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</row>
    <row r="7" spans="1:30" x14ac:dyDescent="0.25">
      <c r="A7" s="4" t="s">
        <v>32</v>
      </c>
      <c r="B7" s="6">
        <v>44150</v>
      </c>
      <c r="C7" s="1" t="s">
        <v>8</v>
      </c>
      <c r="D7" s="1" t="s">
        <v>30</v>
      </c>
      <c r="E7" s="2">
        <v>121344.02900000001</v>
      </c>
      <c r="F7" s="9">
        <v>32.148000000000003</v>
      </c>
      <c r="G7" s="1">
        <v>3.7745436419061842</v>
      </c>
      <c r="H7" s="2">
        <v>9</v>
      </c>
      <c r="I7" s="2">
        <v>2</v>
      </c>
      <c r="J7" s="4">
        <v>204</v>
      </c>
      <c r="K7" s="8">
        <v>0</v>
      </c>
      <c r="L7" s="8">
        <v>0</v>
      </c>
      <c r="M7" s="9">
        <v>0</v>
      </c>
      <c r="N7" s="9">
        <v>0</v>
      </c>
      <c r="O7" s="9">
        <v>0</v>
      </c>
      <c r="P7" s="9">
        <v>0</v>
      </c>
      <c r="Q7" s="10">
        <v>1677957</v>
      </c>
      <c r="R7" s="10">
        <v>20004</v>
      </c>
      <c r="S7" s="10">
        <v>864804.96666666609</v>
      </c>
      <c r="T7" s="10">
        <v>36597.810666666643</v>
      </c>
      <c r="U7" s="10">
        <v>1952.06666666667</v>
      </c>
      <c r="V7" s="10">
        <v>2390.9596666666698</v>
      </c>
      <c r="W7" s="10">
        <v>1129975.6999999993</v>
      </c>
      <c r="X7" s="10">
        <v>74577.991274733402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</row>
    <row r="8" spans="1:30" x14ac:dyDescent="0.25">
      <c r="A8" s="4" t="s">
        <v>32</v>
      </c>
      <c r="B8" s="6">
        <v>44157</v>
      </c>
      <c r="C8" s="1" t="s">
        <v>8</v>
      </c>
      <c r="D8" s="1" t="s">
        <v>30</v>
      </c>
      <c r="E8" s="2">
        <v>141038.60999999999</v>
      </c>
      <c r="F8" s="9">
        <v>36.996000000000002</v>
      </c>
      <c r="G8" s="1">
        <v>3.8122664612390524</v>
      </c>
      <c r="H8" s="2">
        <v>9</v>
      </c>
      <c r="I8" s="2">
        <v>3</v>
      </c>
      <c r="J8" s="4">
        <v>220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10">
        <v>1677957</v>
      </c>
      <c r="R8" s="10">
        <v>20004</v>
      </c>
      <c r="S8" s="10">
        <v>864804.96666666609</v>
      </c>
      <c r="T8" s="10">
        <v>36597.810666666643</v>
      </c>
      <c r="U8" s="10">
        <v>1952.06666666667</v>
      </c>
      <c r="V8" s="10">
        <v>2390.9596666666698</v>
      </c>
      <c r="W8" s="10">
        <v>1129975.6999999993</v>
      </c>
      <c r="X8" s="10">
        <v>74577.991274733402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</row>
    <row r="9" spans="1:30" x14ac:dyDescent="0.25">
      <c r="A9" s="4" t="s">
        <v>32</v>
      </c>
      <c r="B9" s="6">
        <v>44164</v>
      </c>
      <c r="C9" s="1" t="s">
        <v>8</v>
      </c>
      <c r="D9" s="1" t="s">
        <v>30</v>
      </c>
      <c r="E9" s="2">
        <v>213208.75</v>
      </c>
      <c r="F9" s="9">
        <v>55.384</v>
      </c>
      <c r="G9" s="1">
        <v>3.8496452043911598</v>
      </c>
      <c r="H9" s="2">
        <v>12</v>
      </c>
      <c r="I9" s="2">
        <v>3</v>
      </c>
      <c r="J9" s="4">
        <v>276</v>
      </c>
      <c r="K9" s="8">
        <v>0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10">
        <v>1677957</v>
      </c>
      <c r="R9" s="10">
        <v>20004</v>
      </c>
      <c r="S9" s="10">
        <v>864804.96666666609</v>
      </c>
      <c r="T9" s="10">
        <v>36597.810666666643</v>
      </c>
      <c r="U9" s="10">
        <v>1952.06666666667</v>
      </c>
      <c r="V9" s="10">
        <v>2390.9596666666698</v>
      </c>
      <c r="W9" s="10">
        <v>1129975.6999999993</v>
      </c>
      <c r="X9" s="10">
        <v>74577.991274733402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</row>
    <row r="10" spans="1:30" x14ac:dyDescent="0.25">
      <c r="A10" s="4" t="s">
        <v>32</v>
      </c>
      <c r="B10" s="6">
        <v>44171</v>
      </c>
      <c r="C10" s="1" t="s">
        <v>8</v>
      </c>
      <c r="D10" s="1" t="s">
        <v>30</v>
      </c>
      <c r="E10" s="2">
        <v>208611.87899999999</v>
      </c>
      <c r="F10" s="9">
        <v>53.74</v>
      </c>
      <c r="G10" s="1">
        <v>3.8818734462225528</v>
      </c>
      <c r="H10" s="2">
        <v>12</v>
      </c>
      <c r="I10" s="2">
        <v>3</v>
      </c>
      <c r="J10" s="4">
        <v>257</v>
      </c>
      <c r="K10" s="8">
        <v>0</v>
      </c>
      <c r="L10" s="8">
        <v>0</v>
      </c>
      <c r="M10" s="9">
        <v>0</v>
      </c>
      <c r="N10" s="9">
        <v>0</v>
      </c>
      <c r="O10" s="9">
        <v>0</v>
      </c>
      <c r="P10" s="9">
        <v>0</v>
      </c>
      <c r="Q10" s="10">
        <v>1350332</v>
      </c>
      <c r="R10" s="10">
        <v>13802</v>
      </c>
      <c r="S10" s="10">
        <v>2327548.727956993</v>
      </c>
      <c r="T10" s="10">
        <v>105138.13544086016</v>
      </c>
      <c r="U10" s="10">
        <v>1618.22150537634</v>
      </c>
      <c r="V10" s="10">
        <v>1778.6450215053801</v>
      </c>
      <c r="W10" s="10">
        <v>761955.61612903187</v>
      </c>
      <c r="X10" s="10">
        <v>54872.874009017192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</row>
    <row r="11" spans="1:30" x14ac:dyDescent="0.25">
      <c r="A11" s="4" t="s">
        <v>32</v>
      </c>
      <c r="B11" s="6">
        <v>44178</v>
      </c>
      <c r="C11" s="1" t="s">
        <v>8</v>
      </c>
      <c r="D11" s="1" t="s">
        <v>30</v>
      </c>
      <c r="E11" s="2">
        <v>150842.81600000002</v>
      </c>
      <c r="F11" s="9">
        <v>39.124000000000002</v>
      </c>
      <c r="G11" s="1">
        <v>3.8555059809835401</v>
      </c>
      <c r="H11" s="2">
        <v>9</v>
      </c>
      <c r="I11" s="2">
        <v>3</v>
      </c>
      <c r="J11" s="4">
        <v>246</v>
      </c>
      <c r="K11" s="8">
        <v>0</v>
      </c>
      <c r="L11" s="8">
        <v>0</v>
      </c>
      <c r="M11" s="9">
        <v>0</v>
      </c>
      <c r="N11" s="9">
        <v>0</v>
      </c>
      <c r="O11" s="9">
        <v>0</v>
      </c>
      <c r="P11" s="9">
        <v>0</v>
      </c>
      <c r="Q11" s="10">
        <v>1295727</v>
      </c>
      <c r="R11" s="10">
        <v>12769</v>
      </c>
      <c r="S11" s="10">
        <v>2571339.3548387066</v>
      </c>
      <c r="T11" s="10">
        <v>116561.52290322576</v>
      </c>
      <c r="U11" s="10">
        <v>1562.58064516129</v>
      </c>
      <c r="V11" s="10">
        <v>1676.5925806451601</v>
      </c>
      <c r="W11" s="10">
        <v>700618.93548387126</v>
      </c>
      <c r="X11" s="10">
        <v>51588.687798064602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</row>
    <row r="12" spans="1:30" x14ac:dyDescent="0.25">
      <c r="A12" s="4" t="s">
        <v>32</v>
      </c>
      <c r="B12" s="6">
        <v>44185</v>
      </c>
      <c r="C12" s="1" t="s">
        <v>8</v>
      </c>
      <c r="D12" s="1" t="s">
        <v>30</v>
      </c>
      <c r="E12" s="2">
        <v>272978.761</v>
      </c>
      <c r="F12" s="9">
        <v>70.736000000000004</v>
      </c>
      <c r="G12" s="1">
        <v>3.8591206881927165</v>
      </c>
      <c r="H12" s="2">
        <v>16</v>
      </c>
      <c r="I12" s="2">
        <v>4</v>
      </c>
      <c r="J12" s="4">
        <v>286</v>
      </c>
      <c r="K12" s="8">
        <v>0</v>
      </c>
      <c r="L12" s="8">
        <v>0</v>
      </c>
      <c r="M12" s="9">
        <v>0</v>
      </c>
      <c r="N12" s="9">
        <v>0</v>
      </c>
      <c r="O12" s="9">
        <v>0</v>
      </c>
      <c r="P12" s="9">
        <v>0</v>
      </c>
      <c r="Q12" s="10">
        <v>1295727</v>
      </c>
      <c r="R12" s="10">
        <v>12769</v>
      </c>
      <c r="S12" s="10">
        <v>2571339.3548387066</v>
      </c>
      <c r="T12" s="10">
        <v>116561.52290322576</v>
      </c>
      <c r="U12" s="10">
        <v>1562.58064516129</v>
      </c>
      <c r="V12" s="10">
        <v>1676.5925806451601</v>
      </c>
      <c r="W12" s="10">
        <v>700618.93548387126</v>
      </c>
      <c r="X12" s="10">
        <v>51588.687798064602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</row>
    <row r="13" spans="1:30" x14ac:dyDescent="0.25">
      <c r="A13" s="4" t="s">
        <v>32</v>
      </c>
      <c r="B13" s="6">
        <v>44192</v>
      </c>
      <c r="C13" s="1" t="s">
        <v>8</v>
      </c>
      <c r="D13" s="1" t="s">
        <v>30</v>
      </c>
      <c r="E13" s="2">
        <v>208147.141</v>
      </c>
      <c r="F13" s="9">
        <v>52.276000000000003</v>
      </c>
      <c r="G13" s="1">
        <v>3.9816960172928306</v>
      </c>
      <c r="H13" s="2">
        <v>11</v>
      </c>
      <c r="I13" s="2">
        <v>3</v>
      </c>
      <c r="J13" s="4">
        <v>261</v>
      </c>
      <c r="K13" s="8">
        <v>0</v>
      </c>
      <c r="L13" s="8">
        <v>0</v>
      </c>
      <c r="M13" s="9">
        <v>0</v>
      </c>
      <c r="N13" s="9">
        <v>0</v>
      </c>
      <c r="O13" s="9">
        <v>0</v>
      </c>
      <c r="P13" s="9">
        <v>0</v>
      </c>
      <c r="Q13" s="10">
        <v>1295727</v>
      </c>
      <c r="R13" s="10">
        <v>12769</v>
      </c>
      <c r="S13" s="10">
        <v>2571339.3548387066</v>
      </c>
      <c r="T13" s="10">
        <v>116561.52290322576</v>
      </c>
      <c r="U13" s="10">
        <v>1562.58064516129</v>
      </c>
      <c r="V13" s="10">
        <v>1676.5925806451601</v>
      </c>
      <c r="W13" s="10">
        <v>700618.93548387126</v>
      </c>
      <c r="X13" s="10">
        <v>51588.687798064602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</row>
    <row r="14" spans="1:30" x14ac:dyDescent="0.25">
      <c r="A14" s="4" t="s">
        <v>32</v>
      </c>
      <c r="B14" s="6">
        <v>44199</v>
      </c>
      <c r="C14" s="1" t="s">
        <v>8</v>
      </c>
      <c r="D14" s="1" t="s">
        <v>30</v>
      </c>
      <c r="E14" s="2">
        <v>132243</v>
      </c>
      <c r="F14" s="9">
        <v>32.1</v>
      </c>
      <c r="G14" s="1">
        <v>4.1197196261682247</v>
      </c>
      <c r="H14" s="2">
        <v>9</v>
      </c>
      <c r="I14" s="2">
        <v>2</v>
      </c>
      <c r="J14" s="4">
        <v>239</v>
      </c>
      <c r="K14" s="8">
        <v>0</v>
      </c>
      <c r="L14" s="8">
        <v>0</v>
      </c>
      <c r="M14" s="9">
        <v>0</v>
      </c>
      <c r="N14" s="9">
        <v>0</v>
      </c>
      <c r="O14" s="9">
        <v>0</v>
      </c>
      <c r="P14" s="9">
        <v>0</v>
      </c>
      <c r="Q14" s="10">
        <v>740416</v>
      </c>
      <c r="R14" s="10">
        <v>7297</v>
      </c>
      <c r="S14" s="10">
        <v>1469336.7741935477</v>
      </c>
      <c r="T14" s="10">
        <v>66606.584516128962</v>
      </c>
      <c r="U14" s="10">
        <v>892.90322580645204</v>
      </c>
      <c r="V14" s="10">
        <v>14440.827096774199</v>
      </c>
      <c r="W14" s="10">
        <v>400353.67741935531</v>
      </c>
      <c r="X14" s="10">
        <v>29479.250170322543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</row>
    <row r="15" spans="1:30" x14ac:dyDescent="0.25">
      <c r="A15" s="4" t="s">
        <v>32</v>
      </c>
      <c r="B15" s="6">
        <v>44206</v>
      </c>
      <c r="C15" s="1" t="s">
        <v>8</v>
      </c>
      <c r="D15" s="1" t="s">
        <v>30</v>
      </c>
      <c r="E15" s="2">
        <v>142423.02000000002</v>
      </c>
      <c r="F15" s="9">
        <v>34.664000000000001</v>
      </c>
      <c r="G15" s="1">
        <v>4.1086723978767603</v>
      </c>
      <c r="H15" s="2">
        <v>10</v>
      </c>
      <c r="I15" s="2">
        <v>3</v>
      </c>
      <c r="J15" s="4">
        <v>240</v>
      </c>
      <c r="K15" s="8">
        <v>0</v>
      </c>
      <c r="L15" s="8">
        <v>0</v>
      </c>
      <c r="M15" s="9">
        <v>0</v>
      </c>
      <c r="N15" s="9">
        <v>0</v>
      </c>
      <c r="O15" s="9">
        <v>0</v>
      </c>
      <c r="P15" s="9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31459.806451612902</v>
      </c>
      <c r="W15" s="10">
        <v>0</v>
      </c>
      <c r="X15" s="10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</row>
    <row r="16" spans="1:30" x14ac:dyDescent="0.25">
      <c r="A16" s="4" t="s">
        <v>32</v>
      </c>
      <c r="B16" s="6">
        <v>44213</v>
      </c>
      <c r="C16" s="1" t="s">
        <v>8</v>
      </c>
      <c r="D16" s="1" t="s">
        <v>30</v>
      </c>
      <c r="E16" s="2">
        <v>205497.04200000002</v>
      </c>
      <c r="F16" s="9">
        <v>54.823999999999998</v>
      </c>
      <c r="G16" s="1">
        <v>3.7483044287173501</v>
      </c>
      <c r="H16" s="2">
        <v>13</v>
      </c>
      <c r="I16" s="2">
        <v>3</v>
      </c>
      <c r="J16" s="4">
        <v>257</v>
      </c>
      <c r="K16" s="8">
        <v>0</v>
      </c>
      <c r="L16" s="8">
        <v>0</v>
      </c>
      <c r="M16" s="9">
        <v>0</v>
      </c>
      <c r="N16" s="9">
        <v>0</v>
      </c>
      <c r="O16" s="9">
        <v>0</v>
      </c>
      <c r="P16" s="9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31459.806451612902</v>
      </c>
      <c r="W16" s="10">
        <v>0</v>
      </c>
      <c r="X16" s="10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</row>
    <row r="17" spans="1:30" x14ac:dyDescent="0.25">
      <c r="A17" s="4" t="s">
        <v>32</v>
      </c>
      <c r="B17" s="6">
        <v>44220</v>
      </c>
      <c r="C17" s="1" t="s">
        <v>8</v>
      </c>
      <c r="D17" s="1" t="s">
        <v>30</v>
      </c>
      <c r="E17" s="2">
        <v>261161.28499999997</v>
      </c>
      <c r="F17" s="9">
        <v>66.823999999999998</v>
      </c>
      <c r="G17" s="1">
        <v>3.9081959325990656</v>
      </c>
      <c r="H17" s="2">
        <v>16</v>
      </c>
      <c r="I17" s="2">
        <v>4</v>
      </c>
      <c r="J17" s="4">
        <v>272</v>
      </c>
      <c r="K17" s="8">
        <v>0</v>
      </c>
      <c r="L17" s="8">
        <v>0</v>
      </c>
      <c r="M17" s="9">
        <v>0</v>
      </c>
      <c r="N17" s="9">
        <v>0</v>
      </c>
      <c r="O17" s="9">
        <v>0</v>
      </c>
      <c r="P17" s="9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31459.806451612902</v>
      </c>
      <c r="W17" s="10">
        <v>0</v>
      </c>
      <c r="X17" s="10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</row>
    <row r="18" spans="1:30" x14ac:dyDescent="0.25">
      <c r="A18" s="4" t="s">
        <v>32</v>
      </c>
      <c r="B18" s="6">
        <v>44227</v>
      </c>
      <c r="C18" s="1" t="s">
        <v>8</v>
      </c>
      <c r="D18" s="1" t="s">
        <v>30</v>
      </c>
      <c r="E18" s="2">
        <v>392027.63300000003</v>
      </c>
      <c r="F18" s="9">
        <v>94.888000000000005</v>
      </c>
      <c r="G18" s="1">
        <v>4.1314774576342641</v>
      </c>
      <c r="H18" s="2">
        <v>18</v>
      </c>
      <c r="I18" s="2">
        <v>5</v>
      </c>
      <c r="J18" s="4">
        <v>302</v>
      </c>
      <c r="K18" s="8">
        <v>0</v>
      </c>
      <c r="L18" s="8">
        <v>0</v>
      </c>
      <c r="M18" s="9">
        <v>0</v>
      </c>
      <c r="N18" s="9">
        <v>0</v>
      </c>
      <c r="O18" s="9">
        <v>0</v>
      </c>
      <c r="P18" s="9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31459.806451612902</v>
      </c>
      <c r="W18" s="10">
        <v>0</v>
      </c>
      <c r="X18" s="10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</row>
    <row r="19" spans="1:30" x14ac:dyDescent="0.25">
      <c r="A19" s="4" t="s">
        <v>32</v>
      </c>
      <c r="B19" s="6">
        <v>44234</v>
      </c>
      <c r="C19" s="1" t="s">
        <v>8</v>
      </c>
      <c r="D19" s="1" t="s">
        <v>30</v>
      </c>
      <c r="E19" s="2">
        <v>283784.91800000001</v>
      </c>
      <c r="F19" s="9">
        <v>69.352000000000004</v>
      </c>
      <c r="G19" s="1">
        <v>4.0919500230707122</v>
      </c>
      <c r="H19" s="2">
        <v>14</v>
      </c>
      <c r="I19" s="2">
        <v>4</v>
      </c>
      <c r="J19" s="4">
        <v>264</v>
      </c>
      <c r="K19" s="8">
        <v>0</v>
      </c>
      <c r="L19" s="8">
        <v>0</v>
      </c>
      <c r="M19" s="9">
        <v>0</v>
      </c>
      <c r="N19" s="9">
        <v>0</v>
      </c>
      <c r="O19" s="9">
        <v>0</v>
      </c>
      <c r="P19" s="9">
        <v>0</v>
      </c>
      <c r="Q19" s="10">
        <v>795401</v>
      </c>
      <c r="R19" s="10">
        <v>18181</v>
      </c>
      <c r="S19" s="10">
        <v>293514.75</v>
      </c>
      <c r="T19" s="10">
        <v>9498.5874999999996</v>
      </c>
      <c r="U19" s="10">
        <v>0</v>
      </c>
      <c r="V19" s="10">
        <v>26870.25</v>
      </c>
      <c r="W19" s="10">
        <v>0</v>
      </c>
      <c r="X19" s="10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</row>
    <row r="20" spans="1:30" x14ac:dyDescent="0.25">
      <c r="A20" s="4" t="s">
        <v>32</v>
      </c>
      <c r="B20" s="6">
        <v>44241</v>
      </c>
      <c r="C20" s="1" t="s">
        <v>8</v>
      </c>
      <c r="D20" s="1" t="s">
        <v>30</v>
      </c>
      <c r="E20" s="2">
        <v>191205.53600000002</v>
      </c>
      <c r="F20" s="9">
        <v>42.271999999999998</v>
      </c>
      <c r="G20" s="1">
        <v>4.5232195306585927</v>
      </c>
      <c r="H20" s="2">
        <v>12</v>
      </c>
      <c r="I20" s="2">
        <v>3</v>
      </c>
      <c r="J20" s="4">
        <v>267</v>
      </c>
      <c r="K20" s="8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10">
        <v>795401</v>
      </c>
      <c r="R20" s="10">
        <v>18181</v>
      </c>
      <c r="S20" s="10">
        <v>293514.75</v>
      </c>
      <c r="T20" s="10">
        <v>9498.5874999999996</v>
      </c>
      <c r="U20" s="10">
        <v>0</v>
      </c>
      <c r="V20" s="10">
        <v>26870.25</v>
      </c>
      <c r="W20" s="10">
        <v>0</v>
      </c>
      <c r="X20" s="10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</row>
    <row r="21" spans="1:30" x14ac:dyDescent="0.25">
      <c r="A21" s="4" t="s">
        <v>32</v>
      </c>
      <c r="B21" s="6">
        <v>44248</v>
      </c>
      <c r="C21" s="1" t="s">
        <v>8</v>
      </c>
      <c r="D21" s="1" t="s">
        <v>30</v>
      </c>
      <c r="E21" s="2">
        <v>292098.06199999998</v>
      </c>
      <c r="F21" s="9">
        <v>64.983999999999995</v>
      </c>
      <c r="G21" s="1">
        <v>4.4949227809922441</v>
      </c>
      <c r="H21" s="2">
        <v>17</v>
      </c>
      <c r="I21" s="2">
        <v>5</v>
      </c>
      <c r="J21" s="4">
        <v>284</v>
      </c>
      <c r="K21" s="8">
        <v>0</v>
      </c>
      <c r="L21" s="8">
        <v>0</v>
      </c>
      <c r="M21" s="9">
        <v>0</v>
      </c>
      <c r="N21" s="9">
        <v>0</v>
      </c>
      <c r="O21" s="9">
        <v>0</v>
      </c>
      <c r="P21" s="9">
        <v>0</v>
      </c>
      <c r="Q21" s="10">
        <v>795401</v>
      </c>
      <c r="R21" s="10">
        <v>18181</v>
      </c>
      <c r="S21" s="10">
        <v>293514.75</v>
      </c>
      <c r="T21" s="10">
        <v>9498.5874999999996</v>
      </c>
      <c r="U21" s="10">
        <v>0</v>
      </c>
      <c r="V21" s="10">
        <v>26870.25</v>
      </c>
      <c r="W21" s="10">
        <v>0</v>
      </c>
      <c r="X21" s="10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</row>
    <row r="22" spans="1:30" x14ac:dyDescent="0.25">
      <c r="A22" s="4" t="s">
        <v>32</v>
      </c>
      <c r="B22" s="6">
        <v>44255</v>
      </c>
      <c r="C22" s="1" t="s">
        <v>8</v>
      </c>
      <c r="D22" s="1" t="s">
        <v>30</v>
      </c>
      <c r="E22" s="2">
        <v>386639.71900000004</v>
      </c>
      <c r="F22" s="9">
        <v>85.352000000000004</v>
      </c>
      <c r="G22" s="1">
        <v>4.5299432819383263</v>
      </c>
      <c r="H22" s="2">
        <v>17</v>
      </c>
      <c r="I22" s="2">
        <v>5</v>
      </c>
      <c r="J22" s="4">
        <v>304</v>
      </c>
      <c r="K22" s="8">
        <v>0</v>
      </c>
      <c r="L22" s="8">
        <v>0</v>
      </c>
      <c r="M22" s="9">
        <v>0</v>
      </c>
      <c r="N22" s="9">
        <v>0</v>
      </c>
      <c r="O22" s="9">
        <v>0</v>
      </c>
      <c r="P22" s="9">
        <v>0</v>
      </c>
      <c r="Q22" s="10">
        <v>795401</v>
      </c>
      <c r="R22" s="10">
        <v>18181</v>
      </c>
      <c r="S22" s="10">
        <v>293514.75</v>
      </c>
      <c r="T22" s="10">
        <v>9498.5874999999996</v>
      </c>
      <c r="U22" s="10">
        <v>0</v>
      </c>
      <c r="V22" s="10">
        <v>26870.25</v>
      </c>
      <c r="W22" s="10">
        <v>0</v>
      </c>
      <c r="X22" s="10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</row>
    <row r="23" spans="1:30" x14ac:dyDescent="0.25">
      <c r="A23" s="4" t="s">
        <v>32</v>
      </c>
      <c r="B23" s="6">
        <v>44262</v>
      </c>
      <c r="C23" s="1" t="s">
        <v>8</v>
      </c>
      <c r="D23" s="1" t="s">
        <v>30</v>
      </c>
      <c r="E23" s="2">
        <v>293692.90299999999</v>
      </c>
      <c r="F23" s="9">
        <v>64.78</v>
      </c>
      <c r="G23" s="1">
        <v>4.5336971750540291</v>
      </c>
      <c r="H23" s="2">
        <v>12</v>
      </c>
      <c r="I23" s="2">
        <v>4</v>
      </c>
      <c r="J23" s="4">
        <v>261</v>
      </c>
      <c r="K23" s="8">
        <v>0</v>
      </c>
      <c r="L23" s="8">
        <v>0</v>
      </c>
      <c r="M23" s="9">
        <v>0</v>
      </c>
      <c r="N23" s="9">
        <v>0</v>
      </c>
      <c r="O23" s="9">
        <v>0</v>
      </c>
      <c r="P23" s="9">
        <v>0</v>
      </c>
      <c r="Q23" s="10">
        <v>1328752</v>
      </c>
      <c r="R23" s="10">
        <v>16170</v>
      </c>
      <c r="S23" s="10">
        <v>1060295.4193548381</v>
      </c>
      <c r="T23" s="10">
        <v>22217.32935483873</v>
      </c>
      <c r="U23" s="10">
        <v>6344.2580645161297</v>
      </c>
      <c r="V23" s="10">
        <v>6246.6464516128999</v>
      </c>
      <c r="W23" s="10">
        <v>0</v>
      </c>
      <c r="X23" s="10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</row>
    <row r="24" spans="1:30" x14ac:dyDescent="0.25">
      <c r="A24" s="4" t="s">
        <v>32</v>
      </c>
      <c r="B24" s="6">
        <v>44269</v>
      </c>
      <c r="C24" s="1" t="s">
        <v>8</v>
      </c>
      <c r="D24" s="1" t="s">
        <v>30</v>
      </c>
      <c r="E24" s="2">
        <v>216918.14800000002</v>
      </c>
      <c r="F24" s="9">
        <v>47.968000000000004</v>
      </c>
      <c r="G24" s="1">
        <v>4.522142845230154</v>
      </c>
      <c r="H24" s="2">
        <v>11</v>
      </c>
      <c r="I24" s="2">
        <v>3</v>
      </c>
      <c r="J24" s="4">
        <v>239</v>
      </c>
      <c r="K24" s="8">
        <v>0</v>
      </c>
      <c r="L24" s="8">
        <v>0</v>
      </c>
      <c r="M24" s="9">
        <v>0</v>
      </c>
      <c r="N24" s="9">
        <v>0</v>
      </c>
      <c r="O24" s="9">
        <v>0</v>
      </c>
      <c r="P24" s="9">
        <v>0</v>
      </c>
      <c r="Q24" s="10">
        <v>1328752</v>
      </c>
      <c r="R24" s="10">
        <v>16170</v>
      </c>
      <c r="S24" s="10">
        <v>1060295.4193548381</v>
      </c>
      <c r="T24" s="10">
        <v>22217.32935483873</v>
      </c>
      <c r="U24" s="10">
        <v>6344.2580645161297</v>
      </c>
      <c r="V24" s="10">
        <v>6246.6464516128999</v>
      </c>
      <c r="W24" s="10">
        <v>0</v>
      </c>
      <c r="X24" s="10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</row>
    <row r="25" spans="1:30" x14ac:dyDescent="0.25">
      <c r="A25" s="4" t="s">
        <v>32</v>
      </c>
      <c r="B25" s="6">
        <v>44276</v>
      </c>
      <c r="C25" s="1" t="s">
        <v>8</v>
      </c>
      <c r="D25" s="1" t="s">
        <v>30</v>
      </c>
      <c r="E25" s="2">
        <v>311355.609</v>
      </c>
      <c r="F25" s="9">
        <v>69.432000000000002</v>
      </c>
      <c r="G25" s="1">
        <v>4.484324360525406</v>
      </c>
      <c r="H25" s="2">
        <v>18</v>
      </c>
      <c r="I25" s="2">
        <v>5</v>
      </c>
      <c r="J25" s="4">
        <v>273</v>
      </c>
      <c r="K25" s="8">
        <v>0</v>
      </c>
      <c r="L25" s="8">
        <v>0</v>
      </c>
      <c r="M25" s="9">
        <v>0</v>
      </c>
      <c r="N25" s="9">
        <v>0</v>
      </c>
      <c r="O25" s="9">
        <v>0</v>
      </c>
      <c r="P25" s="9">
        <v>0</v>
      </c>
      <c r="Q25" s="10">
        <v>1328752</v>
      </c>
      <c r="R25" s="10">
        <v>16170</v>
      </c>
      <c r="S25" s="10">
        <v>1060295.4193548381</v>
      </c>
      <c r="T25" s="10">
        <v>22217.32935483873</v>
      </c>
      <c r="U25" s="10">
        <v>6344.2580645161297</v>
      </c>
      <c r="V25" s="10">
        <v>6246.6464516128999</v>
      </c>
      <c r="W25" s="10">
        <v>0</v>
      </c>
      <c r="X25" s="10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</row>
    <row r="26" spans="1:30" x14ac:dyDescent="0.25">
      <c r="A26" s="4" t="s">
        <v>32</v>
      </c>
      <c r="B26" s="6">
        <v>44283</v>
      </c>
      <c r="C26" s="1" t="s">
        <v>8</v>
      </c>
      <c r="D26" s="1" t="s">
        <v>30</v>
      </c>
      <c r="E26" s="2">
        <v>451505.739</v>
      </c>
      <c r="F26" s="9">
        <v>100.20399999999999</v>
      </c>
      <c r="G26" s="1">
        <v>4.5058654245339511</v>
      </c>
      <c r="H26" s="2">
        <v>20</v>
      </c>
      <c r="I26" s="2">
        <v>5</v>
      </c>
      <c r="J26" s="4">
        <v>305</v>
      </c>
      <c r="K26" s="8">
        <v>0</v>
      </c>
      <c r="L26" s="8">
        <v>0</v>
      </c>
      <c r="M26" s="9">
        <v>0</v>
      </c>
      <c r="N26" s="9">
        <v>0</v>
      </c>
      <c r="O26" s="9">
        <v>0</v>
      </c>
      <c r="P26" s="9">
        <v>0</v>
      </c>
      <c r="Q26" s="10">
        <v>1328752</v>
      </c>
      <c r="R26" s="10">
        <v>16170</v>
      </c>
      <c r="S26" s="10">
        <v>1060295.4193548381</v>
      </c>
      <c r="T26" s="10">
        <v>22217.32935483873</v>
      </c>
      <c r="U26" s="10">
        <v>6344.2580645161297</v>
      </c>
      <c r="V26" s="10">
        <v>6246.6464516128999</v>
      </c>
      <c r="W26" s="10">
        <v>0</v>
      </c>
      <c r="X26" s="10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</row>
    <row r="27" spans="1:30" x14ac:dyDescent="0.25">
      <c r="A27" s="4" t="s">
        <v>32</v>
      </c>
      <c r="B27" s="6">
        <v>44290</v>
      </c>
      <c r="C27" s="1" t="s">
        <v>8</v>
      </c>
      <c r="D27" s="1" t="s">
        <v>30</v>
      </c>
      <c r="E27" s="2">
        <v>428706.19099999999</v>
      </c>
      <c r="F27" s="9">
        <v>95.456000000000003</v>
      </c>
      <c r="G27" s="1">
        <v>4.4911392788300368</v>
      </c>
      <c r="H27" s="2">
        <v>19</v>
      </c>
      <c r="I27" s="2">
        <v>5</v>
      </c>
      <c r="J27" s="4">
        <v>288</v>
      </c>
      <c r="K27" s="8">
        <v>0</v>
      </c>
      <c r="L27" s="8">
        <v>0</v>
      </c>
      <c r="M27" s="9">
        <v>0</v>
      </c>
      <c r="N27" s="9">
        <v>0</v>
      </c>
      <c r="O27" s="9">
        <v>0</v>
      </c>
      <c r="P27" s="9">
        <v>0</v>
      </c>
      <c r="Q27" s="10">
        <v>569465</v>
      </c>
      <c r="R27" s="10">
        <v>6930</v>
      </c>
      <c r="S27" s="10">
        <v>1284973.1225806442</v>
      </c>
      <c r="T27" s="10">
        <v>22172.859247311826</v>
      </c>
      <c r="U27" s="10">
        <v>8409.5010752688195</v>
      </c>
      <c r="V27" s="10">
        <v>7042.1088602150503</v>
      </c>
      <c r="W27" s="10">
        <v>0</v>
      </c>
      <c r="X27" s="10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</row>
    <row r="28" spans="1:30" x14ac:dyDescent="0.25">
      <c r="A28" s="4" t="s">
        <v>32</v>
      </c>
      <c r="B28" s="6">
        <v>44297</v>
      </c>
      <c r="C28" s="1" t="s">
        <v>8</v>
      </c>
      <c r="D28" s="1" t="s">
        <v>30</v>
      </c>
      <c r="E28" s="2">
        <v>368198.891</v>
      </c>
      <c r="F28" s="9">
        <v>82.483999999999995</v>
      </c>
      <c r="G28" s="1">
        <v>4.4638825832888802</v>
      </c>
      <c r="H28" s="2">
        <v>19</v>
      </c>
      <c r="I28" s="2">
        <v>6</v>
      </c>
      <c r="J28" s="4">
        <v>273</v>
      </c>
      <c r="K28" s="8">
        <v>0</v>
      </c>
      <c r="L28" s="8">
        <v>0</v>
      </c>
      <c r="M28" s="9">
        <v>0</v>
      </c>
      <c r="N28" s="9">
        <v>0</v>
      </c>
      <c r="O28" s="9">
        <v>0</v>
      </c>
      <c r="P28" s="9">
        <v>0</v>
      </c>
      <c r="Q28" s="10">
        <v>0</v>
      </c>
      <c r="R28" s="10">
        <v>0</v>
      </c>
      <c r="S28" s="10">
        <v>1453481.4000000001</v>
      </c>
      <c r="T28" s="10">
        <v>22139.506666666704</v>
      </c>
      <c r="U28" s="10">
        <v>9958.4333333333307</v>
      </c>
      <c r="V28" s="10">
        <v>7638.7056666666704</v>
      </c>
      <c r="W28" s="10">
        <v>0</v>
      </c>
      <c r="X28" s="10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</row>
    <row r="29" spans="1:30" x14ac:dyDescent="0.25">
      <c r="A29" s="4" t="s">
        <v>32</v>
      </c>
      <c r="B29" s="6">
        <v>44304</v>
      </c>
      <c r="C29" s="1" t="s">
        <v>8</v>
      </c>
      <c r="D29" s="1" t="s">
        <v>30</v>
      </c>
      <c r="E29" s="2">
        <v>359161.29300000001</v>
      </c>
      <c r="F29" s="9">
        <v>80.256</v>
      </c>
      <c r="G29" s="1">
        <v>4.4751955367822971</v>
      </c>
      <c r="H29" s="2">
        <v>21</v>
      </c>
      <c r="I29" s="2">
        <v>5</v>
      </c>
      <c r="J29" s="4">
        <v>291</v>
      </c>
      <c r="K29" s="8">
        <v>0</v>
      </c>
      <c r="L29" s="8">
        <v>0</v>
      </c>
      <c r="M29" s="9">
        <v>0</v>
      </c>
      <c r="N29" s="9">
        <v>0</v>
      </c>
      <c r="O29" s="9">
        <v>0</v>
      </c>
      <c r="P29" s="9">
        <v>0</v>
      </c>
      <c r="Q29" s="10">
        <v>0</v>
      </c>
      <c r="R29" s="10">
        <v>0</v>
      </c>
      <c r="S29" s="10">
        <v>1453481.4000000001</v>
      </c>
      <c r="T29" s="10">
        <v>22139.506666666704</v>
      </c>
      <c r="U29" s="10">
        <v>9958.4333333333307</v>
      </c>
      <c r="V29" s="10">
        <v>7638.7056666666704</v>
      </c>
      <c r="W29" s="10">
        <v>0</v>
      </c>
      <c r="X29" s="10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</row>
    <row r="30" spans="1:30" x14ac:dyDescent="0.25">
      <c r="A30" s="4" t="s">
        <v>32</v>
      </c>
      <c r="B30" s="6">
        <v>44311</v>
      </c>
      <c r="C30" s="1" t="s">
        <v>8</v>
      </c>
      <c r="D30" s="1" t="s">
        <v>30</v>
      </c>
      <c r="E30" s="2">
        <v>492685.45400000003</v>
      </c>
      <c r="F30" s="9">
        <v>115.024</v>
      </c>
      <c r="G30" s="1">
        <v>4.2833274273195165</v>
      </c>
      <c r="H30" s="2">
        <v>22</v>
      </c>
      <c r="I30" s="2">
        <v>6</v>
      </c>
      <c r="J30" s="4">
        <v>309</v>
      </c>
      <c r="K30" s="8">
        <v>0</v>
      </c>
      <c r="L30" s="8">
        <v>0</v>
      </c>
      <c r="M30" s="9">
        <v>0</v>
      </c>
      <c r="N30" s="9">
        <v>0</v>
      </c>
      <c r="O30" s="9">
        <v>0</v>
      </c>
      <c r="P30" s="9">
        <v>0</v>
      </c>
      <c r="Q30" s="10">
        <v>0</v>
      </c>
      <c r="R30" s="10">
        <v>0</v>
      </c>
      <c r="S30" s="10">
        <v>1453481.4000000001</v>
      </c>
      <c r="T30" s="10">
        <v>22139.506666666704</v>
      </c>
      <c r="U30" s="10">
        <v>9958.4333333333307</v>
      </c>
      <c r="V30" s="10">
        <v>7638.7056666666704</v>
      </c>
      <c r="W30" s="10">
        <v>0</v>
      </c>
      <c r="X30" s="10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</row>
    <row r="31" spans="1:30" x14ac:dyDescent="0.25">
      <c r="A31" s="4" t="s">
        <v>32</v>
      </c>
      <c r="B31" s="6">
        <v>44318</v>
      </c>
      <c r="C31" s="1" t="s">
        <v>8</v>
      </c>
      <c r="D31" s="1" t="s">
        <v>30</v>
      </c>
      <c r="E31" s="2">
        <v>528101.25799999991</v>
      </c>
      <c r="F31" s="9">
        <v>126.372</v>
      </c>
      <c r="G31" s="1">
        <v>4.1789419966448254</v>
      </c>
      <c r="H31" s="2">
        <v>22</v>
      </c>
      <c r="I31" s="2">
        <v>6</v>
      </c>
      <c r="J31" s="4">
        <v>317</v>
      </c>
      <c r="K31" s="8">
        <v>0</v>
      </c>
      <c r="L31" s="8">
        <v>0</v>
      </c>
      <c r="M31" s="9">
        <v>0</v>
      </c>
      <c r="N31" s="9">
        <v>0</v>
      </c>
      <c r="O31" s="9">
        <v>0</v>
      </c>
      <c r="P31" s="9">
        <v>0</v>
      </c>
      <c r="Q31" s="10">
        <v>422781</v>
      </c>
      <c r="R31" s="10">
        <v>4450</v>
      </c>
      <c r="S31" s="10">
        <v>1527117.3870967745</v>
      </c>
      <c r="T31" s="10">
        <v>23605.061720430072</v>
      </c>
      <c r="U31" s="10">
        <v>10275.2311827957</v>
      </c>
      <c r="V31" s="10">
        <v>7720.9209139784898</v>
      </c>
      <c r="W31" s="10">
        <v>0</v>
      </c>
      <c r="X31" s="10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</row>
    <row r="32" spans="1:30" x14ac:dyDescent="0.25">
      <c r="A32" s="4" t="s">
        <v>32</v>
      </c>
      <c r="B32" s="6">
        <v>44325</v>
      </c>
      <c r="C32" s="1" t="s">
        <v>8</v>
      </c>
      <c r="D32" s="1" t="s">
        <v>30</v>
      </c>
      <c r="E32" s="2">
        <v>457590.72199999995</v>
      </c>
      <c r="F32" s="9">
        <v>109.48399999999999</v>
      </c>
      <c r="G32" s="1">
        <v>4.1795214095210254</v>
      </c>
      <c r="H32" s="2">
        <v>20</v>
      </c>
      <c r="I32" s="2">
        <v>6</v>
      </c>
      <c r="J32" s="4">
        <v>295</v>
      </c>
      <c r="K32" s="8">
        <v>0</v>
      </c>
      <c r="L32" s="8">
        <v>0</v>
      </c>
      <c r="M32" s="9">
        <v>0</v>
      </c>
      <c r="N32" s="9">
        <v>0</v>
      </c>
      <c r="O32" s="9">
        <v>0</v>
      </c>
      <c r="P32" s="9">
        <v>0</v>
      </c>
      <c r="Q32" s="10">
        <v>1479733</v>
      </c>
      <c r="R32" s="10">
        <v>15576</v>
      </c>
      <c r="S32" s="10">
        <v>1711207.3548387063</v>
      </c>
      <c r="T32" s="10">
        <v>27268.949354838685</v>
      </c>
      <c r="U32" s="10">
        <v>11067.225806451601</v>
      </c>
      <c r="V32" s="10">
        <v>7926.4590322580598</v>
      </c>
      <c r="W32" s="10">
        <v>0</v>
      </c>
      <c r="X32" s="10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</row>
    <row r="33" spans="1:30" x14ac:dyDescent="0.25">
      <c r="A33" s="4" t="s">
        <v>32</v>
      </c>
      <c r="B33" s="6">
        <v>44332</v>
      </c>
      <c r="C33" s="1" t="s">
        <v>8</v>
      </c>
      <c r="D33" s="1" t="s">
        <v>30</v>
      </c>
      <c r="E33" s="2">
        <v>412200.16799999995</v>
      </c>
      <c r="F33" s="9">
        <v>94.963999999999999</v>
      </c>
      <c r="G33" s="1">
        <v>4.3405939935133304</v>
      </c>
      <c r="H33" s="2">
        <v>22</v>
      </c>
      <c r="I33" s="2">
        <v>6</v>
      </c>
      <c r="J33" s="4">
        <v>303</v>
      </c>
      <c r="K33" s="8">
        <v>0</v>
      </c>
      <c r="L33" s="8">
        <v>0</v>
      </c>
      <c r="M33" s="9">
        <v>0</v>
      </c>
      <c r="N33" s="9">
        <v>0</v>
      </c>
      <c r="O33" s="9">
        <v>0</v>
      </c>
      <c r="P33" s="9">
        <v>0</v>
      </c>
      <c r="Q33" s="10">
        <v>1479733</v>
      </c>
      <c r="R33" s="10">
        <v>15576</v>
      </c>
      <c r="S33" s="10">
        <v>1711207.3548387063</v>
      </c>
      <c r="T33" s="10">
        <v>27268.949354838685</v>
      </c>
      <c r="U33" s="10">
        <v>11067.225806451601</v>
      </c>
      <c r="V33" s="10">
        <v>7926.4590322580598</v>
      </c>
      <c r="W33" s="10">
        <v>0</v>
      </c>
      <c r="X33" s="10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</row>
    <row r="34" spans="1:30" x14ac:dyDescent="0.25">
      <c r="A34" s="4" t="s">
        <v>32</v>
      </c>
      <c r="B34" s="6">
        <v>44339</v>
      </c>
      <c r="C34" s="1" t="s">
        <v>8</v>
      </c>
      <c r="D34" s="1" t="s">
        <v>30</v>
      </c>
      <c r="E34" s="2">
        <v>431747.71499999997</v>
      </c>
      <c r="F34" s="9">
        <v>96.272000000000006</v>
      </c>
      <c r="G34" s="1">
        <v>4.4846654790593314</v>
      </c>
      <c r="H34" s="2">
        <v>23</v>
      </c>
      <c r="I34" s="2">
        <v>6</v>
      </c>
      <c r="J34" s="4">
        <v>317</v>
      </c>
      <c r="K34" s="8">
        <v>0</v>
      </c>
      <c r="L34" s="8">
        <v>0</v>
      </c>
      <c r="M34" s="9">
        <v>0</v>
      </c>
      <c r="N34" s="9">
        <v>0</v>
      </c>
      <c r="O34" s="9">
        <v>0</v>
      </c>
      <c r="P34" s="9">
        <v>0</v>
      </c>
      <c r="Q34" s="10">
        <v>1479733</v>
      </c>
      <c r="R34" s="10">
        <v>15576</v>
      </c>
      <c r="S34" s="10">
        <v>1711207.3548387063</v>
      </c>
      <c r="T34" s="10">
        <v>27268.949354838685</v>
      </c>
      <c r="U34" s="10">
        <v>11067.225806451601</v>
      </c>
      <c r="V34" s="10">
        <v>7926.4590322580598</v>
      </c>
      <c r="W34" s="10">
        <v>0</v>
      </c>
      <c r="X34" s="10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</row>
    <row r="35" spans="1:30" x14ac:dyDescent="0.25">
      <c r="A35" s="4" t="s">
        <v>32</v>
      </c>
      <c r="B35" s="6">
        <v>44346</v>
      </c>
      <c r="C35" s="1" t="s">
        <v>8</v>
      </c>
      <c r="D35" s="1" t="s">
        <v>30</v>
      </c>
      <c r="E35" s="2">
        <v>645849.04799999995</v>
      </c>
      <c r="F35" s="9">
        <v>152.86799999999999</v>
      </c>
      <c r="G35" s="1">
        <v>4.2248806028730668</v>
      </c>
      <c r="H35" s="2">
        <v>25</v>
      </c>
      <c r="I35" s="2">
        <v>7</v>
      </c>
      <c r="J35" s="4">
        <v>354</v>
      </c>
      <c r="K35" s="8">
        <v>0</v>
      </c>
      <c r="L35" s="8">
        <v>0</v>
      </c>
      <c r="M35" s="9">
        <v>0</v>
      </c>
      <c r="N35" s="9">
        <v>0</v>
      </c>
      <c r="O35" s="9">
        <v>0</v>
      </c>
      <c r="P35" s="9">
        <v>0</v>
      </c>
      <c r="Q35" s="10">
        <v>1479733</v>
      </c>
      <c r="R35" s="10">
        <v>15576</v>
      </c>
      <c r="S35" s="10">
        <v>1711207.3548387063</v>
      </c>
      <c r="T35" s="10">
        <v>27268.949354838685</v>
      </c>
      <c r="U35" s="10">
        <v>11067.225806451601</v>
      </c>
      <c r="V35" s="10">
        <v>7926.4590322580598</v>
      </c>
      <c r="W35" s="10">
        <v>0</v>
      </c>
      <c r="X35" s="10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</row>
    <row r="36" spans="1:30" x14ac:dyDescent="0.25">
      <c r="A36" s="4" t="s">
        <v>32</v>
      </c>
      <c r="B36" s="6">
        <v>44353</v>
      </c>
      <c r="C36" s="1" t="s">
        <v>8</v>
      </c>
      <c r="D36" s="1" t="s">
        <v>30</v>
      </c>
      <c r="E36" s="2">
        <v>455153.89899999998</v>
      </c>
      <c r="F36" s="9">
        <v>105.1</v>
      </c>
      <c r="G36" s="1">
        <v>4.3306745861084677</v>
      </c>
      <c r="H36" s="2">
        <v>21</v>
      </c>
      <c r="I36" s="2">
        <v>5</v>
      </c>
      <c r="J36" s="4">
        <v>327</v>
      </c>
      <c r="K36" s="8">
        <v>0</v>
      </c>
      <c r="L36" s="8">
        <v>0</v>
      </c>
      <c r="M36" s="9">
        <v>0</v>
      </c>
      <c r="N36" s="9">
        <v>0</v>
      </c>
      <c r="O36" s="9">
        <v>0</v>
      </c>
      <c r="P36" s="9">
        <v>0</v>
      </c>
      <c r="Q36" s="10">
        <v>1128828</v>
      </c>
      <c r="R36" s="10">
        <v>16019</v>
      </c>
      <c r="S36" s="10">
        <v>1273342.5935483871</v>
      </c>
      <c r="T36" s="10">
        <v>23891.428193548389</v>
      </c>
      <c r="U36" s="10">
        <v>10885.2322580645</v>
      </c>
      <c r="V36" s="10">
        <v>8087.7512903225797</v>
      </c>
      <c r="W36" s="10">
        <v>0</v>
      </c>
      <c r="X36" s="10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</row>
    <row r="37" spans="1:30" x14ac:dyDescent="0.25">
      <c r="A37" s="4" t="s">
        <v>32</v>
      </c>
      <c r="B37" s="6">
        <v>44360</v>
      </c>
      <c r="C37" s="1" t="s">
        <v>8</v>
      </c>
      <c r="D37" s="1" t="s">
        <v>30</v>
      </c>
      <c r="E37" s="2">
        <v>414700.70400000003</v>
      </c>
      <c r="F37" s="9">
        <v>91.78</v>
      </c>
      <c r="G37" s="1">
        <v>4.5184212682501634</v>
      </c>
      <c r="H37" s="2">
        <v>16</v>
      </c>
      <c r="I37" s="2">
        <v>5</v>
      </c>
      <c r="J37" s="4">
        <v>294</v>
      </c>
      <c r="K37" s="8">
        <v>0</v>
      </c>
      <c r="L37" s="8">
        <v>0</v>
      </c>
      <c r="M37" s="9">
        <v>0</v>
      </c>
      <c r="N37" s="9">
        <v>0</v>
      </c>
      <c r="O37" s="9">
        <v>0</v>
      </c>
      <c r="P37" s="9">
        <v>0</v>
      </c>
      <c r="Q37" s="10">
        <v>1070344</v>
      </c>
      <c r="R37" s="10">
        <v>16093</v>
      </c>
      <c r="S37" s="10">
        <v>1200365.1333333326</v>
      </c>
      <c r="T37" s="10">
        <v>23328.508000000002</v>
      </c>
      <c r="U37" s="10">
        <v>10854.9</v>
      </c>
      <c r="V37" s="10">
        <v>8114.6333333333296</v>
      </c>
      <c r="W37" s="10">
        <v>0</v>
      </c>
      <c r="X37" s="10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</row>
    <row r="38" spans="1:30" x14ac:dyDescent="0.25">
      <c r="A38" s="4" t="s">
        <v>32</v>
      </c>
      <c r="B38" s="6">
        <v>44367</v>
      </c>
      <c r="C38" s="1" t="s">
        <v>8</v>
      </c>
      <c r="D38" s="1" t="s">
        <v>30</v>
      </c>
      <c r="E38" s="2">
        <v>497534.141</v>
      </c>
      <c r="F38" s="9">
        <v>110.9</v>
      </c>
      <c r="G38" s="1">
        <v>4.4863312984670873</v>
      </c>
      <c r="H38" s="2">
        <v>16</v>
      </c>
      <c r="I38" s="2">
        <v>6</v>
      </c>
      <c r="J38" s="4">
        <v>306</v>
      </c>
      <c r="K38" s="8">
        <v>0</v>
      </c>
      <c r="L38" s="8">
        <v>0</v>
      </c>
      <c r="M38" s="9">
        <v>0</v>
      </c>
      <c r="N38" s="9">
        <v>0</v>
      </c>
      <c r="O38" s="9">
        <v>0</v>
      </c>
      <c r="P38" s="9">
        <v>0</v>
      </c>
      <c r="Q38" s="10">
        <v>1070344</v>
      </c>
      <c r="R38" s="10">
        <v>16093</v>
      </c>
      <c r="S38" s="10">
        <v>1200365.1333333326</v>
      </c>
      <c r="T38" s="10">
        <v>23328.508000000002</v>
      </c>
      <c r="U38" s="10">
        <v>10854.9</v>
      </c>
      <c r="V38" s="10">
        <v>8114.6333333333296</v>
      </c>
      <c r="W38" s="10">
        <v>0</v>
      </c>
      <c r="X38" s="10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</row>
    <row r="39" spans="1:30" x14ac:dyDescent="0.25">
      <c r="A39" s="4" t="s">
        <v>32</v>
      </c>
      <c r="B39" s="6">
        <v>44374</v>
      </c>
      <c r="C39" s="1" t="s">
        <v>8</v>
      </c>
      <c r="D39" s="1" t="s">
        <v>30</v>
      </c>
      <c r="E39" s="2">
        <v>673016.67200000002</v>
      </c>
      <c r="F39" s="9">
        <v>150.80000000000001</v>
      </c>
      <c r="G39" s="1">
        <v>4.4629752785145893</v>
      </c>
      <c r="H39" s="2">
        <v>26</v>
      </c>
      <c r="I39" s="2">
        <v>7</v>
      </c>
      <c r="J39" s="4">
        <v>348</v>
      </c>
      <c r="K39" s="8">
        <v>0</v>
      </c>
      <c r="L39" s="8">
        <v>0</v>
      </c>
      <c r="M39" s="9">
        <v>0</v>
      </c>
      <c r="N39" s="9">
        <v>0</v>
      </c>
      <c r="O39" s="9">
        <v>0</v>
      </c>
      <c r="P39" s="9">
        <v>0</v>
      </c>
      <c r="Q39" s="10">
        <v>1070344</v>
      </c>
      <c r="R39" s="10">
        <v>16093</v>
      </c>
      <c r="S39" s="10">
        <v>1200365.1333333326</v>
      </c>
      <c r="T39" s="10">
        <v>23328.508000000002</v>
      </c>
      <c r="U39" s="10">
        <v>10854.9</v>
      </c>
      <c r="V39" s="10">
        <v>8114.6333333333296</v>
      </c>
      <c r="W39" s="10">
        <v>0</v>
      </c>
      <c r="X39" s="10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</row>
    <row r="40" spans="1:30" x14ac:dyDescent="0.25">
      <c r="A40" s="4" t="s">
        <v>32</v>
      </c>
      <c r="B40" s="6">
        <v>44381</v>
      </c>
      <c r="C40" s="1" t="s">
        <v>8</v>
      </c>
      <c r="D40" s="1" t="s">
        <v>30</v>
      </c>
      <c r="E40" s="2">
        <v>673090.96100000001</v>
      </c>
      <c r="F40" s="9">
        <v>150.99199999999999</v>
      </c>
      <c r="G40" s="1">
        <v>4.4577922075341743</v>
      </c>
      <c r="H40" s="2">
        <v>25</v>
      </c>
      <c r="I40" s="2">
        <v>7</v>
      </c>
      <c r="J40" s="4">
        <v>354</v>
      </c>
      <c r="K40" s="7">
        <v>0</v>
      </c>
      <c r="L40" s="7">
        <v>0</v>
      </c>
      <c r="M40" s="9">
        <v>0</v>
      </c>
      <c r="N40" s="9">
        <v>0</v>
      </c>
      <c r="O40" s="9">
        <v>0</v>
      </c>
      <c r="P40" s="9">
        <v>0</v>
      </c>
      <c r="Q40" s="9">
        <v>3155874</v>
      </c>
      <c r="R40" s="9">
        <v>51650</v>
      </c>
      <c r="S40" s="9">
        <v>3111933</v>
      </c>
      <c r="T40" s="9">
        <v>62140.41</v>
      </c>
      <c r="U40" s="9">
        <v>3155874</v>
      </c>
      <c r="V40" s="9">
        <v>51650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</row>
    <row r="41" spans="1:30" x14ac:dyDescent="0.25">
      <c r="A41" s="4" t="s">
        <v>32</v>
      </c>
      <c r="B41" s="6">
        <v>44388</v>
      </c>
      <c r="C41" s="1" t="s">
        <v>8</v>
      </c>
      <c r="D41" s="1" t="s">
        <v>30</v>
      </c>
      <c r="E41" s="2">
        <v>504296.36699999997</v>
      </c>
      <c r="F41" s="9">
        <v>112.992</v>
      </c>
      <c r="G41" s="1">
        <v>4.4631156807561592</v>
      </c>
      <c r="H41" s="2">
        <v>22</v>
      </c>
      <c r="I41" s="2">
        <v>6</v>
      </c>
      <c r="J41" s="4">
        <v>309</v>
      </c>
      <c r="K41" s="7">
        <v>60.9</v>
      </c>
      <c r="L41" s="7">
        <v>306919.33</v>
      </c>
      <c r="M41" s="9">
        <v>0</v>
      </c>
      <c r="N41" s="9">
        <v>0</v>
      </c>
      <c r="O41" s="9">
        <v>0</v>
      </c>
      <c r="P41" s="9">
        <v>0</v>
      </c>
      <c r="Q41" s="9">
        <v>3155874</v>
      </c>
      <c r="R41" s="9">
        <v>51650</v>
      </c>
      <c r="S41" s="9">
        <v>4855625</v>
      </c>
      <c r="T41" s="9">
        <v>91231.22</v>
      </c>
      <c r="U41" s="9">
        <v>3155874</v>
      </c>
      <c r="V41" s="9">
        <v>51650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</row>
    <row r="42" spans="1:30" x14ac:dyDescent="0.25">
      <c r="A42" s="4" t="s">
        <v>32</v>
      </c>
      <c r="B42" s="6">
        <v>44395</v>
      </c>
      <c r="C42" s="1" t="s">
        <v>8</v>
      </c>
      <c r="D42" s="1" t="s">
        <v>30</v>
      </c>
      <c r="E42" s="2">
        <v>655598.72600000002</v>
      </c>
      <c r="F42" s="9">
        <v>152.62799999999999</v>
      </c>
      <c r="G42" s="1">
        <v>4.2954027177188987</v>
      </c>
      <c r="H42" s="2">
        <v>22</v>
      </c>
      <c r="I42" s="2">
        <v>6</v>
      </c>
      <c r="J42" s="4">
        <v>344</v>
      </c>
      <c r="K42" s="7">
        <v>51.6</v>
      </c>
      <c r="L42" s="7">
        <v>306919.33</v>
      </c>
      <c r="M42" s="9">
        <v>0</v>
      </c>
      <c r="N42" s="9">
        <v>0</v>
      </c>
      <c r="O42" s="9">
        <v>0</v>
      </c>
      <c r="P42" s="9">
        <v>0</v>
      </c>
      <c r="Q42" s="9">
        <v>3155874</v>
      </c>
      <c r="R42" s="9">
        <v>51650</v>
      </c>
      <c r="S42" s="9">
        <v>4679729</v>
      </c>
      <c r="T42" s="9">
        <v>87189.75</v>
      </c>
      <c r="U42" s="9">
        <v>3155874</v>
      </c>
      <c r="V42" s="9">
        <v>51650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</row>
    <row r="43" spans="1:30" x14ac:dyDescent="0.25">
      <c r="A43" s="4" t="s">
        <v>32</v>
      </c>
      <c r="B43" s="6">
        <v>44402</v>
      </c>
      <c r="C43" s="1" t="s">
        <v>8</v>
      </c>
      <c r="D43" s="1" t="s">
        <v>30</v>
      </c>
      <c r="E43" s="2">
        <v>581695.15599999996</v>
      </c>
      <c r="F43" s="9">
        <v>141.22399999999999</v>
      </c>
      <c r="G43" s="1">
        <v>4.1189539738288108</v>
      </c>
      <c r="H43" s="2">
        <v>24</v>
      </c>
      <c r="I43" s="2">
        <v>7</v>
      </c>
      <c r="J43" s="4">
        <v>340</v>
      </c>
      <c r="K43" s="7">
        <v>24.5</v>
      </c>
      <c r="L43" s="7">
        <v>306919.33</v>
      </c>
      <c r="M43" s="9">
        <v>0</v>
      </c>
      <c r="N43" s="9">
        <v>0</v>
      </c>
      <c r="O43" s="9">
        <v>0</v>
      </c>
      <c r="P43" s="9">
        <v>0</v>
      </c>
      <c r="Q43" s="9">
        <v>3155874</v>
      </c>
      <c r="R43" s="9">
        <v>51650</v>
      </c>
      <c r="S43" s="9">
        <v>5005518</v>
      </c>
      <c r="T43" s="9">
        <v>92988.49</v>
      </c>
      <c r="U43" s="9">
        <v>3155874</v>
      </c>
      <c r="V43" s="9">
        <v>51650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4" spans="1:30" x14ac:dyDescent="0.25">
      <c r="A44" s="4" t="s">
        <v>32</v>
      </c>
      <c r="B44" s="6">
        <v>44409</v>
      </c>
      <c r="C44" s="1" t="s">
        <v>8</v>
      </c>
      <c r="D44" s="1" t="s">
        <v>30</v>
      </c>
      <c r="E44" s="2">
        <v>604266.99199999997</v>
      </c>
      <c r="F44" s="9">
        <v>143.536</v>
      </c>
      <c r="G44" s="1">
        <v>4.2098636718314566</v>
      </c>
      <c r="H44" s="2">
        <v>23</v>
      </c>
      <c r="I44" s="2">
        <v>6</v>
      </c>
      <c r="J44" s="4">
        <v>344</v>
      </c>
      <c r="K44" s="7">
        <v>0</v>
      </c>
      <c r="L44" s="7">
        <v>0</v>
      </c>
      <c r="M44" s="9">
        <v>0</v>
      </c>
      <c r="N44" s="9">
        <v>0</v>
      </c>
      <c r="O44" s="9">
        <v>0</v>
      </c>
      <c r="P44" s="9">
        <v>0</v>
      </c>
      <c r="Q44" s="9">
        <v>1845615</v>
      </c>
      <c r="R44" s="9">
        <v>30609</v>
      </c>
      <c r="S44" s="9">
        <v>4132323</v>
      </c>
      <c r="T44" s="9">
        <v>75940.070000000007</v>
      </c>
      <c r="U44" s="9">
        <v>1845615</v>
      </c>
      <c r="V44" s="9">
        <v>30609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</row>
    <row r="45" spans="1:30" x14ac:dyDescent="0.25">
      <c r="A45" s="4" t="s">
        <v>32</v>
      </c>
      <c r="B45" s="6">
        <v>44416</v>
      </c>
      <c r="C45" s="1" t="s">
        <v>8</v>
      </c>
      <c r="D45" s="1" t="s">
        <v>30</v>
      </c>
      <c r="E45" s="2">
        <v>539547.40700000001</v>
      </c>
      <c r="F45" s="9">
        <v>130.46799999999999</v>
      </c>
      <c r="G45" s="1">
        <v>4.135476952202839</v>
      </c>
      <c r="H45" s="2">
        <v>20</v>
      </c>
      <c r="I45" s="2">
        <v>6</v>
      </c>
      <c r="J45" s="4">
        <v>318</v>
      </c>
      <c r="K45" s="7">
        <v>0</v>
      </c>
      <c r="L45" s="7">
        <v>0</v>
      </c>
      <c r="M45" s="9">
        <v>0</v>
      </c>
      <c r="N45" s="9">
        <v>0</v>
      </c>
      <c r="O45" s="9">
        <v>0</v>
      </c>
      <c r="P45" s="9">
        <v>0</v>
      </c>
      <c r="Q45" s="9">
        <v>1845615</v>
      </c>
      <c r="R45" s="9">
        <v>30609</v>
      </c>
      <c r="S45" s="9">
        <v>5411660</v>
      </c>
      <c r="T45" s="9">
        <v>60478.400000000001</v>
      </c>
      <c r="U45" s="9">
        <v>1845615</v>
      </c>
      <c r="V45" s="9">
        <v>30609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</row>
    <row r="46" spans="1:30" x14ac:dyDescent="0.25">
      <c r="A46" s="4" t="s">
        <v>32</v>
      </c>
      <c r="B46" s="6">
        <v>44423</v>
      </c>
      <c r="C46" s="1" t="s">
        <v>8</v>
      </c>
      <c r="D46" s="1" t="s">
        <v>30</v>
      </c>
      <c r="E46" s="2">
        <v>504607.86</v>
      </c>
      <c r="F46" s="9">
        <v>117.568</v>
      </c>
      <c r="G46" s="1">
        <v>4.2920510683179094</v>
      </c>
      <c r="H46" s="2">
        <v>23</v>
      </c>
      <c r="I46" s="2">
        <v>7</v>
      </c>
      <c r="J46" s="4">
        <v>309</v>
      </c>
      <c r="K46" s="7">
        <v>55.4</v>
      </c>
      <c r="L46" s="7">
        <v>715940</v>
      </c>
      <c r="M46" s="9">
        <v>0</v>
      </c>
      <c r="N46" s="9">
        <v>0</v>
      </c>
      <c r="O46" s="9">
        <v>0</v>
      </c>
      <c r="P46" s="9">
        <v>0</v>
      </c>
      <c r="Q46" s="9">
        <v>1845615</v>
      </c>
      <c r="R46" s="9">
        <v>30609</v>
      </c>
      <c r="S46" s="9">
        <v>3299183</v>
      </c>
      <c r="T46" s="9">
        <v>36521.83</v>
      </c>
      <c r="U46" s="9">
        <v>1845615</v>
      </c>
      <c r="V46" s="9">
        <v>30609</v>
      </c>
      <c r="W46" s="11">
        <v>409980</v>
      </c>
      <c r="X46" s="11">
        <v>14225.060000000001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</row>
    <row r="47" spans="1:30" x14ac:dyDescent="0.25">
      <c r="A47" s="4" t="s">
        <v>32</v>
      </c>
      <c r="B47" s="6">
        <v>44430</v>
      </c>
      <c r="C47" s="1" t="s">
        <v>8</v>
      </c>
      <c r="D47" s="1" t="s">
        <v>30</v>
      </c>
      <c r="E47" s="2">
        <v>514311.21899999998</v>
      </c>
      <c r="F47" s="9">
        <v>125.18</v>
      </c>
      <c r="G47" s="1">
        <v>4.1085734062949353</v>
      </c>
      <c r="H47" s="2">
        <v>22</v>
      </c>
      <c r="I47" s="2">
        <v>6</v>
      </c>
      <c r="J47" s="4">
        <v>317</v>
      </c>
      <c r="K47" s="7">
        <v>140</v>
      </c>
      <c r="L47" s="7">
        <v>715940</v>
      </c>
      <c r="M47" s="9">
        <v>0</v>
      </c>
      <c r="N47" s="9">
        <v>0</v>
      </c>
      <c r="O47" s="9">
        <v>0</v>
      </c>
      <c r="P47" s="9">
        <v>0</v>
      </c>
      <c r="Q47" s="9">
        <v>1845615</v>
      </c>
      <c r="R47" s="9">
        <v>30609</v>
      </c>
      <c r="S47" s="9">
        <v>2659640</v>
      </c>
      <c r="T47" s="9">
        <v>29924.94</v>
      </c>
      <c r="U47" s="9">
        <v>1845615</v>
      </c>
      <c r="V47" s="9">
        <v>30609</v>
      </c>
      <c r="W47" s="11">
        <v>465618</v>
      </c>
      <c r="X47" s="11">
        <v>16199.36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</row>
    <row r="48" spans="1:30" x14ac:dyDescent="0.25">
      <c r="A48" s="4" t="s">
        <v>32</v>
      </c>
      <c r="B48" s="6">
        <v>44437</v>
      </c>
      <c r="C48" s="1" t="s">
        <v>8</v>
      </c>
      <c r="D48" s="1" t="s">
        <v>30</v>
      </c>
      <c r="E48" s="2">
        <v>820177.00099999993</v>
      </c>
      <c r="F48" s="9">
        <v>209.74</v>
      </c>
      <c r="G48" s="1">
        <v>3.91044627157433</v>
      </c>
      <c r="H48" s="2">
        <v>25</v>
      </c>
      <c r="I48" s="2">
        <v>8</v>
      </c>
      <c r="J48" s="4">
        <v>358</v>
      </c>
      <c r="K48" s="7">
        <v>86.1</v>
      </c>
      <c r="L48" s="7">
        <v>0</v>
      </c>
      <c r="M48" s="9">
        <v>0</v>
      </c>
      <c r="N48" s="9">
        <v>0</v>
      </c>
      <c r="O48" s="9">
        <v>0</v>
      </c>
      <c r="P48" s="9">
        <v>0</v>
      </c>
      <c r="Q48" s="9">
        <v>782517</v>
      </c>
      <c r="R48" s="9">
        <v>18834</v>
      </c>
      <c r="S48" s="9">
        <v>2811904</v>
      </c>
      <c r="T48" s="9">
        <v>31557.34</v>
      </c>
      <c r="U48" s="9">
        <v>782517</v>
      </c>
      <c r="V48" s="9">
        <v>18834</v>
      </c>
      <c r="W48" s="11">
        <v>833556</v>
      </c>
      <c r="X48" s="11">
        <v>25091.71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</row>
    <row r="49" spans="1:30" x14ac:dyDescent="0.25">
      <c r="A49" s="4" t="s">
        <v>32</v>
      </c>
      <c r="B49" s="6">
        <v>44444</v>
      </c>
      <c r="C49" s="1" t="s">
        <v>8</v>
      </c>
      <c r="D49" s="1" t="s">
        <v>30</v>
      </c>
      <c r="E49" s="2">
        <v>708589.65699999989</v>
      </c>
      <c r="F49" s="9">
        <v>182.69200000000001</v>
      </c>
      <c r="G49" s="1">
        <v>3.8786025496463989</v>
      </c>
      <c r="H49" s="2">
        <v>23</v>
      </c>
      <c r="I49" s="2">
        <v>8</v>
      </c>
      <c r="J49" s="4">
        <v>341</v>
      </c>
      <c r="K49" s="7">
        <v>19.3</v>
      </c>
      <c r="L49" s="7">
        <v>0</v>
      </c>
      <c r="M49" s="9">
        <v>0</v>
      </c>
      <c r="N49" s="9">
        <v>0</v>
      </c>
      <c r="O49" s="9">
        <v>0</v>
      </c>
      <c r="P49" s="9">
        <v>0</v>
      </c>
      <c r="Q49" s="9">
        <v>782517</v>
      </c>
      <c r="R49" s="9">
        <v>18834</v>
      </c>
      <c r="S49" s="9">
        <v>3694249</v>
      </c>
      <c r="T49" s="9">
        <v>39860.42</v>
      </c>
      <c r="U49" s="9">
        <v>782517</v>
      </c>
      <c r="V49" s="9">
        <v>18834</v>
      </c>
      <c r="W49" s="11">
        <v>616442</v>
      </c>
      <c r="X49" s="11">
        <v>18699.25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</row>
    <row r="50" spans="1:30" x14ac:dyDescent="0.25">
      <c r="A50" s="4" t="s">
        <v>32</v>
      </c>
      <c r="B50" s="6">
        <v>44451</v>
      </c>
      <c r="C50" s="1" t="s">
        <v>8</v>
      </c>
      <c r="D50" s="1" t="s">
        <v>30</v>
      </c>
      <c r="E50" s="2">
        <v>567524.39800000004</v>
      </c>
      <c r="F50" s="9">
        <v>147.292</v>
      </c>
      <c r="G50" s="1">
        <v>3.8530565000135786</v>
      </c>
      <c r="H50" s="2">
        <v>21</v>
      </c>
      <c r="I50" s="2">
        <v>7</v>
      </c>
      <c r="J50" s="4">
        <v>304</v>
      </c>
      <c r="K50" s="7">
        <v>47.5</v>
      </c>
      <c r="L50" s="7">
        <v>461646.67</v>
      </c>
      <c r="M50" s="9">
        <v>0</v>
      </c>
      <c r="N50" s="9">
        <v>0</v>
      </c>
      <c r="O50" s="9">
        <v>0</v>
      </c>
      <c r="P50" s="9">
        <v>0</v>
      </c>
      <c r="Q50" s="9">
        <v>782517</v>
      </c>
      <c r="R50" s="9">
        <v>18834</v>
      </c>
      <c r="S50" s="9">
        <v>3269439</v>
      </c>
      <c r="T50" s="9">
        <v>37107.800000000003</v>
      </c>
      <c r="U50" s="9">
        <v>782517</v>
      </c>
      <c r="V50" s="9">
        <v>18834</v>
      </c>
      <c r="W50" s="11">
        <v>402793</v>
      </c>
      <c r="X50" s="11">
        <v>17395.79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</row>
    <row r="51" spans="1:30" x14ac:dyDescent="0.25">
      <c r="A51" s="4" t="s">
        <v>32</v>
      </c>
      <c r="B51" s="6">
        <v>44458</v>
      </c>
      <c r="C51" s="1" t="s">
        <v>8</v>
      </c>
      <c r="D51" s="1" t="s">
        <v>30</v>
      </c>
      <c r="E51" s="2">
        <v>623115.32000000007</v>
      </c>
      <c r="F51" s="9">
        <v>151.99199999999999</v>
      </c>
      <c r="G51" s="1">
        <v>4.0996586662455927</v>
      </c>
      <c r="H51" s="2">
        <v>16</v>
      </c>
      <c r="I51" s="2">
        <v>7</v>
      </c>
      <c r="J51" s="4">
        <v>303</v>
      </c>
      <c r="K51" s="7">
        <v>95.6</v>
      </c>
      <c r="L51" s="7">
        <v>461646.67</v>
      </c>
      <c r="M51" s="9">
        <v>0</v>
      </c>
      <c r="N51" s="9">
        <v>0</v>
      </c>
      <c r="O51" s="9">
        <v>0</v>
      </c>
      <c r="P51" s="9">
        <v>0</v>
      </c>
      <c r="Q51" s="9">
        <v>782517</v>
      </c>
      <c r="R51" s="9">
        <v>18834</v>
      </c>
      <c r="S51" s="9">
        <v>3018004</v>
      </c>
      <c r="T51" s="9">
        <v>37075.31</v>
      </c>
      <c r="U51" s="9">
        <v>782517</v>
      </c>
      <c r="V51" s="9">
        <v>18834</v>
      </c>
      <c r="W51" s="11">
        <v>549730</v>
      </c>
      <c r="X51" s="11">
        <v>17437.669999999998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</row>
    <row r="52" spans="1:30" x14ac:dyDescent="0.25">
      <c r="A52" s="4" t="s">
        <v>32</v>
      </c>
      <c r="B52" s="6">
        <v>44465</v>
      </c>
      <c r="C52" s="1" t="s">
        <v>8</v>
      </c>
      <c r="D52" s="1" t="s">
        <v>30</v>
      </c>
      <c r="E52" s="2">
        <v>775097.30500000005</v>
      </c>
      <c r="F52" s="9">
        <v>176.58</v>
      </c>
      <c r="G52" s="1">
        <v>4.3894965737909164</v>
      </c>
      <c r="H52" s="2">
        <v>25</v>
      </c>
      <c r="I52" s="2">
        <v>7</v>
      </c>
      <c r="J52" s="4">
        <v>344</v>
      </c>
      <c r="K52" s="7">
        <v>32.5</v>
      </c>
      <c r="L52" s="7">
        <v>461647</v>
      </c>
      <c r="M52" s="9">
        <v>0</v>
      </c>
      <c r="N52" s="9">
        <v>0</v>
      </c>
      <c r="O52" s="9">
        <v>0</v>
      </c>
      <c r="P52" s="9">
        <v>0</v>
      </c>
      <c r="Q52" s="9">
        <v>782517</v>
      </c>
      <c r="R52" s="9">
        <v>18834</v>
      </c>
      <c r="S52" s="9">
        <v>3740225</v>
      </c>
      <c r="T52" s="9">
        <v>53277.31</v>
      </c>
      <c r="U52" s="9">
        <v>782517</v>
      </c>
      <c r="V52" s="9">
        <v>18834</v>
      </c>
      <c r="W52" s="11">
        <v>551986</v>
      </c>
      <c r="X52" s="11">
        <v>17590.260000000002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</row>
    <row r="53" spans="1:30" x14ac:dyDescent="0.25">
      <c r="A53" s="4" t="s">
        <v>32</v>
      </c>
      <c r="B53" s="6">
        <v>44472</v>
      </c>
      <c r="C53" s="1" t="s">
        <v>8</v>
      </c>
      <c r="D53" s="1" t="s">
        <v>30</v>
      </c>
      <c r="E53" s="2">
        <v>852205.375</v>
      </c>
      <c r="F53" s="9">
        <v>189.72399999999999</v>
      </c>
      <c r="G53" s="1">
        <v>4.4918164017203939</v>
      </c>
      <c r="H53" s="2">
        <v>27</v>
      </c>
      <c r="I53" s="2">
        <v>8</v>
      </c>
      <c r="J53" s="4">
        <v>356</v>
      </c>
      <c r="K53" s="7">
        <v>0</v>
      </c>
      <c r="L53" s="7">
        <v>0</v>
      </c>
      <c r="M53" s="9">
        <v>0</v>
      </c>
      <c r="N53" s="9">
        <v>0</v>
      </c>
      <c r="O53" s="9">
        <v>0</v>
      </c>
      <c r="P53" s="9">
        <v>0</v>
      </c>
      <c r="Q53" s="9">
        <v>117517</v>
      </c>
      <c r="R53" s="9">
        <v>9289</v>
      </c>
      <c r="S53" s="9">
        <v>3853831</v>
      </c>
      <c r="T53" s="9">
        <v>51970.89</v>
      </c>
      <c r="U53" s="9">
        <v>117517</v>
      </c>
      <c r="V53" s="9">
        <v>9289</v>
      </c>
      <c r="W53" s="11">
        <v>388336</v>
      </c>
      <c r="X53" s="11">
        <v>11814.57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</row>
    <row r="54" spans="1:30" x14ac:dyDescent="0.25">
      <c r="A54" s="4" t="s">
        <v>33</v>
      </c>
      <c r="B54" s="6">
        <v>44479</v>
      </c>
      <c r="C54" s="1" t="s">
        <v>8</v>
      </c>
      <c r="D54" s="1" t="s">
        <v>30</v>
      </c>
      <c r="E54" s="2">
        <v>663035.946</v>
      </c>
      <c r="F54" s="9">
        <v>147.364</v>
      </c>
      <c r="G54" s="1">
        <v>4.4993074699383842</v>
      </c>
      <c r="H54" s="2">
        <v>22</v>
      </c>
      <c r="I54" s="2">
        <v>7</v>
      </c>
      <c r="J54" s="4">
        <v>313</v>
      </c>
      <c r="K54" s="7">
        <v>0</v>
      </c>
      <c r="L54" s="7">
        <v>0</v>
      </c>
      <c r="M54" s="9">
        <v>0</v>
      </c>
      <c r="N54" s="9">
        <v>0</v>
      </c>
      <c r="O54" s="9">
        <v>0</v>
      </c>
      <c r="P54" s="9">
        <v>0</v>
      </c>
      <c r="Q54" s="9">
        <v>117517</v>
      </c>
      <c r="R54" s="9">
        <v>9289</v>
      </c>
      <c r="S54" s="9">
        <v>1594464</v>
      </c>
      <c r="T54" s="9">
        <v>17463.45</v>
      </c>
      <c r="U54" s="9">
        <v>117517</v>
      </c>
      <c r="V54" s="9">
        <v>9289</v>
      </c>
      <c r="W54" s="9">
        <v>142307</v>
      </c>
      <c r="X54" s="9">
        <v>3827.28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</row>
    <row r="55" spans="1:30" x14ac:dyDescent="0.25">
      <c r="A55" s="4" t="s">
        <v>33</v>
      </c>
      <c r="B55" s="6">
        <v>44486</v>
      </c>
      <c r="C55" s="1" t="s">
        <v>8</v>
      </c>
      <c r="D55" s="1" t="s">
        <v>30</v>
      </c>
      <c r="E55" s="2">
        <v>600815.28899999999</v>
      </c>
      <c r="F55" s="9">
        <v>132.84</v>
      </c>
      <c r="G55" s="1">
        <v>4.5228492095754289</v>
      </c>
      <c r="H55" s="2">
        <v>23</v>
      </c>
      <c r="I55" s="2">
        <v>7</v>
      </c>
      <c r="J55" s="4">
        <v>324</v>
      </c>
      <c r="K55" s="7">
        <v>0</v>
      </c>
      <c r="L55" s="7">
        <v>0</v>
      </c>
      <c r="M55" s="9">
        <v>0</v>
      </c>
      <c r="N55" s="9">
        <v>0</v>
      </c>
      <c r="O55" s="9">
        <v>0</v>
      </c>
      <c r="P55" s="9">
        <v>0</v>
      </c>
      <c r="Q55" s="9">
        <v>117517</v>
      </c>
      <c r="R55" s="9">
        <v>9289</v>
      </c>
      <c r="S55" s="9">
        <v>1401450</v>
      </c>
      <c r="T55" s="9">
        <v>16598.580000000002</v>
      </c>
      <c r="U55" s="9">
        <v>117517</v>
      </c>
      <c r="V55" s="9">
        <v>9289</v>
      </c>
      <c r="W55" s="9">
        <v>127317</v>
      </c>
      <c r="X55" s="9">
        <v>3819.04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</row>
    <row r="56" spans="1:30" x14ac:dyDescent="0.25">
      <c r="A56" s="4" t="s">
        <v>33</v>
      </c>
      <c r="B56" s="6">
        <v>44493</v>
      </c>
      <c r="C56" s="1" t="s">
        <v>8</v>
      </c>
      <c r="D56" s="1" t="s">
        <v>30</v>
      </c>
      <c r="E56" s="2">
        <v>682566.18800000008</v>
      </c>
      <c r="F56" s="9">
        <v>165.376</v>
      </c>
      <c r="G56" s="1">
        <v>4.1273593991873074</v>
      </c>
      <c r="H56" s="2">
        <v>26</v>
      </c>
      <c r="I56" s="2">
        <v>7</v>
      </c>
      <c r="J56" s="4">
        <v>334</v>
      </c>
      <c r="K56" s="7">
        <v>0</v>
      </c>
      <c r="L56" s="7">
        <v>0</v>
      </c>
      <c r="M56" s="9">
        <v>0</v>
      </c>
      <c r="N56" s="9">
        <v>0</v>
      </c>
      <c r="O56" s="9">
        <v>0</v>
      </c>
      <c r="P56" s="9">
        <v>0</v>
      </c>
      <c r="Q56" s="9">
        <v>117517</v>
      </c>
      <c r="R56" s="9">
        <v>9289</v>
      </c>
      <c r="S56" s="9">
        <v>1308149</v>
      </c>
      <c r="T56" s="9">
        <v>15676.78</v>
      </c>
      <c r="U56" s="9">
        <v>117517</v>
      </c>
      <c r="V56" s="9">
        <v>9289</v>
      </c>
      <c r="W56" s="9">
        <v>305478</v>
      </c>
      <c r="X56" s="9">
        <v>8802.94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</row>
    <row r="57" spans="1:30" x14ac:dyDescent="0.25">
      <c r="A57" s="4" t="s">
        <v>33</v>
      </c>
      <c r="B57" s="6">
        <v>44500</v>
      </c>
      <c r="C57" s="1" t="s">
        <v>8</v>
      </c>
      <c r="D57" s="1" t="s">
        <v>30</v>
      </c>
      <c r="E57" s="2">
        <v>1006920.0930000001</v>
      </c>
      <c r="F57" s="9">
        <v>258.86</v>
      </c>
      <c r="G57" s="1">
        <v>3.8898249748899021</v>
      </c>
      <c r="H57" s="2">
        <v>28</v>
      </c>
      <c r="I57" s="2">
        <v>8</v>
      </c>
      <c r="J57" s="4">
        <v>369</v>
      </c>
      <c r="K57" s="7">
        <v>0</v>
      </c>
      <c r="L57" s="7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1208896</v>
      </c>
      <c r="T57" s="9">
        <v>14732.39</v>
      </c>
      <c r="U57" s="9">
        <v>0</v>
      </c>
      <c r="V57" s="9">
        <v>0</v>
      </c>
      <c r="W57" s="9">
        <v>479528</v>
      </c>
      <c r="X57" s="9">
        <v>16907.689999999999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</row>
    <row r="58" spans="1:30" x14ac:dyDescent="0.25">
      <c r="A58" s="4" t="s">
        <v>33</v>
      </c>
      <c r="B58" s="6">
        <v>44507</v>
      </c>
      <c r="C58" s="1" t="s">
        <v>8</v>
      </c>
      <c r="D58" s="1" t="s">
        <v>30</v>
      </c>
      <c r="E58" s="2">
        <v>700599.93800000008</v>
      </c>
      <c r="F58" s="9">
        <v>180.56800000000001</v>
      </c>
      <c r="G58" s="1">
        <v>3.8799783904124765</v>
      </c>
      <c r="H58" s="2">
        <v>24</v>
      </c>
      <c r="I58" s="2">
        <v>7</v>
      </c>
      <c r="J58" s="4">
        <v>322</v>
      </c>
      <c r="K58" s="7">
        <v>0</v>
      </c>
      <c r="L58" s="7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1772083</v>
      </c>
      <c r="T58" s="9">
        <v>17612.400000000001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</row>
    <row r="59" spans="1:30" x14ac:dyDescent="0.25">
      <c r="A59" s="4" t="s">
        <v>33</v>
      </c>
      <c r="B59" s="6">
        <v>44514</v>
      </c>
      <c r="C59" s="1" t="s">
        <v>8</v>
      </c>
      <c r="D59" s="1" t="s">
        <v>30</v>
      </c>
      <c r="E59" s="2">
        <v>564718.23399999994</v>
      </c>
      <c r="F59" s="9">
        <v>144.33600000000001</v>
      </c>
      <c r="G59" s="1">
        <v>3.912525177363928</v>
      </c>
      <c r="H59" s="2">
        <v>22</v>
      </c>
      <c r="I59" s="2">
        <v>7</v>
      </c>
      <c r="J59" s="4">
        <v>305</v>
      </c>
      <c r="K59" s="7">
        <v>0</v>
      </c>
      <c r="L59" s="7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</row>
    <row r="60" spans="1:30" x14ac:dyDescent="0.25">
      <c r="A60" s="4" t="s">
        <v>33</v>
      </c>
      <c r="B60" s="6">
        <v>44521</v>
      </c>
      <c r="C60" s="1" t="s">
        <v>8</v>
      </c>
      <c r="D60" s="1" t="s">
        <v>30</v>
      </c>
      <c r="E60" s="2">
        <v>660919.8600000001</v>
      </c>
      <c r="F60" s="9">
        <v>159.608</v>
      </c>
      <c r="G60" s="1">
        <v>4.140894316074383</v>
      </c>
      <c r="H60" s="2">
        <v>21</v>
      </c>
      <c r="I60" s="2">
        <v>7</v>
      </c>
      <c r="J60" s="4">
        <v>294</v>
      </c>
      <c r="K60" s="7">
        <v>0</v>
      </c>
      <c r="L60" s="7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</row>
    <row r="61" spans="1:30" x14ac:dyDescent="0.25">
      <c r="A61" s="4" t="s">
        <v>33</v>
      </c>
      <c r="B61" s="6">
        <v>44528</v>
      </c>
      <c r="C61" s="1" t="s">
        <v>8</v>
      </c>
      <c r="D61" s="1" t="s">
        <v>30</v>
      </c>
      <c r="E61" s="2">
        <v>958058.84400000004</v>
      </c>
      <c r="F61" s="9">
        <v>231.364</v>
      </c>
      <c r="G61" s="1">
        <v>4.140915803668678</v>
      </c>
      <c r="H61" s="2">
        <v>20</v>
      </c>
      <c r="I61" s="2">
        <v>8</v>
      </c>
      <c r="J61" s="4">
        <v>352</v>
      </c>
      <c r="K61" s="7">
        <v>0</v>
      </c>
      <c r="L61" s="7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</row>
    <row r="62" spans="1:30" x14ac:dyDescent="0.25">
      <c r="A62" s="4" t="s">
        <v>33</v>
      </c>
      <c r="B62" s="6">
        <v>44535</v>
      </c>
      <c r="C62" s="1" t="s">
        <v>8</v>
      </c>
      <c r="D62" s="1" t="s">
        <v>30</v>
      </c>
      <c r="E62" s="2">
        <v>861385.65700000012</v>
      </c>
      <c r="F62" s="9">
        <v>209.49199999999999</v>
      </c>
      <c r="G62" s="1">
        <v>4.1117830609283414</v>
      </c>
      <c r="H62" s="2">
        <v>23</v>
      </c>
      <c r="I62" s="2">
        <v>8</v>
      </c>
      <c r="J62" s="4">
        <v>328</v>
      </c>
      <c r="K62" s="7">
        <v>53.3</v>
      </c>
      <c r="L62" s="7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</row>
    <row r="63" spans="1:30" x14ac:dyDescent="0.25">
      <c r="A63" s="4" t="s">
        <v>33</v>
      </c>
      <c r="B63" s="6">
        <v>44542</v>
      </c>
      <c r="C63" s="1" t="s">
        <v>8</v>
      </c>
      <c r="D63" s="1" t="s">
        <v>30</v>
      </c>
      <c r="E63" s="2">
        <v>650074.64899999998</v>
      </c>
      <c r="F63" s="9">
        <v>158.88</v>
      </c>
      <c r="G63" s="1">
        <v>4.0916078109264848</v>
      </c>
      <c r="H63" s="2">
        <v>22</v>
      </c>
      <c r="I63" s="2">
        <v>7</v>
      </c>
      <c r="J63" s="4">
        <v>302</v>
      </c>
      <c r="K63" s="7">
        <v>98.8</v>
      </c>
      <c r="L63" s="7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</row>
    <row r="64" spans="1:30" x14ac:dyDescent="0.25">
      <c r="A64" s="4" t="s">
        <v>33</v>
      </c>
      <c r="B64" s="6">
        <v>44549</v>
      </c>
      <c r="C64" s="1" t="s">
        <v>8</v>
      </c>
      <c r="D64" s="1" t="s">
        <v>30</v>
      </c>
      <c r="E64" s="2">
        <v>854699.17200000002</v>
      </c>
      <c r="F64" s="9">
        <v>207.428</v>
      </c>
      <c r="G64" s="1">
        <v>4.1204619048537321</v>
      </c>
      <c r="H64" s="2">
        <v>27</v>
      </c>
      <c r="I64" s="2">
        <v>8</v>
      </c>
      <c r="J64" s="4">
        <v>340</v>
      </c>
      <c r="K64" s="7">
        <v>1.4</v>
      </c>
      <c r="L64" s="7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</row>
    <row r="65" spans="1:30" x14ac:dyDescent="0.25">
      <c r="A65" s="4" t="s">
        <v>33</v>
      </c>
      <c r="B65" s="6">
        <v>44556</v>
      </c>
      <c r="C65" s="1" t="s">
        <v>8</v>
      </c>
      <c r="D65" s="1" t="s">
        <v>30</v>
      </c>
      <c r="E65" s="2">
        <v>891274.95399999991</v>
      </c>
      <c r="F65" s="9">
        <v>217.17599999999999</v>
      </c>
      <c r="G65" s="1">
        <v>4.1039293199985263</v>
      </c>
      <c r="H65" s="2">
        <v>25</v>
      </c>
      <c r="I65" s="2">
        <v>8</v>
      </c>
      <c r="J65" s="4">
        <v>327</v>
      </c>
      <c r="K65" s="7">
        <v>0</v>
      </c>
      <c r="L65" s="7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</row>
    <row r="66" spans="1:30" x14ac:dyDescent="0.25">
      <c r="A66" s="4" t="s">
        <v>33</v>
      </c>
      <c r="B66" s="6">
        <v>44563</v>
      </c>
      <c r="C66" s="1" t="s">
        <v>8</v>
      </c>
      <c r="D66" s="1" t="s">
        <v>30</v>
      </c>
      <c r="E66" s="2">
        <v>747391.01600000006</v>
      </c>
      <c r="F66" s="9">
        <v>182.33600000000001</v>
      </c>
      <c r="G66" s="1">
        <v>4.0989767023517025</v>
      </c>
      <c r="H66" s="2">
        <v>25</v>
      </c>
      <c r="I66" s="2">
        <v>7</v>
      </c>
      <c r="J66" s="4">
        <v>322</v>
      </c>
      <c r="K66" s="7">
        <v>0</v>
      </c>
      <c r="L66" s="7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1891518</v>
      </c>
      <c r="T66" s="9">
        <v>23398.400000000001</v>
      </c>
      <c r="U66" s="9">
        <v>0</v>
      </c>
      <c r="V66" s="9">
        <v>0</v>
      </c>
      <c r="W66" s="9">
        <v>194665</v>
      </c>
      <c r="X66" s="9">
        <v>4784.4799999999996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</row>
    <row r="67" spans="1:30" x14ac:dyDescent="0.25">
      <c r="A67" s="4" t="s">
        <v>33</v>
      </c>
      <c r="B67" s="6">
        <v>44570</v>
      </c>
      <c r="C67" s="1" t="s">
        <v>8</v>
      </c>
      <c r="D67" s="1" t="s">
        <v>30</v>
      </c>
      <c r="E67" s="2">
        <v>860133.98399999994</v>
      </c>
      <c r="F67" s="9">
        <v>211.82400000000001</v>
      </c>
      <c r="G67" s="1">
        <v>4.060606843417176</v>
      </c>
      <c r="H67" s="2">
        <v>25</v>
      </c>
      <c r="I67" s="2">
        <v>8</v>
      </c>
      <c r="J67" s="4">
        <v>325</v>
      </c>
      <c r="K67" s="7">
        <v>0</v>
      </c>
      <c r="L67" s="7">
        <v>0</v>
      </c>
      <c r="M67" s="9">
        <v>0</v>
      </c>
      <c r="N67" s="9">
        <v>0</v>
      </c>
      <c r="O67" s="9">
        <v>0</v>
      </c>
      <c r="P67" s="9">
        <v>0</v>
      </c>
      <c r="Q67" s="9">
        <v>1121909</v>
      </c>
      <c r="R67" s="9">
        <v>15440</v>
      </c>
      <c r="S67" s="9">
        <v>4866880</v>
      </c>
      <c r="T67" s="9">
        <v>59877.279999999999</v>
      </c>
      <c r="U67" s="9">
        <v>1121909</v>
      </c>
      <c r="V67" s="9">
        <v>15440</v>
      </c>
      <c r="W67" s="9">
        <v>701788</v>
      </c>
      <c r="X67" s="9">
        <v>14832.96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</row>
    <row r="68" spans="1:30" x14ac:dyDescent="0.25">
      <c r="A68" s="4" t="s">
        <v>33</v>
      </c>
      <c r="B68" s="6">
        <v>44577</v>
      </c>
      <c r="C68" s="1" t="s">
        <v>8</v>
      </c>
      <c r="D68" s="1" t="s">
        <v>30</v>
      </c>
      <c r="E68" s="2">
        <v>787580.42200000002</v>
      </c>
      <c r="F68" s="9">
        <v>194.12799999999999</v>
      </c>
      <c r="G68" s="1">
        <v>4.0570161027775491</v>
      </c>
      <c r="H68" s="2">
        <v>27</v>
      </c>
      <c r="I68" s="2">
        <v>8</v>
      </c>
      <c r="J68" s="4">
        <v>330</v>
      </c>
      <c r="K68" s="7">
        <v>83.5</v>
      </c>
      <c r="L68" s="7">
        <v>602310</v>
      </c>
      <c r="M68" s="9">
        <v>0</v>
      </c>
      <c r="N68" s="9">
        <v>0</v>
      </c>
      <c r="O68" s="9">
        <v>0</v>
      </c>
      <c r="P68" s="9">
        <v>0</v>
      </c>
      <c r="Q68" s="9">
        <v>1121909</v>
      </c>
      <c r="R68" s="9">
        <v>15440</v>
      </c>
      <c r="S68" s="9">
        <v>3768017</v>
      </c>
      <c r="T68" s="9">
        <v>48309.67</v>
      </c>
      <c r="U68" s="9">
        <v>1121909</v>
      </c>
      <c r="V68" s="9">
        <v>15440</v>
      </c>
      <c r="W68" s="9">
        <v>704276</v>
      </c>
      <c r="X68" s="9">
        <v>13942.34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</row>
    <row r="69" spans="1:30" x14ac:dyDescent="0.25">
      <c r="A69" s="4" t="s">
        <v>33</v>
      </c>
      <c r="B69" s="6">
        <v>44584</v>
      </c>
      <c r="C69" s="1" t="s">
        <v>8</v>
      </c>
      <c r="D69" s="1" t="s">
        <v>30</v>
      </c>
      <c r="E69" s="2">
        <v>776431.10999999987</v>
      </c>
      <c r="F69" s="9">
        <v>196.01599999999999</v>
      </c>
      <c r="G69" s="1">
        <v>3.9610598624602065</v>
      </c>
      <c r="H69" s="2">
        <v>25</v>
      </c>
      <c r="I69" s="2">
        <v>8</v>
      </c>
      <c r="J69" s="4">
        <v>322</v>
      </c>
      <c r="K69" s="7">
        <v>89.4</v>
      </c>
      <c r="L69" s="7">
        <v>602310</v>
      </c>
      <c r="M69" s="9">
        <v>0</v>
      </c>
      <c r="N69" s="9">
        <v>0</v>
      </c>
      <c r="O69" s="9">
        <v>0</v>
      </c>
      <c r="P69" s="9">
        <v>0</v>
      </c>
      <c r="Q69" s="9">
        <v>1121909</v>
      </c>
      <c r="R69" s="9">
        <v>15440</v>
      </c>
      <c r="S69" s="9">
        <v>3602065</v>
      </c>
      <c r="T69" s="9">
        <v>47385.04</v>
      </c>
      <c r="U69" s="9">
        <v>1121909</v>
      </c>
      <c r="V69" s="9">
        <v>15440</v>
      </c>
      <c r="W69" s="9">
        <v>664930</v>
      </c>
      <c r="X69" s="9">
        <v>13548.1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</row>
    <row r="70" spans="1:30" x14ac:dyDescent="0.25">
      <c r="A70" s="4" t="s">
        <v>33</v>
      </c>
      <c r="B70" s="6">
        <v>44591</v>
      </c>
      <c r="C70" s="1" t="s">
        <v>8</v>
      </c>
      <c r="D70" s="1" t="s">
        <v>30</v>
      </c>
      <c r="E70" s="2">
        <v>1191308.2509999999</v>
      </c>
      <c r="F70" s="9">
        <v>307.12799999999999</v>
      </c>
      <c r="G70" s="1">
        <v>3.8788656553619334</v>
      </c>
      <c r="H70" s="2">
        <v>30</v>
      </c>
      <c r="I70" s="2">
        <v>9</v>
      </c>
      <c r="J70" s="4">
        <v>373</v>
      </c>
      <c r="K70" s="7">
        <v>89.8</v>
      </c>
      <c r="L70" s="7">
        <v>602310</v>
      </c>
      <c r="M70" s="9">
        <v>0</v>
      </c>
      <c r="N70" s="9">
        <v>0</v>
      </c>
      <c r="O70" s="9">
        <v>0</v>
      </c>
      <c r="P70" s="9">
        <v>0</v>
      </c>
      <c r="Q70" s="9">
        <v>1121909</v>
      </c>
      <c r="R70" s="9">
        <v>15440</v>
      </c>
      <c r="S70" s="9">
        <v>3485901</v>
      </c>
      <c r="T70" s="9">
        <v>47726.69</v>
      </c>
      <c r="U70" s="9">
        <v>1121909</v>
      </c>
      <c r="V70" s="9">
        <v>15440</v>
      </c>
      <c r="W70" s="9">
        <v>222543</v>
      </c>
      <c r="X70" s="9">
        <v>4550.5200000000004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</row>
    <row r="71" spans="1:30" x14ac:dyDescent="0.25">
      <c r="A71" s="4" t="s">
        <v>33</v>
      </c>
      <c r="B71" s="6">
        <v>44598</v>
      </c>
      <c r="C71" s="1" t="s">
        <v>8</v>
      </c>
      <c r="D71" s="1" t="s">
        <v>30</v>
      </c>
      <c r="E71" s="2">
        <v>927480.07900000003</v>
      </c>
      <c r="F71" s="9">
        <v>237.864</v>
      </c>
      <c r="G71" s="1">
        <v>3.899203237984731</v>
      </c>
      <c r="H71" s="2">
        <v>28</v>
      </c>
      <c r="I71" s="2">
        <v>9</v>
      </c>
      <c r="J71" s="4">
        <v>348</v>
      </c>
      <c r="K71" s="7">
        <v>0</v>
      </c>
      <c r="L71" s="7">
        <v>0</v>
      </c>
      <c r="M71" s="9">
        <v>0</v>
      </c>
      <c r="N71" s="9">
        <v>0</v>
      </c>
      <c r="O71" s="9">
        <v>0</v>
      </c>
      <c r="P71" s="9">
        <v>0</v>
      </c>
      <c r="Q71" s="9">
        <v>614991</v>
      </c>
      <c r="R71" s="9">
        <v>20217</v>
      </c>
      <c r="S71" s="9">
        <v>472601</v>
      </c>
      <c r="T71" s="9">
        <v>6242.37</v>
      </c>
      <c r="U71" s="9">
        <v>614991</v>
      </c>
      <c r="V71" s="9">
        <v>20217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</row>
    <row r="72" spans="1:30" x14ac:dyDescent="0.25">
      <c r="A72" s="4" t="s">
        <v>33</v>
      </c>
      <c r="B72" s="6">
        <v>44605</v>
      </c>
      <c r="C72" s="1" t="s">
        <v>8</v>
      </c>
      <c r="D72" s="1" t="s">
        <v>30</v>
      </c>
      <c r="E72" s="2">
        <v>817155.88300000003</v>
      </c>
      <c r="F72" s="9">
        <v>210.08799999999999</v>
      </c>
      <c r="G72" s="1">
        <v>3.8895885676478428</v>
      </c>
      <c r="H72" s="2">
        <v>25</v>
      </c>
      <c r="I72" s="2">
        <v>9</v>
      </c>
      <c r="J72" s="4">
        <v>318</v>
      </c>
      <c r="K72" s="7">
        <v>87.3</v>
      </c>
      <c r="L72" s="7">
        <v>516104</v>
      </c>
      <c r="M72" s="9">
        <v>0</v>
      </c>
      <c r="N72" s="9">
        <v>0</v>
      </c>
      <c r="O72" s="9">
        <v>0</v>
      </c>
      <c r="P72" s="9">
        <v>0</v>
      </c>
      <c r="Q72" s="9">
        <v>614991</v>
      </c>
      <c r="R72" s="9">
        <v>20217</v>
      </c>
      <c r="S72" s="9">
        <v>0</v>
      </c>
      <c r="T72" s="9">
        <v>0</v>
      </c>
      <c r="U72" s="9">
        <v>614991</v>
      </c>
      <c r="V72" s="9">
        <v>20217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</row>
    <row r="73" spans="1:30" x14ac:dyDescent="0.25">
      <c r="A73" s="4" t="s">
        <v>33</v>
      </c>
      <c r="B73" s="6">
        <v>44612</v>
      </c>
      <c r="C73" s="1" t="s">
        <v>8</v>
      </c>
      <c r="D73" s="1" t="s">
        <v>30</v>
      </c>
      <c r="E73" s="2">
        <v>984302.17100000009</v>
      </c>
      <c r="F73" s="9">
        <v>240.34399999999999</v>
      </c>
      <c r="G73" s="1">
        <v>4.0953889882834611</v>
      </c>
      <c r="H73" s="2">
        <v>29</v>
      </c>
      <c r="I73" s="2">
        <v>9</v>
      </c>
      <c r="J73" s="4">
        <v>335</v>
      </c>
      <c r="K73" s="7">
        <v>123.6</v>
      </c>
      <c r="L73" s="7">
        <v>1029734</v>
      </c>
      <c r="M73" s="9">
        <v>0</v>
      </c>
      <c r="N73" s="9">
        <v>0</v>
      </c>
      <c r="O73" s="9">
        <v>0</v>
      </c>
      <c r="P73" s="9">
        <v>0</v>
      </c>
      <c r="Q73" s="9">
        <v>614991</v>
      </c>
      <c r="R73" s="9">
        <v>20217</v>
      </c>
      <c r="S73" s="9">
        <v>4281089</v>
      </c>
      <c r="T73" s="9">
        <v>77844.2</v>
      </c>
      <c r="U73" s="9">
        <v>614991</v>
      </c>
      <c r="V73" s="9">
        <v>20217</v>
      </c>
      <c r="W73" s="9">
        <v>552298</v>
      </c>
      <c r="X73" s="9">
        <v>13350.94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</row>
    <row r="74" spans="1:30" x14ac:dyDescent="0.25">
      <c r="A74" s="4" t="s">
        <v>33</v>
      </c>
      <c r="B74" s="6">
        <v>44619</v>
      </c>
      <c r="C74" s="1" t="s">
        <v>8</v>
      </c>
      <c r="D74" s="1" t="s">
        <v>30</v>
      </c>
      <c r="E74" s="2">
        <v>1229325.345</v>
      </c>
      <c r="F74" s="9">
        <v>311.24799999999999</v>
      </c>
      <c r="G74" s="1">
        <v>3.9496650420243662</v>
      </c>
      <c r="H74" s="2">
        <v>34</v>
      </c>
      <c r="I74" s="2">
        <v>10</v>
      </c>
      <c r="J74" s="4">
        <v>375</v>
      </c>
      <c r="K74" s="7">
        <v>69.7</v>
      </c>
      <c r="L74" s="7">
        <v>513630</v>
      </c>
      <c r="M74" s="9">
        <v>0</v>
      </c>
      <c r="N74" s="9">
        <v>0</v>
      </c>
      <c r="O74" s="9">
        <v>0</v>
      </c>
      <c r="P74" s="9">
        <v>0</v>
      </c>
      <c r="Q74" s="9">
        <v>614991</v>
      </c>
      <c r="R74" s="9">
        <v>20217</v>
      </c>
      <c r="S74" s="9">
        <v>7563844</v>
      </c>
      <c r="T74" s="9">
        <v>153606.89000000001</v>
      </c>
      <c r="U74" s="9">
        <v>614991</v>
      </c>
      <c r="V74" s="9">
        <v>20217</v>
      </c>
      <c r="W74" s="9">
        <v>1206841</v>
      </c>
      <c r="X74" s="9">
        <v>26380.04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</row>
    <row r="75" spans="1:30" x14ac:dyDescent="0.25">
      <c r="A75" s="4" t="s">
        <v>33</v>
      </c>
      <c r="B75" s="6">
        <v>44626</v>
      </c>
      <c r="C75" s="1" t="s">
        <v>8</v>
      </c>
      <c r="D75" s="1" t="s">
        <v>30</v>
      </c>
      <c r="E75" s="2">
        <v>948742.39100000006</v>
      </c>
      <c r="F75" s="9">
        <v>235.596</v>
      </c>
      <c r="G75" s="1">
        <v>4.0269885354590063</v>
      </c>
      <c r="H75" s="2">
        <v>28</v>
      </c>
      <c r="I75" s="2">
        <v>9</v>
      </c>
      <c r="J75" s="4">
        <v>359</v>
      </c>
      <c r="K75" s="7">
        <v>0</v>
      </c>
      <c r="L75" s="7">
        <v>0</v>
      </c>
      <c r="M75" s="9">
        <v>0</v>
      </c>
      <c r="N75" s="9">
        <v>0</v>
      </c>
      <c r="O75" s="9">
        <v>0</v>
      </c>
      <c r="P75" s="9">
        <v>0</v>
      </c>
      <c r="Q75" s="9">
        <v>902420</v>
      </c>
      <c r="R75" s="9">
        <v>31645</v>
      </c>
      <c r="S75" s="9">
        <v>4660765</v>
      </c>
      <c r="T75" s="9">
        <v>62078.27</v>
      </c>
      <c r="U75" s="9">
        <v>902420</v>
      </c>
      <c r="V75" s="9">
        <v>31645</v>
      </c>
      <c r="W75" s="9">
        <v>600893</v>
      </c>
      <c r="X75" s="9">
        <v>11759.06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</row>
    <row r="76" spans="1:30" x14ac:dyDescent="0.25">
      <c r="A76" s="4" t="s">
        <v>33</v>
      </c>
      <c r="B76" s="6">
        <v>44633</v>
      </c>
      <c r="C76" s="1" t="s">
        <v>8</v>
      </c>
      <c r="D76" s="1" t="s">
        <v>30</v>
      </c>
      <c r="E76" s="2">
        <v>726410.09400000004</v>
      </c>
      <c r="F76" s="9">
        <v>180.52799999999999</v>
      </c>
      <c r="G76" s="1">
        <v>4.0238084618452543</v>
      </c>
      <c r="H76" s="2">
        <v>23</v>
      </c>
      <c r="I76" s="2">
        <v>7</v>
      </c>
      <c r="J76" s="4">
        <v>312</v>
      </c>
      <c r="K76" s="7">
        <v>67.7</v>
      </c>
      <c r="L76" s="7">
        <v>447098</v>
      </c>
      <c r="M76" s="9">
        <v>0</v>
      </c>
      <c r="N76" s="9">
        <v>0</v>
      </c>
      <c r="O76" s="9">
        <v>0</v>
      </c>
      <c r="P76" s="9">
        <v>0</v>
      </c>
      <c r="Q76" s="9">
        <v>902420</v>
      </c>
      <c r="R76" s="9">
        <v>31645</v>
      </c>
      <c r="S76" s="9">
        <v>5074560</v>
      </c>
      <c r="T76" s="9">
        <v>66989.13</v>
      </c>
      <c r="U76" s="9">
        <v>902420</v>
      </c>
      <c r="V76" s="9">
        <v>31645</v>
      </c>
      <c r="W76" s="9">
        <v>512488</v>
      </c>
      <c r="X76" s="9">
        <v>9905.0499999999993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</row>
    <row r="77" spans="1:30" x14ac:dyDescent="0.25">
      <c r="A77" s="4" t="s">
        <v>33</v>
      </c>
      <c r="B77" s="6">
        <v>44640</v>
      </c>
      <c r="C77" s="1" t="s">
        <v>8</v>
      </c>
      <c r="D77" s="1" t="s">
        <v>30</v>
      </c>
      <c r="E77" s="2">
        <v>909154.04799999995</v>
      </c>
      <c r="F77" s="9">
        <v>227.024</v>
      </c>
      <c r="G77" s="1">
        <v>4.0046605116639649</v>
      </c>
      <c r="H77" s="2">
        <v>28</v>
      </c>
      <c r="I77" s="2">
        <v>9</v>
      </c>
      <c r="J77" s="4">
        <v>328</v>
      </c>
      <c r="K77" s="7">
        <v>68.7</v>
      </c>
      <c r="L77" s="7">
        <v>447098</v>
      </c>
      <c r="M77" s="9">
        <v>0</v>
      </c>
      <c r="N77" s="9">
        <v>0</v>
      </c>
      <c r="O77" s="9">
        <v>0</v>
      </c>
      <c r="P77" s="9">
        <v>0</v>
      </c>
      <c r="Q77" s="9">
        <v>902420</v>
      </c>
      <c r="R77" s="9">
        <v>31645</v>
      </c>
      <c r="S77" s="9">
        <v>8555318</v>
      </c>
      <c r="T77" s="9">
        <v>120192.97</v>
      </c>
      <c r="U77" s="9">
        <v>902420</v>
      </c>
      <c r="V77" s="9">
        <v>31645</v>
      </c>
      <c r="W77" s="9">
        <v>490001</v>
      </c>
      <c r="X77" s="9">
        <v>9969.59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</row>
    <row r="78" spans="1:30" x14ac:dyDescent="0.25">
      <c r="A78" s="4" t="s">
        <v>33</v>
      </c>
      <c r="B78" s="6">
        <v>44647</v>
      </c>
      <c r="C78" s="1" t="s">
        <v>8</v>
      </c>
      <c r="D78" s="1" t="s">
        <v>30</v>
      </c>
      <c r="E78" s="2">
        <v>1094640.8130000001</v>
      </c>
      <c r="F78" s="9">
        <v>279.38799999999998</v>
      </c>
      <c r="G78" s="1">
        <v>3.9179950928457918</v>
      </c>
      <c r="H78" s="2">
        <v>27</v>
      </c>
      <c r="I78" s="2">
        <v>8</v>
      </c>
      <c r="J78" s="4">
        <v>352</v>
      </c>
      <c r="K78" s="7">
        <v>68.599999999999994</v>
      </c>
      <c r="L78" s="7">
        <v>483050</v>
      </c>
      <c r="M78" s="9">
        <v>0</v>
      </c>
      <c r="N78" s="9">
        <v>0</v>
      </c>
      <c r="O78" s="9">
        <v>0</v>
      </c>
      <c r="P78" s="9">
        <v>0</v>
      </c>
      <c r="Q78" s="9">
        <v>902420</v>
      </c>
      <c r="R78" s="9">
        <v>31645</v>
      </c>
      <c r="S78" s="9">
        <v>9647986</v>
      </c>
      <c r="T78" s="9">
        <v>147958.20000000001</v>
      </c>
      <c r="U78" s="9">
        <v>902420</v>
      </c>
      <c r="V78" s="9">
        <v>31645</v>
      </c>
      <c r="W78" s="9">
        <v>488720</v>
      </c>
      <c r="X78" s="9">
        <v>10016.98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</row>
    <row r="79" spans="1:30" x14ac:dyDescent="0.25">
      <c r="A79" s="4" t="s">
        <v>33</v>
      </c>
      <c r="B79" s="6">
        <v>44654</v>
      </c>
      <c r="C79" s="1" t="s">
        <v>8</v>
      </c>
      <c r="D79" s="1" t="s">
        <v>30</v>
      </c>
      <c r="E79" s="2">
        <v>936250.04799999995</v>
      </c>
      <c r="F79" s="9">
        <v>242</v>
      </c>
      <c r="G79" s="1">
        <v>3.8688018512396694</v>
      </c>
      <c r="H79" s="2">
        <v>26</v>
      </c>
      <c r="I79" s="2">
        <v>8</v>
      </c>
      <c r="J79" s="4">
        <v>351</v>
      </c>
      <c r="K79" s="7">
        <v>63.3</v>
      </c>
      <c r="L79" s="7">
        <v>483050</v>
      </c>
      <c r="M79" s="9">
        <v>0</v>
      </c>
      <c r="N79" s="9">
        <v>0</v>
      </c>
      <c r="O79" s="9">
        <v>0</v>
      </c>
      <c r="P79" s="9">
        <v>0</v>
      </c>
      <c r="Q79" s="9">
        <v>902420</v>
      </c>
      <c r="R79" s="9">
        <v>31645</v>
      </c>
      <c r="S79" s="9">
        <v>8159504</v>
      </c>
      <c r="T79" s="9">
        <v>121220.54</v>
      </c>
      <c r="U79" s="9">
        <v>902420</v>
      </c>
      <c r="V79" s="9">
        <v>31645</v>
      </c>
      <c r="W79" s="9">
        <v>488145</v>
      </c>
      <c r="X79" s="9">
        <v>10125.77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</row>
    <row r="80" spans="1:30" x14ac:dyDescent="0.25">
      <c r="A80" s="4" t="s">
        <v>33</v>
      </c>
      <c r="B80" s="6">
        <v>44661</v>
      </c>
      <c r="C80" s="1" t="s">
        <v>8</v>
      </c>
      <c r="D80" s="1" t="s">
        <v>30</v>
      </c>
      <c r="E80" s="2">
        <v>563634.59400000004</v>
      </c>
      <c r="F80" s="9">
        <v>141.49600000000001</v>
      </c>
      <c r="G80" s="1">
        <v>3.9833959546559621</v>
      </c>
      <c r="H80" s="2">
        <v>19</v>
      </c>
      <c r="I80" s="2">
        <v>7</v>
      </c>
      <c r="J80" s="4">
        <v>302</v>
      </c>
      <c r="K80" s="7">
        <v>59.1</v>
      </c>
      <c r="L80" s="7">
        <v>418432</v>
      </c>
      <c r="M80" s="9">
        <v>0</v>
      </c>
      <c r="N80" s="9">
        <v>0</v>
      </c>
      <c r="O80" s="9">
        <v>0</v>
      </c>
      <c r="P80" s="9">
        <v>0</v>
      </c>
      <c r="Q80" s="9">
        <v>743993</v>
      </c>
      <c r="R80" s="9">
        <v>30276</v>
      </c>
      <c r="S80" s="9">
        <v>4410983</v>
      </c>
      <c r="T80" s="9">
        <v>51486.12</v>
      </c>
      <c r="U80" s="9">
        <v>743993</v>
      </c>
      <c r="V80" s="9">
        <v>30276</v>
      </c>
      <c r="W80" s="9">
        <v>549183</v>
      </c>
      <c r="X80" s="9">
        <v>10085.16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</row>
    <row r="81" spans="1:30" x14ac:dyDescent="0.25">
      <c r="A81" s="4" t="s">
        <v>33</v>
      </c>
      <c r="B81" s="6">
        <v>44668</v>
      </c>
      <c r="C81" s="1" t="s">
        <v>8</v>
      </c>
      <c r="D81" s="1" t="s">
        <v>30</v>
      </c>
      <c r="E81" s="2">
        <v>862040.18800000008</v>
      </c>
      <c r="F81" s="9">
        <v>220.76400000000001</v>
      </c>
      <c r="G81" s="1">
        <v>3.9048041709699048</v>
      </c>
      <c r="H81" s="2">
        <v>28</v>
      </c>
      <c r="I81" s="2">
        <v>8</v>
      </c>
      <c r="J81" s="4">
        <v>321</v>
      </c>
      <c r="K81" s="7">
        <v>62.7</v>
      </c>
      <c r="L81" s="7">
        <v>418432</v>
      </c>
      <c r="M81" s="9">
        <v>0</v>
      </c>
      <c r="N81" s="9">
        <v>0</v>
      </c>
      <c r="O81" s="9">
        <v>0</v>
      </c>
      <c r="P81" s="9">
        <v>0</v>
      </c>
      <c r="Q81" s="9">
        <v>743993</v>
      </c>
      <c r="R81" s="9">
        <v>30276</v>
      </c>
      <c r="S81" s="9">
        <v>4473429</v>
      </c>
      <c r="T81" s="9">
        <v>57806.92</v>
      </c>
      <c r="U81" s="9">
        <v>743993</v>
      </c>
      <c r="V81" s="9">
        <v>30276</v>
      </c>
      <c r="W81" s="9">
        <v>539032</v>
      </c>
      <c r="X81" s="9">
        <v>10142.5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</row>
    <row r="82" spans="1:30" x14ac:dyDescent="0.25">
      <c r="A82" s="4" t="s">
        <v>33</v>
      </c>
      <c r="B82" s="6">
        <v>44675</v>
      </c>
      <c r="C82" s="1" t="s">
        <v>8</v>
      </c>
      <c r="D82" s="1" t="s">
        <v>30</v>
      </c>
      <c r="E82" s="2">
        <v>857283.45400000003</v>
      </c>
      <c r="F82" s="9">
        <v>199.28</v>
      </c>
      <c r="G82" s="1">
        <v>4.3019041248494583</v>
      </c>
      <c r="H82" s="2">
        <v>26</v>
      </c>
      <c r="I82" s="2">
        <v>8</v>
      </c>
      <c r="J82" s="4">
        <v>320</v>
      </c>
      <c r="K82" s="7">
        <v>0</v>
      </c>
      <c r="L82" s="7">
        <v>0</v>
      </c>
      <c r="M82" s="9">
        <v>0</v>
      </c>
      <c r="N82" s="9">
        <v>0</v>
      </c>
      <c r="O82" s="9">
        <v>0</v>
      </c>
      <c r="P82" s="9">
        <v>0</v>
      </c>
      <c r="Q82" s="9">
        <v>743993</v>
      </c>
      <c r="R82" s="9">
        <v>30276</v>
      </c>
      <c r="S82" s="9">
        <v>4482296</v>
      </c>
      <c r="T82" s="9">
        <v>63527.03</v>
      </c>
      <c r="U82" s="9">
        <v>743993</v>
      </c>
      <c r="V82" s="9">
        <v>30276</v>
      </c>
      <c r="W82" s="9">
        <v>496677</v>
      </c>
      <c r="X82" s="9">
        <v>10193.11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</row>
    <row r="83" spans="1:30" x14ac:dyDescent="0.25">
      <c r="A83" s="4" t="s">
        <v>33</v>
      </c>
      <c r="B83" s="6">
        <v>44682</v>
      </c>
      <c r="C83" s="1" t="s">
        <v>8</v>
      </c>
      <c r="D83" s="1" t="s">
        <v>30</v>
      </c>
      <c r="E83" s="2">
        <v>1025160.219</v>
      </c>
      <c r="F83" s="9">
        <v>229.524</v>
      </c>
      <c r="G83" s="1">
        <v>4.4664619778323837</v>
      </c>
      <c r="H83" s="2">
        <v>25</v>
      </c>
      <c r="I83" s="2">
        <v>8</v>
      </c>
      <c r="J83" s="4">
        <v>359</v>
      </c>
      <c r="K83" s="7">
        <v>0</v>
      </c>
      <c r="L83" s="7">
        <v>0</v>
      </c>
      <c r="M83" s="9">
        <v>0</v>
      </c>
      <c r="N83" s="9">
        <v>0</v>
      </c>
      <c r="O83" s="9">
        <v>0</v>
      </c>
      <c r="P83" s="9">
        <v>0</v>
      </c>
      <c r="Q83" s="9">
        <v>743993</v>
      </c>
      <c r="R83" s="9">
        <v>30276</v>
      </c>
      <c r="S83" s="9">
        <v>5083525</v>
      </c>
      <c r="T83" s="9">
        <v>67489.429999999993</v>
      </c>
      <c r="U83" s="9">
        <v>743993</v>
      </c>
      <c r="V83" s="9">
        <v>30276</v>
      </c>
      <c r="W83" s="9">
        <v>423292</v>
      </c>
      <c r="X83" s="9">
        <v>8890.74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</row>
    <row r="84" spans="1:30" x14ac:dyDescent="0.25">
      <c r="A84" s="4" t="s">
        <v>33</v>
      </c>
      <c r="B84" s="6">
        <v>44689</v>
      </c>
      <c r="C84" s="1" t="s">
        <v>8</v>
      </c>
      <c r="D84" s="1" t="s">
        <v>30</v>
      </c>
      <c r="E84" s="2">
        <v>715756.47500000009</v>
      </c>
      <c r="F84" s="9">
        <v>155.83600000000001</v>
      </c>
      <c r="G84" s="1">
        <v>4.5930110821633008</v>
      </c>
      <c r="H84" s="2">
        <v>19</v>
      </c>
      <c r="I84" s="2">
        <v>7</v>
      </c>
      <c r="J84" s="4">
        <v>311</v>
      </c>
      <c r="K84" s="7">
        <v>125.7</v>
      </c>
      <c r="L84" s="7">
        <v>209216</v>
      </c>
      <c r="M84" s="9">
        <v>0</v>
      </c>
      <c r="N84" s="9">
        <v>0</v>
      </c>
      <c r="O84" s="9">
        <v>0</v>
      </c>
      <c r="P84" s="9">
        <v>0</v>
      </c>
      <c r="Q84" s="9">
        <v>762803</v>
      </c>
      <c r="R84" s="9">
        <v>27875</v>
      </c>
      <c r="S84" s="9">
        <v>6444283</v>
      </c>
      <c r="T84" s="9">
        <v>69026.009999999995</v>
      </c>
      <c r="U84" s="9">
        <v>762803</v>
      </c>
      <c r="V84" s="9">
        <v>27875</v>
      </c>
      <c r="W84" s="9">
        <v>172089</v>
      </c>
      <c r="X84" s="9">
        <v>4582.3999999999996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</row>
    <row r="85" spans="1:30" x14ac:dyDescent="0.25">
      <c r="A85" s="4" t="s">
        <v>33</v>
      </c>
      <c r="B85" s="6">
        <v>44696</v>
      </c>
      <c r="C85" s="1" t="s">
        <v>8</v>
      </c>
      <c r="D85" s="1" t="s">
        <v>30</v>
      </c>
      <c r="E85" s="2">
        <v>970447.95299999998</v>
      </c>
      <c r="F85" s="9">
        <v>218.27199999999999</v>
      </c>
      <c r="G85" s="1">
        <v>4.4460487510995454</v>
      </c>
      <c r="H85" s="2">
        <v>30</v>
      </c>
      <c r="I85" s="2">
        <v>9</v>
      </c>
      <c r="J85" s="4">
        <v>338</v>
      </c>
      <c r="K85" s="7">
        <v>86.1</v>
      </c>
      <c r="L85" s="7">
        <v>209216</v>
      </c>
      <c r="M85" s="9">
        <v>0</v>
      </c>
      <c r="N85" s="9">
        <v>0</v>
      </c>
      <c r="O85" s="9">
        <v>0</v>
      </c>
      <c r="P85" s="9">
        <v>0</v>
      </c>
      <c r="Q85" s="9">
        <v>762803</v>
      </c>
      <c r="R85" s="9">
        <v>27875</v>
      </c>
      <c r="S85" s="9">
        <v>7459528</v>
      </c>
      <c r="T85" s="9">
        <v>89669.77</v>
      </c>
      <c r="U85" s="9">
        <v>762803</v>
      </c>
      <c r="V85" s="9">
        <v>27875</v>
      </c>
      <c r="W85" s="9">
        <v>521901</v>
      </c>
      <c r="X85" s="9">
        <v>10774.05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</row>
    <row r="86" spans="1:30" x14ac:dyDescent="0.25">
      <c r="A86" s="4" t="s">
        <v>33</v>
      </c>
      <c r="B86" s="6">
        <v>44703</v>
      </c>
      <c r="C86" s="1" t="s">
        <v>8</v>
      </c>
      <c r="D86" s="1" t="s">
        <v>30</v>
      </c>
      <c r="E86" s="2">
        <v>1002781.5320000001</v>
      </c>
      <c r="F86" s="9">
        <v>226.172</v>
      </c>
      <c r="G86" s="1">
        <v>4.4337120952195681</v>
      </c>
      <c r="H86" s="2">
        <v>32</v>
      </c>
      <c r="I86" s="2">
        <v>10</v>
      </c>
      <c r="J86" s="4">
        <v>339</v>
      </c>
      <c r="K86" s="7">
        <v>129.9</v>
      </c>
      <c r="L86" s="7">
        <v>209216</v>
      </c>
      <c r="M86" s="9">
        <v>0</v>
      </c>
      <c r="N86" s="9">
        <v>0</v>
      </c>
      <c r="O86" s="9">
        <v>0</v>
      </c>
      <c r="P86" s="9">
        <v>0</v>
      </c>
      <c r="Q86" s="9">
        <v>762803</v>
      </c>
      <c r="R86" s="9">
        <v>27875</v>
      </c>
      <c r="S86" s="9">
        <v>5460394</v>
      </c>
      <c r="T86" s="9">
        <v>71622.5</v>
      </c>
      <c r="U86" s="9">
        <v>762803</v>
      </c>
      <c r="V86" s="9">
        <v>27875</v>
      </c>
      <c r="W86" s="9">
        <v>527945</v>
      </c>
      <c r="X86" s="9">
        <v>10824.92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</row>
    <row r="87" spans="1:30" x14ac:dyDescent="0.25">
      <c r="A87" s="4" t="s">
        <v>33</v>
      </c>
      <c r="B87" s="6">
        <v>44710</v>
      </c>
      <c r="C87" s="1" t="s">
        <v>8</v>
      </c>
      <c r="D87" s="1" t="s">
        <v>30</v>
      </c>
      <c r="E87" s="2">
        <v>1602775.8130000001</v>
      </c>
      <c r="F87" s="9">
        <v>370.66399999999999</v>
      </c>
      <c r="G87" s="1">
        <v>4.3240665751192457</v>
      </c>
      <c r="H87" s="2">
        <v>37</v>
      </c>
      <c r="I87" s="2">
        <v>11</v>
      </c>
      <c r="J87" s="4">
        <v>383</v>
      </c>
      <c r="K87" s="7">
        <v>3.3</v>
      </c>
      <c r="L87" s="7">
        <v>209216</v>
      </c>
      <c r="M87" s="9">
        <v>0</v>
      </c>
      <c r="N87" s="9">
        <v>0</v>
      </c>
      <c r="O87" s="9">
        <v>0</v>
      </c>
      <c r="P87" s="9">
        <v>0</v>
      </c>
      <c r="Q87" s="9">
        <v>762803</v>
      </c>
      <c r="R87" s="9">
        <v>27875</v>
      </c>
      <c r="S87" s="9">
        <v>6427645</v>
      </c>
      <c r="T87" s="9">
        <v>102586.48</v>
      </c>
      <c r="U87" s="9">
        <v>762803</v>
      </c>
      <c r="V87" s="9">
        <v>27875</v>
      </c>
      <c r="W87" s="9">
        <v>522247</v>
      </c>
      <c r="X87" s="9">
        <v>10869.51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</row>
    <row r="88" spans="1:30" x14ac:dyDescent="0.25">
      <c r="A88" s="4" t="s">
        <v>33</v>
      </c>
      <c r="B88" s="6">
        <v>44717</v>
      </c>
      <c r="C88" s="1" t="s">
        <v>8</v>
      </c>
      <c r="D88" s="1" t="s">
        <v>30</v>
      </c>
      <c r="E88" s="2">
        <v>1226457.4380000001</v>
      </c>
      <c r="F88" s="9">
        <v>282.64400000000001</v>
      </c>
      <c r="G88" s="1">
        <v>4.339230402909668</v>
      </c>
      <c r="H88" s="2">
        <v>33</v>
      </c>
      <c r="I88" s="2">
        <v>10</v>
      </c>
      <c r="J88" s="4">
        <v>356</v>
      </c>
      <c r="K88" s="7">
        <v>67.7</v>
      </c>
      <c r="L88" s="7">
        <v>449917</v>
      </c>
      <c r="M88" s="9">
        <v>0</v>
      </c>
      <c r="N88" s="9">
        <v>0</v>
      </c>
      <c r="O88" s="9">
        <v>0</v>
      </c>
      <c r="P88" s="9">
        <v>0</v>
      </c>
      <c r="Q88" s="9">
        <v>1639936</v>
      </c>
      <c r="R88" s="9">
        <v>26148</v>
      </c>
      <c r="S88" s="9">
        <v>4725976</v>
      </c>
      <c r="T88" s="9">
        <v>68945.03</v>
      </c>
      <c r="U88" s="9">
        <v>1639936</v>
      </c>
      <c r="V88" s="9">
        <v>26148</v>
      </c>
      <c r="W88" s="9">
        <v>185383</v>
      </c>
      <c r="X88" s="9">
        <v>3584.24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</row>
    <row r="89" spans="1:30" x14ac:dyDescent="0.25">
      <c r="A89" s="4" t="s">
        <v>33</v>
      </c>
      <c r="B89" s="6">
        <v>44724</v>
      </c>
      <c r="C89" s="1" t="s">
        <v>8</v>
      </c>
      <c r="D89" s="1" t="s">
        <v>30</v>
      </c>
      <c r="E89" s="2">
        <v>990447.68900000001</v>
      </c>
      <c r="F89" s="9">
        <v>227.38800000000001</v>
      </c>
      <c r="G89" s="1">
        <v>4.3557605898288392</v>
      </c>
      <c r="H89" s="2">
        <v>29</v>
      </c>
      <c r="I89" s="2">
        <v>10</v>
      </c>
      <c r="J89" s="4">
        <v>322</v>
      </c>
      <c r="K89" s="7">
        <v>45.8</v>
      </c>
      <c r="L89" s="7">
        <v>825832</v>
      </c>
      <c r="M89" s="9">
        <v>0</v>
      </c>
      <c r="N89" s="9">
        <v>0</v>
      </c>
      <c r="O89" s="9">
        <v>0</v>
      </c>
      <c r="P89" s="9">
        <v>0</v>
      </c>
      <c r="Q89" s="9">
        <v>1639936</v>
      </c>
      <c r="R89" s="9">
        <v>26148</v>
      </c>
      <c r="S89" s="9">
        <v>4890324</v>
      </c>
      <c r="T89" s="9">
        <v>67455.06</v>
      </c>
      <c r="U89" s="9">
        <v>1639936</v>
      </c>
      <c r="V89" s="9">
        <v>26148</v>
      </c>
      <c r="W89" s="9">
        <v>560283</v>
      </c>
      <c r="X89" s="9">
        <v>11445.66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</row>
    <row r="90" spans="1:30" x14ac:dyDescent="0.25">
      <c r="A90" s="4" t="s">
        <v>33</v>
      </c>
      <c r="B90" s="6">
        <v>44731</v>
      </c>
      <c r="C90" s="1" t="s">
        <v>8</v>
      </c>
      <c r="D90" s="1" t="s">
        <v>30</v>
      </c>
      <c r="E90" s="2">
        <v>1173510.797</v>
      </c>
      <c r="F90" s="9">
        <v>266.17200000000003</v>
      </c>
      <c r="G90" s="1">
        <v>4.4088438941736925</v>
      </c>
      <c r="H90" s="2">
        <v>24</v>
      </c>
      <c r="I90" s="2">
        <v>11</v>
      </c>
      <c r="J90" s="4">
        <v>322</v>
      </c>
      <c r="K90" s="7">
        <v>239</v>
      </c>
      <c r="L90" s="7">
        <v>1275749</v>
      </c>
      <c r="M90" s="9">
        <v>0</v>
      </c>
      <c r="N90" s="9">
        <v>0</v>
      </c>
      <c r="O90" s="9">
        <v>0</v>
      </c>
      <c r="P90" s="9">
        <v>0</v>
      </c>
      <c r="Q90" s="9">
        <v>1639936</v>
      </c>
      <c r="R90" s="9">
        <v>26148</v>
      </c>
      <c r="S90" s="9">
        <v>4495568</v>
      </c>
      <c r="T90" s="9">
        <v>62340.15</v>
      </c>
      <c r="U90" s="9">
        <v>1639936</v>
      </c>
      <c r="V90" s="9">
        <v>26148</v>
      </c>
      <c r="W90" s="9">
        <v>856493</v>
      </c>
      <c r="X90" s="9">
        <v>14491.75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</row>
    <row r="91" spans="1:30" x14ac:dyDescent="0.25">
      <c r="A91" s="4" t="s">
        <v>33</v>
      </c>
      <c r="B91" s="6">
        <v>44738</v>
      </c>
      <c r="C91" s="1" t="s">
        <v>8</v>
      </c>
      <c r="D91" s="1" t="s">
        <v>30</v>
      </c>
      <c r="E91" s="2">
        <v>1537220.4069999999</v>
      </c>
      <c r="F91" s="9">
        <v>345.62799999999999</v>
      </c>
      <c r="G91" s="1">
        <v>4.4476153754904111</v>
      </c>
      <c r="H91" s="2">
        <v>36</v>
      </c>
      <c r="I91" s="2">
        <v>12</v>
      </c>
      <c r="J91" s="4">
        <v>370</v>
      </c>
      <c r="K91" s="7">
        <v>277</v>
      </c>
      <c r="L91" s="7">
        <v>1129174</v>
      </c>
      <c r="M91" s="9">
        <v>0</v>
      </c>
      <c r="N91" s="9">
        <v>0</v>
      </c>
      <c r="O91" s="9">
        <v>0</v>
      </c>
      <c r="P91" s="9">
        <v>0</v>
      </c>
      <c r="Q91" s="9">
        <v>1639936</v>
      </c>
      <c r="R91" s="9">
        <v>26148</v>
      </c>
      <c r="S91" s="9">
        <v>8617360</v>
      </c>
      <c r="T91" s="9">
        <v>124333.98</v>
      </c>
      <c r="U91" s="9">
        <v>1639936</v>
      </c>
      <c r="V91" s="9">
        <v>26148</v>
      </c>
      <c r="W91" s="9">
        <v>835211</v>
      </c>
      <c r="X91" s="9">
        <v>13911.9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</row>
    <row r="92" spans="1:30" x14ac:dyDescent="0.25">
      <c r="A92" s="4" t="s">
        <v>33</v>
      </c>
      <c r="B92" s="6">
        <v>44745</v>
      </c>
      <c r="C92" s="1" t="s">
        <v>8</v>
      </c>
      <c r="D92" s="1" t="s">
        <v>30</v>
      </c>
      <c r="E92" s="2">
        <v>1479788.1089999999</v>
      </c>
      <c r="F92" s="9">
        <v>338.89600000000002</v>
      </c>
      <c r="G92" s="1">
        <v>4.3664962377838625</v>
      </c>
      <c r="H92" s="2">
        <v>39</v>
      </c>
      <c r="I92" s="2">
        <v>12</v>
      </c>
      <c r="J92" s="4">
        <v>381</v>
      </c>
      <c r="K92" s="7">
        <v>137</v>
      </c>
      <c r="L92" s="7">
        <v>1048558</v>
      </c>
      <c r="M92" s="9">
        <v>0</v>
      </c>
      <c r="N92" s="9">
        <v>0</v>
      </c>
      <c r="O92" s="9">
        <v>0</v>
      </c>
      <c r="P92" s="9">
        <v>0</v>
      </c>
      <c r="Q92" s="9">
        <v>1639936</v>
      </c>
      <c r="R92" s="9">
        <v>26148</v>
      </c>
      <c r="S92" s="9">
        <v>3948636</v>
      </c>
      <c r="T92" s="9">
        <v>54385.75</v>
      </c>
      <c r="U92" s="9">
        <v>1639936</v>
      </c>
      <c r="V92" s="9">
        <v>26148</v>
      </c>
      <c r="W92" s="9">
        <v>554234</v>
      </c>
      <c r="X92" s="9">
        <v>6740.23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</row>
    <row r="93" spans="1:30" x14ac:dyDescent="0.25">
      <c r="A93" s="4" t="s">
        <v>33</v>
      </c>
      <c r="B93" s="6">
        <v>44752</v>
      </c>
      <c r="C93" s="1" t="s">
        <v>8</v>
      </c>
      <c r="D93" s="1" t="s">
        <v>30</v>
      </c>
      <c r="E93" s="2">
        <v>1526753.9380000001</v>
      </c>
      <c r="F93" s="9">
        <v>370.55599999999998</v>
      </c>
      <c r="G93" s="1">
        <v>4.1201706030937295</v>
      </c>
      <c r="H93" s="2">
        <v>31</v>
      </c>
      <c r="I93" s="2">
        <v>12</v>
      </c>
      <c r="J93" s="4">
        <v>333</v>
      </c>
      <c r="K93" s="7">
        <v>153</v>
      </c>
      <c r="L93" s="7">
        <v>1048558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</row>
    <row r="94" spans="1:30" x14ac:dyDescent="0.25">
      <c r="A94" s="4" t="s">
        <v>33</v>
      </c>
      <c r="B94" s="6">
        <v>44759</v>
      </c>
      <c r="C94" s="1" t="s">
        <v>8</v>
      </c>
      <c r="D94" s="1" t="s">
        <v>30</v>
      </c>
      <c r="E94" s="2">
        <v>1234153.2350000001</v>
      </c>
      <c r="F94" s="9">
        <v>285.42</v>
      </c>
      <c r="G94" s="1">
        <v>4.3239900322332003</v>
      </c>
      <c r="H94" s="2">
        <v>34</v>
      </c>
      <c r="I94" s="2">
        <v>11</v>
      </c>
      <c r="J94" s="4">
        <v>332</v>
      </c>
      <c r="K94" s="7">
        <v>94</v>
      </c>
      <c r="L94" s="7">
        <v>1048558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1764176</v>
      </c>
      <c r="T94" s="9">
        <v>11636.77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</row>
    <row r="95" spans="1:30" x14ac:dyDescent="0.25">
      <c r="A95" s="4" t="s">
        <v>33</v>
      </c>
      <c r="B95" s="6">
        <v>44766</v>
      </c>
      <c r="C95" s="1" t="s">
        <v>8</v>
      </c>
      <c r="D95" s="1" t="s">
        <v>30</v>
      </c>
      <c r="E95" s="2">
        <v>1405362.2510000002</v>
      </c>
      <c r="F95" s="9">
        <v>324.70400000000001</v>
      </c>
      <c r="G95" s="1">
        <v>4.3281334723317242</v>
      </c>
      <c r="H95" s="2">
        <v>36</v>
      </c>
      <c r="I95" s="2">
        <v>12</v>
      </c>
      <c r="J95" s="4">
        <v>354</v>
      </c>
      <c r="K95" s="7">
        <v>32.6</v>
      </c>
      <c r="L95" s="7">
        <v>369302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4328377</v>
      </c>
      <c r="T95" s="9">
        <v>28515.38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</row>
    <row r="96" spans="1:30" x14ac:dyDescent="0.25">
      <c r="A96" s="4" t="s">
        <v>33</v>
      </c>
      <c r="B96" s="6">
        <v>44773</v>
      </c>
      <c r="C96" s="1" t="s">
        <v>8</v>
      </c>
      <c r="D96" s="1" t="s">
        <v>30</v>
      </c>
      <c r="E96" s="2">
        <v>2014523.2819999999</v>
      </c>
      <c r="F96" s="9">
        <v>473.03199999999998</v>
      </c>
      <c r="G96" s="1">
        <v>4.2587463046897458</v>
      </c>
      <c r="H96" s="2">
        <v>39</v>
      </c>
      <c r="I96" s="2">
        <v>12</v>
      </c>
      <c r="J96" s="4">
        <v>391</v>
      </c>
      <c r="K96" s="7">
        <v>0</v>
      </c>
      <c r="L96" s="7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3585160</v>
      </c>
      <c r="T96" s="9">
        <v>28591.82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</row>
    <row r="97" spans="1:30" x14ac:dyDescent="0.25">
      <c r="A97" s="4" t="s">
        <v>33</v>
      </c>
      <c r="B97" s="6">
        <v>44780</v>
      </c>
      <c r="C97" s="1" t="s">
        <v>8</v>
      </c>
      <c r="D97" s="1" t="s">
        <v>30</v>
      </c>
      <c r="E97" s="2">
        <v>1399436.892</v>
      </c>
      <c r="F97" s="9">
        <v>326.14800000000002</v>
      </c>
      <c r="G97" s="1">
        <v>4.2908032304352623</v>
      </c>
      <c r="H97" s="2">
        <v>30</v>
      </c>
      <c r="I97" s="2">
        <v>11</v>
      </c>
      <c r="J97" s="4">
        <v>316</v>
      </c>
      <c r="K97" s="7">
        <v>0</v>
      </c>
      <c r="L97" s="7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4241150</v>
      </c>
      <c r="T97" s="9">
        <v>29200.87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</row>
    <row r="98" spans="1:30" x14ac:dyDescent="0.25">
      <c r="A98" s="4" t="s">
        <v>33</v>
      </c>
      <c r="B98" s="6">
        <v>44787</v>
      </c>
      <c r="C98" s="1" t="s">
        <v>8</v>
      </c>
      <c r="D98" s="1" t="s">
        <v>30</v>
      </c>
      <c r="E98" s="2">
        <v>1176490.2350000001</v>
      </c>
      <c r="F98" s="9">
        <v>273.74</v>
      </c>
      <c r="G98" s="1">
        <v>4.2978382224008183</v>
      </c>
      <c r="H98" s="2">
        <v>35</v>
      </c>
      <c r="I98" s="2">
        <v>11</v>
      </c>
      <c r="J98" s="4">
        <v>347</v>
      </c>
      <c r="K98" s="7">
        <v>0</v>
      </c>
      <c r="L98" s="7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4450358</v>
      </c>
      <c r="T98" s="9">
        <v>28883.16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</row>
    <row r="99" spans="1:30" x14ac:dyDescent="0.25">
      <c r="A99" s="4" t="s">
        <v>33</v>
      </c>
      <c r="B99" s="6">
        <v>44794</v>
      </c>
      <c r="C99" s="1" t="s">
        <v>8</v>
      </c>
      <c r="D99" s="1" t="s">
        <v>30</v>
      </c>
      <c r="E99" s="2">
        <v>1460003.6570000001</v>
      </c>
      <c r="F99" s="9">
        <v>325.98</v>
      </c>
      <c r="G99" s="1">
        <v>4.4788135989938036</v>
      </c>
      <c r="H99" s="2">
        <v>37</v>
      </c>
      <c r="I99" s="2">
        <v>12</v>
      </c>
      <c r="J99" s="4">
        <v>357</v>
      </c>
      <c r="K99" s="7">
        <v>0</v>
      </c>
      <c r="L99" s="7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3610733</v>
      </c>
      <c r="T99" s="9">
        <v>28060.61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</row>
    <row r="100" spans="1:30" x14ac:dyDescent="0.25">
      <c r="A100" s="4" t="s">
        <v>33</v>
      </c>
      <c r="B100" s="6">
        <v>44801</v>
      </c>
      <c r="C100" s="1" t="s">
        <v>8</v>
      </c>
      <c r="D100" s="1" t="s">
        <v>30</v>
      </c>
      <c r="E100" s="2">
        <v>2210551.7820000001</v>
      </c>
      <c r="F100" s="9">
        <v>547.34400000000005</v>
      </c>
      <c r="G100" s="1">
        <v>4.0386882508988862</v>
      </c>
      <c r="H100" s="2">
        <v>42</v>
      </c>
      <c r="I100" s="2">
        <v>14</v>
      </c>
      <c r="J100" s="4">
        <v>397</v>
      </c>
      <c r="K100" s="7">
        <v>0</v>
      </c>
      <c r="L100" s="7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3430711</v>
      </c>
      <c r="T100" s="9">
        <v>30737.68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</row>
    <row r="101" spans="1:30" x14ac:dyDescent="0.25">
      <c r="A101" s="4" t="s">
        <v>33</v>
      </c>
      <c r="B101" s="6">
        <v>44808</v>
      </c>
      <c r="C101" s="1" t="s">
        <v>8</v>
      </c>
      <c r="D101" s="1" t="s">
        <v>30</v>
      </c>
      <c r="E101" s="2">
        <v>1840577.6260000002</v>
      </c>
      <c r="F101" s="9">
        <v>460.12</v>
      </c>
      <c r="G101" s="1">
        <v>4.0002121750847612</v>
      </c>
      <c r="H101" s="2">
        <v>40</v>
      </c>
      <c r="I101" s="2">
        <v>13</v>
      </c>
      <c r="J101" s="4">
        <v>389</v>
      </c>
      <c r="K101" s="7">
        <v>0</v>
      </c>
      <c r="L101" s="7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1633910</v>
      </c>
      <c r="T101" s="9">
        <v>14373.71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</row>
    <row r="102" spans="1:30" x14ac:dyDescent="0.25">
      <c r="A102" s="4" t="s">
        <v>33</v>
      </c>
      <c r="B102" s="6">
        <v>44815</v>
      </c>
      <c r="C102" s="1" t="s">
        <v>8</v>
      </c>
      <c r="D102" s="1" t="s">
        <v>30</v>
      </c>
      <c r="E102" s="2">
        <v>1299265.297</v>
      </c>
      <c r="F102" s="9">
        <v>317.88400000000001</v>
      </c>
      <c r="G102" s="1">
        <v>4.0872308672345889</v>
      </c>
      <c r="H102" s="2">
        <v>28</v>
      </c>
      <c r="I102" s="2">
        <v>12</v>
      </c>
      <c r="J102" s="4">
        <v>328</v>
      </c>
      <c r="K102" s="7">
        <v>0</v>
      </c>
      <c r="L102" s="7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</row>
    <row r="103" spans="1:30" x14ac:dyDescent="0.25">
      <c r="A103" s="4" t="s">
        <v>33</v>
      </c>
      <c r="B103" s="6">
        <v>44822</v>
      </c>
      <c r="C103" s="1" t="s">
        <v>8</v>
      </c>
      <c r="D103" s="1" t="s">
        <v>30</v>
      </c>
      <c r="E103" s="2">
        <v>1388386.4380000001</v>
      </c>
      <c r="F103" s="9">
        <v>332.01600000000002</v>
      </c>
      <c r="G103" s="1">
        <v>4.1816853344417142</v>
      </c>
      <c r="H103" s="2">
        <v>28</v>
      </c>
      <c r="I103" s="2">
        <v>12</v>
      </c>
      <c r="J103" s="4">
        <v>322</v>
      </c>
      <c r="K103" s="7">
        <v>0</v>
      </c>
      <c r="L103" s="7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</row>
    <row r="104" spans="1:30" x14ac:dyDescent="0.25">
      <c r="A104" s="4" t="s">
        <v>33</v>
      </c>
      <c r="B104" s="6">
        <v>44829</v>
      </c>
      <c r="C104" s="1" t="s">
        <v>8</v>
      </c>
      <c r="D104" s="1" t="s">
        <v>30</v>
      </c>
      <c r="E104" s="2">
        <v>1847537.1259999999</v>
      </c>
      <c r="F104" s="9">
        <v>456.23200000000003</v>
      </c>
      <c r="G104" s="1">
        <v>4.0495562038611936</v>
      </c>
      <c r="H104" s="2">
        <v>39</v>
      </c>
      <c r="I104" s="2">
        <v>13</v>
      </c>
      <c r="J104" s="4">
        <v>367</v>
      </c>
      <c r="K104" s="7">
        <v>0</v>
      </c>
      <c r="L104" s="7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</row>
    <row r="105" spans="1:30" x14ac:dyDescent="0.25">
      <c r="A105" s="4" t="s">
        <v>33</v>
      </c>
      <c r="B105" s="6">
        <v>44836</v>
      </c>
      <c r="C105" s="1" t="s">
        <v>8</v>
      </c>
      <c r="D105" s="1" t="s">
        <v>30</v>
      </c>
      <c r="E105" s="2">
        <v>1882362.1260000002</v>
      </c>
      <c r="F105" s="9">
        <v>470.86399999999998</v>
      </c>
      <c r="G105" s="1">
        <v>3.9976768790988486</v>
      </c>
      <c r="H105" s="2">
        <v>39</v>
      </c>
      <c r="I105" s="2">
        <v>13</v>
      </c>
      <c r="J105" s="4">
        <v>388</v>
      </c>
      <c r="K105" s="7">
        <v>0</v>
      </c>
      <c r="L105" s="7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EC-Active Baby</vt:lpstr>
      <vt:lpstr>EC-New Born</vt:lpstr>
      <vt:lpstr>Total spends</vt:lpstr>
      <vt:lpstr>EX-Active baby Datacube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Deepashri Munishwar</dc:creator>
  <cp:lastModifiedBy>Deepashri Munishwar</cp:lastModifiedBy>
  <dcterms:created xsi:type="dcterms:W3CDTF">2023-01-30T11:53:28Z</dcterms:created>
  <dcterms:modified xsi:type="dcterms:W3CDTF">2023-02-17T06:55:07Z</dcterms:modified>
</cp:coreProperties>
</file>