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58DD28C3-FA3D-41A7-A8FD-2EC164C378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rgin n Shipment" sheetId="3" r:id="rId1"/>
    <sheet name="Margin n Shipment Revised" sheetId="7" r:id="rId2"/>
    <sheet name="Margin n Shipment Revised (2)" sheetId="9" r:id="rId3"/>
    <sheet name="Volumes" sheetId="4" state="hidden" r:id="rId4"/>
    <sheet name="Net Sales" sheetId="5" state="hidden" r:id="rId5"/>
    <sheet name="GP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9" l="1"/>
  <c r="P7" i="9"/>
  <c r="P8" i="9"/>
  <c r="P9" i="9"/>
  <c r="P10" i="9"/>
  <c r="P11" i="9"/>
  <c r="P12" i="9"/>
  <c r="P13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C7" i="9"/>
  <c r="D7" i="9"/>
  <c r="E7" i="9"/>
  <c r="F7" i="9"/>
  <c r="G7" i="9"/>
  <c r="H7" i="9"/>
  <c r="I7" i="9"/>
  <c r="J7" i="9"/>
  <c r="K7" i="9"/>
  <c r="L7" i="9"/>
  <c r="M7" i="9"/>
  <c r="N7" i="9"/>
  <c r="O7" i="9"/>
  <c r="C8" i="9"/>
  <c r="D8" i="9"/>
  <c r="E8" i="9"/>
  <c r="F8" i="9"/>
  <c r="G8" i="9"/>
  <c r="H8" i="9"/>
  <c r="I8" i="9"/>
  <c r="J8" i="9"/>
  <c r="K8" i="9"/>
  <c r="L8" i="9"/>
  <c r="M8" i="9"/>
  <c r="N8" i="9"/>
  <c r="O8" i="9"/>
  <c r="C9" i="9"/>
  <c r="D9" i="9"/>
  <c r="E9" i="9"/>
  <c r="F9" i="9"/>
  <c r="G9" i="9"/>
  <c r="H9" i="9"/>
  <c r="I9" i="9"/>
  <c r="J9" i="9"/>
  <c r="K9" i="9"/>
  <c r="L9" i="9"/>
  <c r="M9" i="9"/>
  <c r="N9" i="9"/>
  <c r="O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B11" i="9"/>
  <c r="B10" i="9"/>
  <c r="B9" i="9"/>
  <c r="B8" i="9"/>
  <c r="B7" i="9"/>
  <c r="B13" i="9"/>
  <c r="B12" i="9"/>
  <c r="F59" i="9"/>
  <c r="E59" i="9"/>
  <c r="D59" i="9"/>
  <c r="C59" i="9"/>
  <c r="B59" i="9"/>
  <c r="F58" i="9"/>
  <c r="E58" i="9"/>
  <c r="D58" i="9"/>
  <c r="C58" i="9"/>
  <c r="B58" i="9"/>
  <c r="F55" i="9"/>
  <c r="E55" i="9"/>
  <c r="C55" i="9"/>
  <c r="B55" i="9"/>
  <c r="F54" i="9"/>
  <c r="E54" i="9"/>
  <c r="C54" i="9"/>
  <c r="B54" i="9"/>
  <c r="F50" i="9"/>
  <c r="E50" i="9"/>
  <c r="D50" i="9"/>
  <c r="C50" i="9"/>
  <c r="B50" i="9"/>
  <c r="K45" i="9"/>
  <c r="J45" i="9"/>
  <c r="I45" i="9"/>
  <c r="H45" i="9"/>
  <c r="G45" i="9"/>
  <c r="F45" i="9"/>
  <c r="E45" i="9"/>
  <c r="C45" i="9"/>
  <c r="B45" i="9"/>
  <c r="D44" i="9"/>
  <c r="D43" i="9"/>
  <c r="D54" i="9" s="1"/>
  <c r="Z40" i="9"/>
  <c r="Y40" i="9"/>
  <c r="X40" i="9"/>
  <c r="W40" i="9"/>
  <c r="AB40" i="9" s="1"/>
  <c r="V40" i="9"/>
  <c r="U40" i="9"/>
  <c r="T40" i="9"/>
  <c r="S40" i="9"/>
  <c r="R40" i="9"/>
  <c r="Q40" i="9"/>
  <c r="Z39" i="9"/>
  <c r="Y39" i="9"/>
  <c r="X39" i="9"/>
  <c r="W39" i="9"/>
  <c r="V39" i="9"/>
  <c r="U39" i="9"/>
  <c r="T39" i="9"/>
  <c r="S39" i="9"/>
  <c r="R39" i="9"/>
  <c r="Q39" i="9"/>
  <c r="Z38" i="9"/>
  <c r="Y38" i="9"/>
  <c r="X38" i="9"/>
  <c r="W38" i="9"/>
  <c r="V38" i="9"/>
  <c r="U38" i="9"/>
  <c r="T38" i="9"/>
  <c r="S38" i="9"/>
  <c r="R38" i="9"/>
  <c r="Q38" i="9"/>
  <c r="Z37" i="9"/>
  <c r="Y37" i="9"/>
  <c r="X37" i="9"/>
  <c r="W37" i="9"/>
  <c r="V37" i="9"/>
  <c r="U37" i="9"/>
  <c r="T37" i="9"/>
  <c r="S37" i="9"/>
  <c r="R37" i="9"/>
  <c r="Q37" i="9"/>
  <c r="Z36" i="9"/>
  <c r="Y36" i="9"/>
  <c r="X36" i="9"/>
  <c r="W36" i="9"/>
  <c r="V36" i="9"/>
  <c r="U36" i="9"/>
  <c r="T36" i="9"/>
  <c r="S36" i="9"/>
  <c r="R36" i="9"/>
  <c r="Q36" i="9"/>
  <c r="Z35" i="9"/>
  <c r="Y35" i="9"/>
  <c r="X35" i="9"/>
  <c r="W35" i="9"/>
  <c r="V35" i="9"/>
  <c r="U35" i="9"/>
  <c r="T35" i="9"/>
  <c r="S35" i="9"/>
  <c r="R35" i="9"/>
  <c r="Q35" i="9"/>
  <c r="Z34" i="9"/>
  <c r="Y34" i="9"/>
  <c r="X34" i="9"/>
  <c r="W34" i="9"/>
  <c r="V34" i="9"/>
  <c r="U34" i="9"/>
  <c r="T34" i="9"/>
  <c r="S34" i="9"/>
  <c r="R34" i="9"/>
  <c r="Q34" i="9"/>
  <c r="Z33" i="9"/>
  <c r="Y33" i="9"/>
  <c r="X33" i="9"/>
  <c r="W33" i="9"/>
  <c r="V33" i="9"/>
  <c r="U33" i="9"/>
  <c r="T33" i="9"/>
  <c r="S33" i="9"/>
  <c r="R33" i="9"/>
  <c r="Q33" i="9"/>
  <c r="Z32" i="9"/>
  <c r="Y32" i="9"/>
  <c r="X32" i="9"/>
  <c r="W32" i="9"/>
  <c r="V32" i="9"/>
  <c r="U32" i="9"/>
  <c r="T32" i="9"/>
  <c r="S32" i="9"/>
  <c r="R32" i="9"/>
  <c r="Q32" i="9"/>
  <c r="Z31" i="9"/>
  <c r="Y31" i="9"/>
  <c r="X31" i="9"/>
  <c r="W31" i="9"/>
  <c r="V31" i="9"/>
  <c r="U31" i="9"/>
  <c r="T31" i="9"/>
  <c r="S31" i="9"/>
  <c r="R31" i="9"/>
  <c r="Q31" i="9"/>
  <c r="Z30" i="9"/>
  <c r="Y30" i="9"/>
  <c r="X30" i="9"/>
  <c r="W30" i="9"/>
  <c r="V30" i="9"/>
  <c r="U30" i="9"/>
  <c r="T30" i="9"/>
  <c r="S30" i="9"/>
  <c r="R30" i="9"/>
  <c r="Q30" i="9"/>
  <c r="Z29" i="9"/>
  <c r="Y29" i="9"/>
  <c r="X29" i="9"/>
  <c r="W29" i="9"/>
  <c r="V29" i="9"/>
  <c r="U29" i="9"/>
  <c r="T29" i="9"/>
  <c r="S29" i="9"/>
  <c r="R29" i="9"/>
  <c r="Q29" i="9"/>
  <c r="Z28" i="9"/>
  <c r="Y28" i="9"/>
  <c r="X28" i="9"/>
  <c r="W28" i="9"/>
  <c r="V28" i="9"/>
  <c r="U28" i="9"/>
  <c r="T28" i="9"/>
  <c r="S28" i="9"/>
  <c r="R28" i="9"/>
  <c r="Q28" i="9"/>
  <c r="Z27" i="9"/>
  <c r="Y27" i="9"/>
  <c r="X27" i="9"/>
  <c r="W27" i="9"/>
  <c r="V27" i="9"/>
  <c r="U27" i="9"/>
  <c r="T27" i="9"/>
  <c r="S27" i="9"/>
  <c r="R27" i="9"/>
  <c r="Q27" i="9"/>
  <c r="Z26" i="9"/>
  <c r="Y26" i="9"/>
  <c r="X26" i="9"/>
  <c r="W26" i="9"/>
  <c r="V26" i="9"/>
  <c r="U26" i="9"/>
  <c r="T26" i="9"/>
  <c r="S26" i="9"/>
  <c r="R26" i="9"/>
  <c r="Q26" i="9"/>
  <c r="Z25" i="9"/>
  <c r="Y25" i="9"/>
  <c r="X25" i="9"/>
  <c r="W25" i="9"/>
  <c r="V25" i="9"/>
  <c r="U25" i="9"/>
  <c r="T25" i="9"/>
  <c r="S25" i="9"/>
  <c r="R25" i="9"/>
  <c r="Q25" i="9"/>
  <c r="Z24" i="9"/>
  <c r="Y24" i="9"/>
  <c r="X24" i="9"/>
  <c r="W24" i="9"/>
  <c r="AB24" i="9" s="1"/>
  <c r="V24" i="9"/>
  <c r="U24" i="9"/>
  <c r="T24" i="9"/>
  <c r="S24" i="9"/>
  <c r="R24" i="9"/>
  <c r="Q24" i="9"/>
  <c r="Z23" i="9"/>
  <c r="Y23" i="9"/>
  <c r="X23" i="9"/>
  <c r="W23" i="9"/>
  <c r="V23" i="9"/>
  <c r="U23" i="9"/>
  <c r="T23" i="9"/>
  <c r="S23" i="9"/>
  <c r="R23" i="9"/>
  <c r="Q23" i="9"/>
  <c r="Z22" i="9"/>
  <c r="Y22" i="9"/>
  <c r="X22" i="9"/>
  <c r="W22" i="9"/>
  <c r="V22" i="9"/>
  <c r="U22" i="9"/>
  <c r="T22" i="9"/>
  <c r="S22" i="9"/>
  <c r="R22" i="9"/>
  <c r="Q22" i="9"/>
  <c r="Z21" i="9"/>
  <c r="Y21" i="9"/>
  <c r="X21" i="9"/>
  <c r="W21" i="9"/>
  <c r="V21" i="9"/>
  <c r="U21" i="9"/>
  <c r="T21" i="9"/>
  <c r="S21" i="9"/>
  <c r="R21" i="9"/>
  <c r="Q21" i="9"/>
  <c r="Z20" i="9"/>
  <c r="Y20" i="9"/>
  <c r="X20" i="9"/>
  <c r="W20" i="9"/>
  <c r="AB20" i="9" s="1"/>
  <c r="V20" i="9"/>
  <c r="U20" i="9"/>
  <c r="T20" i="9"/>
  <c r="S20" i="9"/>
  <c r="R20" i="9"/>
  <c r="Q20" i="9"/>
  <c r="Z19" i="9"/>
  <c r="Y19" i="9"/>
  <c r="AD19" i="9" s="1"/>
  <c r="X19" i="9"/>
  <c r="W19" i="9"/>
  <c r="V19" i="9"/>
  <c r="U19" i="9"/>
  <c r="T19" i="9"/>
  <c r="S19" i="9"/>
  <c r="R19" i="9"/>
  <c r="Q19" i="9"/>
  <c r="Z18" i="9"/>
  <c r="Y18" i="9"/>
  <c r="X18" i="9"/>
  <c r="W18" i="9"/>
  <c r="V18" i="9"/>
  <c r="U18" i="9"/>
  <c r="T18" i="9"/>
  <c r="S18" i="9"/>
  <c r="R18" i="9"/>
  <c r="Q18" i="9"/>
  <c r="Z17" i="9"/>
  <c r="Y17" i="9"/>
  <c r="X17" i="9"/>
  <c r="W17" i="9"/>
  <c r="V17" i="9"/>
  <c r="U17" i="9"/>
  <c r="T17" i="9"/>
  <c r="S17" i="9"/>
  <c r="R17" i="9"/>
  <c r="Q17" i="9"/>
  <c r="AA35" i="9" l="1"/>
  <c r="AC38" i="9"/>
  <c r="AC39" i="9"/>
  <c r="AA22" i="9"/>
  <c r="AE24" i="9"/>
  <c r="AA26" i="9"/>
  <c r="AC29" i="9"/>
  <c r="AD21" i="9"/>
  <c r="AB38" i="9"/>
  <c r="AA21" i="9"/>
  <c r="AE23" i="9"/>
  <c r="AC24" i="9"/>
  <c r="AC32" i="9"/>
  <c r="AA33" i="9"/>
  <c r="AA37" i="9"/>
  <c r="D45" i="9"/>
  <c r="AD20" i="9"/>
  <c r="AD40" i="9"/>
  <c r="AB19" i="9"/>
  <c r="AB31" i="9"/>
  <c r="AC31" i="9"/>
  <c r="AD31" i="9"/>
  <c r="AE36" i="9"/>
  <c r="AC37" i="9"/>
  <c r="AE25" i="9"/>
  <c r="AC26" i="9"/>
  <c r="AA27" i="9"/>
  <c r="AA31" i="9"/>
  <c r="B4" i="9"/>
  <c r="AC17" i="9"/>
  <c r="AE20" i="9"/>
  <c r="AA30" i="9"/>
  <c r="AD32" i="9"/>
  <c r="AD17" i="9"/>
  <c r="AB26" i="9"/>
  <c r="AE31" i="9"/>
  <c r="AA36" i="9"/>
  <c r="AE38" i="9"/>
  <c r="AD22" i="9"/>
  <c r="AD26" i="9"/>
  <c r="AD30" i="9"/>
  <c r="AE33" i="9"/>
  <c r="AC34" i="9"/>
  <c r="AC23" i="9"/>
  <c r="AE26" i="9"/>
  <c r="AA19" i="9"/>
  <c r="AC22" i="9"/>
  <c r="AB28" i="9"/>
  <c r="AB36" i="9"/>
  <c r="AB30" i="9"/>
  <c r="AD39" i="9"/>
  <c r="AE18" i="9"/>
  <c r="L4" i="9"/>
  <c r="AE17" i="9"/>
  <c r="AB18" i="9"/>
  <c r="AD23" i="9"/>
  <c r="AD24" i="9"/>
  <c r="AB27" i="9"/>
  <c r="AE27" i="9"/>
  <c r="AA29" i="9"/>
  <c r="AD34" i="9"/>
  <c r="AE39" i="9"/>
  <c r="AD29" i="9"/>
  <c r="AC18" i="9"/>
  <c r="AB22" i="9"/>
  <c r="AA28" i="9"/>
  <c r="AD28" i="9"/>
  <c r="AA32" i="9"/>
  <c r="AD33" i="9"/>
  <c r="AE34" i="9"/>
  <c r="AA38" i="9"/>
  <c r="AD38" i="9"/>
  <c r="AA39" i="9"/>
  <c r="AC40" i="9"/>
  <c r="AB23" i="9"/>
  <c r="AC21" i="9"/>
  <c r="AA23" i="9"/>
  <c r="AD25" i="9"/>
  <c r="AE28" i="9"/>
  <c r="AB39" i="9"/>
  <c r="AE19" i="9"/>
  <c r="AA24" i="9"/>
  <c r="AB32" i="9"/>
  <c r="AB34" i="9"/>
  <c r="AD36" i="9"/>
  <c r="AA20" i="9"/>
  <c r="AC30" i="9"/>
  <c r="AA34" i="9"/>
  <c r="AC36" i="9"/>
  <c r="AC28" i="9"/>
  <c r="AA18" i="9"/>
  <c r="AD18" i="9"/>
  <c r="AC20" i="9"/>
  <c r="AA25" i="9"/>
  <c r="AE30" i="9"/>
  <c r="AB33" i="9"/>
  <c r="AC35" i="9"/>
  <c r="AB37" i="9"/>
  <c r="AE37" i="9"/>
  <c r="B3" i="9"/>
  <c r="AA17" i="9"/>
  <c r="AE22" i="9"/>
  <c r="AB25" i="9"/>
  <c r="AC27" i="9"/>
  <c r="AB29" i="9"/>
  <c r="AE29" i="9"/>
  <c r="AC33" i="9"/>
  <c r="AD35" i="9"/>
  <c r="AE40" i="9"/>
  <c r="AB17" i="9"/>
  <c r="AC19" i="9"/>
  <c r="AB21" i="9"/>
  <c r="AE21" i="9"/>
  <c r="AC25" i="9"/>
  <c r="AD27" i="9"/>
  <c r="AE32" i="9"/>
  <c r="AB35" i="9"/>
  <c r="AE35" i="9"/>
  <c r="AD37" i="9"/>
  <c r="AA40" i="9"/>
  <c r="G3" i="9"/>
  <c r="L3" i="9"/>
  <c r="D55" i="9"/>
  <c r="G4" i="9"/>
  <c r="V3" i="9" l="1"/>
  <c r="AA4" i="9"/>
  <c r="V4" i="9"/>
  <c r="AA3" i="9"/>
  <c r="Q3" i="9"/>
  <c r="Q4" i="9"/>
  <c r="AE7" i="7" l="1"/>
  <c r="AA8" i="7"/>
  <c r="AB8" i="7"/>
  <c r="AC8" i="7"/>
  <c r="AD8" i="7"/>
  <c r="AE8" i="7"/>
  <c r="AA9" i="7"/>
  <c r="AB9" i="7"/>
  <c r="AC9" i="7"/>
  <c r="AD9" i="7"/>
  <c r="AE9" i="7"/>
  <c r="AA10" i="7"/>
  <c r="AB10" i="7"/>
  <c r="AC10" i="7"/>
  <c r="AD10" i="7"/>
  <c r="AE10" i="7"/>
  <c r="V8" i="7"/>
  <c r="W8" i="7"/>
  <c r="X8" i="7"/>
  <c r="Y8" i="7"/>
  <c r="Z8" i="7"/>
  <c r="V9" i="7"/>
  <c r="W9" i="7"/>
  <c r="X9" i="7"/>
  <c r="Y9" i="7"/>
  <c r="Z9" i="7"/>
  <c r="V10" i="7"/>
  <c r="W10" i="7"/>
  <c r="X10" i="7"/>
  <c r="Y10" i="7"/>
  <c r="Z10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L8" i="7"/>
  <c r="M8" i="7"/>
  <c r="N8" i="7"/>
  <c r="O8" i="7"/>
  <c r="P8" i="7"/>
  <c r="L9" i="7"/>
  <c r="M9" i="7"/>
  <c r="N9" i="7"/>
  <c r="O9" i="7"/>
  <c r="P9" i="7"/>
  <c r="L10" i="7"/>
  <c r="M10" i="7"/>
  <c r="N10" i="7"/>
  <c r="O10" i="7"/>
  <c r="P10" i="7"/>
  <c r="G8" i="7"/>
  <c r="H8" i="7"/>
  <c r="I8" i="7"/>
  <c r="J8" i="7"/>
  <c r="K8" i="7"/>
  <c r="G9" i="7"/>
  <c r="H9" i="7"/>
  <c r="I9" i="7"/>
  <c r="J9" i="7"/>
  <c r="K9" i="7"/>
  <c r="G10" i="7"/>
  <c r="H10" i="7"/>
  <c r="I10" i="7"/>
  <c r="J10" i="7"/>
  <c r="K10" i="7"/>
  <c r="C8" i="7"/>
  <c r="D8" i="7"/>
  <c r="E8" i="7"/>
  <c r="F8" i="7"/>
  <c r="C9" i="7"/>
  <c r="D9" i="7"/>
  <c r="E9" i="7"/>
  <c r="F9" i="7"/>
  <c r="C10" i="7"/>
  <c r="D10" i="7"/>
  <c r="E10" i="7"/>
  <c r="F10" i="7"/>
  <c r="B10" i="7"/>
  <c r="B9" i="7"/>
  <c r="B8" i="7"/>
  <c r="F71" i="7"/>
  <c r="E71" i="7"/>
  <c r="D71" i="7"/>
  <c r="C71" i="7"/>
  <c r="B71" i="7"/>
  <c r="F70" i="7"/>
  <c r="E70" i="7"/>
  <c r="D70" i="7"/>
  <c r="C70" i="7"/>
  <c r="B70" i="7"/>
  <c r="F67" i="7"/>
  <c r="E67" i="7"/>
  <c r="C67" i="7"/>
  <c r="B67" i="7"/>
  <c r="F66" i="7"/>
  <c r="E66" i="7"/>
  <c r="C66" i="7"/>
  <c r="B66" i="7"/>
  <c r="F62" i="7"/>
  <c r="E62" i="7"/>
  <c r="D62" i="7"/>
  <c r="C62" i="7"/>
  <c r="B62" i="7"/>
  <c r="K57" i="7"/>
  <c r="J57" i="7"/>
  <c r="I57" i="7"/>
  <c r="H57" i="7"/>
  <c r="G57" i="7"/>
  <c r="F57" i="7"/>
  <c r="E57" i="7"/>
  <c r="C57" i="7"/>
  <c r="B57" i="7"/>
  <c r="D56" i="7"/>
  <c r="D67" i="7" s="1"/>
  <c r="D55" i="7"/>
  <c r="D66" i="7" s="1"/>
  <c r="Z52" i="7"/>
  <c r="Y52" i="7"/>
  <c r="X52" i="7"/>
  <c r="W52" i="7"/>
  <c r="V52" i="7"/>
  <c r="U52" i="7"/>
  <c r="T52" i="7"/>
  <c r="S52" i="7"/>
  <c r="R52" i="7"/>
  <c r="Q52" i="7"/>
  <c r="Z51" i="7"/>
  <c r="Y51" i="7"/>
  <c r="X51" i="7"/>
  <c r="W51" i="7"/>
  <c r="V51" i="7"/>
  <c r="U51" i="7"/>
  <c r="T51" i="7"/>
  <c r="S51" i="7"/>
  <c r="R51" i="7"/>
  <c r="Q51" i="7"/>
  <c r="Z50" i="7"/>
  <c r="Y50" i="7"/>
  <c r="X50" i="7"/>
  <c r="W50" i="7"/>
  <c r="V50" i="7"/>
  <c r="AA50" i="7" s="1"/>
  <c r="U50" i="7"/>
  <c r="T50" i="7"/>
  <c r="S50" i="7"/>
  <c r="R50" i="7"/>
  <c r="AB50" i="7" s="1"/>
  <c r="Q50" i="7"/>
  <c r="Z49" i="7"/>
  <c r="Y49" i="7"/>
  <c r="X49" i="7"/>
  <c r="W49" i="7"/>
  <c r="V49" i="7"/>
  <c r="U49" i="7"/>
  <c r="T49" i="7"/>
  <c r="S49" i="7"/>
  <c r="R49" i="7"/>
  <c r="AB49" i="7" s="1"/>
  <c r="Q49" i="7"/>
  <c r="Z48" i="7"/>
  <c r="Y48" i="7"/>
  <c r="X48" i="7"/>
  <c r="AC48" i="7" s="1"/>
  <c r="W48" i="7"/>
  <c r="V48" i="7"/>
  <c r="U48" i="7"/>
  <c r="T48" i="7"/>
  <c r="S48" i="7"/>
  <c r="R48" i="7"/>
  <c r="Q48" i="7"/>
  <c r="AE47" i="7"/>
  <c r="Z47" i="7"/>
  <c r="Y47" i="7"/>
  <c r="X47" i="7"/>
  <c r="W47" i="7"/>
  <c r="V47" i="7"/>
  <c r="U47" i="7"/>
  <c r="T47" i="7"/>
  <c r="S47" i="7"/>
  <c r="R47" i="7"/>
  <c r="Q47" i="7"/>
  <c r="Z46" i="7"/>
  <c r="Y46" i="7"/>
  <c r="AD46" i="7" s="1"/>
  <c r="X46" i="7"/>
  <c r="W46" i="7"/>
  <c r="V46" i="7"/>
  <c r="U46" i="7"/>
  <c r="T46" i="7"/>
  <c r="S46" i="7"/>
  <c r="R46" i="7"/>
  <c r="Q46" i="7"/>
  <c r="Z45" i="7"/>
  <c r="Y45" i="7"/>
  <c r="X45" i="7"/>
  <c r="W45" i="7"/>
  <c r="V45" i="7"/>
  <c r="U45" i="7"/>
  <c r="T45" i="7"/>
  <c r="AD45" i="7" s="1"/>
  <c r="S45" i="7"/>
  <c r="R45" i="7"/>
  <c r="Q45" i="7"/>
  <c r="Z44" i="7"/>
  <c r="Y44" i="7"/>
  <c r="X44" i="7"/>
  <c r="W44" i="7"/>
  <c r="AB44" i="7" s="1"/>
  <c r="V44" i="7"/>
  <c r="U44" i="7"/>
  <c r="T44" i="7"/>
  <c r="S44" i="7"/>
  <c r="R44" i="7"/>
  <c r="Q44" i="7"/>
  <c r="Z43" i="7"/>
  <c r="Y43" i="7"/>
  <c r="X43" i="7"/>
  <c r="W43" i="7"/>
  <c r="V43" i="7"/>
  <c r="U43" i="7"/>
  <c r="T43" i="7"/>
  <c r="S43" i="7"/>
  <c r="R43" i="7"/>
  <c r="Q43" i="7"/>
  <c r="Z42" i="7"/>
  <c r="Y42" i="7"/>
  <c r="X42" i="7"/>
  <c r="W42" i="7"/>
  <c r="V42" i="7"/>
  <c r="U42" i="7"/>
  <c r="T42" i="7"/>
  <c r="S42" i="7"/>
  <c r="AC42" i="7" s="1"/>
  <c r="R42" i="7"/>
  <c r="AB42" i="7" s="1"/>
  <c r="Q42" i="7"/>
  <c r="Z41" i="7"/>
  <c r="Y41" i="7"/>
  <c r="X41" i="7"/>
  <c r="W41" i="7"/>
  <c r="V41" i="7"/>
  <c r="U41" i="7"/>
  <c r="T41" i="7"/>
  <c r="S41" i="7"/>
  <c r="R41" i="7"/>
  <c r="Q41" i="7"/>
  <c r="Z40" i="7"/>
  <c r="Y40" i="7"/>
  <c r="X40" i="7"/>
  <c r="AC40" i="7" s="1"/>
  <c r="W40" i="7"/>
  <c r="V40" i="7"/>
  <c r="U40" i="7"/>
  <c r="T40" i="7"/>
  <c r="S40" i="7"/>
  <c r="R40" i="7"/>
  <c r="Q40" i="7"/>
  <c r="Z39" i="7"/>
  <c r="AE39" i="7" s="1"/>
  <c r="Y39" i="7"/>
  <c r="X39" i="7"/>
  <c r="W39" i="7"/>
  <c r="V39" i="7"/>
  <c r="U39" i="7"/>
  <c r="T39" i="7"/>
  <c r="S39" i="7"/>
  <c r="R39" i="7"/>
  <c r="Q39" i="7"/>
  <c r="Z38" i="7"/>
  <c r="AE38" i="7" s="1"/>
  <c r="Y38" i="7"/>
  <c r="X38" i="7"/>
  <c r="W38" i="7"/>
  <c r="V38" i="7"/>
  <c r="AA38" i="7" s="1"/>
  <c r="U38" i="7"/>
  <c r="T38" i="7"/>
  <c r="S38" i="7"/>
  <c r="R38" i="7"/>
  <c r="Q38" i="7"/>
  <c r="Z37" i="7"/>
  <c r="Y37" i="7"/>
  <c r="X37" i="7"/>
  <c r="W37" i="7"/>
  <c r="V37" i="7"/>
  <c r="AA37" i="7" s="1"/>
  <c r="U37" i="7"/>
  <c r="T37" i="7"/>
  <c r="AD37" i="7" s="1"/>
  <c r="S37" i="7"/>
  <c r="R37" i="7"/>
  <c r="Q37" i="7"/>
  <c r="Z36" i="7"/>
  <c r="Y36" i="7"/>
  <c r="X36" i="7"/>
  <c r="AC36" i="7" s="1"/>
  <c r="W36" i="7"/>
  <c r="V36" i="7"/>
  <c r="U36" i="7"/>
  <c r="T36" i="7"/>
  <c r="S36" i="7"/>
  <c r="R36" i="7"/>
  <c r="Q36" i="7"/>
  <c r="AB35" i="7"/>
  <c r="Z35" i="7"/>
  <c r="Y35" i="7"/>
  <c r="X35" i="7"/>
  <c r="W35" i="7"/>
  <c r="V35" i="7"/>
  <c r="U35" i="7"/>
  <c r="T35" i="7"/>
  <c r="S35" i="7"/>
  <c r="R35" i="7"/>
  <c r="Q35" i="7"/>
  <c r="Z34" i="7"/>
  <c r="Y34" i="7"/>
  <c r="X34" i="7"/>
  <c r="W34" i="7"/>
  <c r="V34" i="7"/>
  <c r="U34" i="7"/>
  <c r="T34" i="7"/>
  <c r="S34" i="7"/>
  <c r="R34" i="7"/>
  <c r="Q34" i="7"/>
  <c r="Z33" i="7"/>
  <c r="Y33" i="7"/>
  <c r="X33" i="7"/>
  <c r="W33" i="7"/>
  <c r="V33" i="7"/>
  <c r="U33" i="7"/>
  <c r="T33" i="7"/>
  <c r="S33" i="7"/>
  <c r="R33" i="7"/>
  <c r="Q33" i="7"/>
  <c r="Z32" i="7"/>
  <c r="Y32" i="7"/>
  <c r="X32" i="7"/>
  <c r="W32" i="7"/>
  <c r="V32" i="7"/>
  <c r="U32" i="7"/>
  <c r="T32" i="7"/>
  <c r="S32" i="7"/>
  <c r="R32" i="7"/>
  <c r="Q32" i="7"/>
  <c r="Z31" i="7"/>
  <c r="Y31" i="7"/>
  <c r="X31" i="7"/>
  <c r="W31" i="7"/>
  <c r="V31" i="7"/>
  <c r="U31" i="7"/>
  <c r="T31" i="7"/>
  <c r="S31" i="7"/>
  <c r="R31" i="7"/>
  <c r="Q31" i="7"/>
  <c r="Z30" i="7"/>
  <c r="Y30" i="7"/>
  <c r="X30" i="7"/>
  <c r="W30" i="7"/>
  <c r="AB30" i="7" s="1"/>
  <c r="V30" i="7"/>
  <c r="U30" i="7"/>
  <c r="T30" i="7"/>
  <c r="S30" i="7"/>
  <c r="R30" i="7"/>
  <c r="Q30" i="7"/>
  <c r="Z29" i="7"/>
  <c r="Y29" i="7"/>
  <c r="AD29" i="7" s="1"/>
  <c r="X29" i="7"/>
  <c r="W29" i="7"/>
  <c r="V29" i="7"/>
  <c r="U29" i="7"/>
  <c r="T29" i="7"/>
  <c r="S29" i="7"/>
  <c r="R29" i="7"/>
  <c r="Q29" i="7"/>
  <c r="Z28" i="7"/>
  <c r="Y28" i="7"/>
  <c r="X28" i="7"/>
  <c r="W28" i="7"/>
  <c r="V28" i="7"/>
  <c r="U28" i="7"/>
  <c r="T28" i="7"/>
  <c r="S28" i="7"/>
  <c r="R28" i="7"/>
  <c r="Q28" i="7"/>
  <c r="Z27" i="7"/>
  <c r="Y27" i="7"/>
  <c r="X27" i="7"/>
  <c r="W27" i="7"/>
  <c r="V27" i="7"/>
  <c r="AA27" i="7" s="1"/>
  <c r="U27" i="7"/>
  <c r="T27" i="7"/>
  <c r="AD27" i="7" s="1"/>
  <c r="S27" i="7"/>
  <c r="AC27" i="7" s="1"/>
  <c r="R27" i="7"/>
  <c r="AB27" i="7" s="1"/>
  <c r="Q27" i="7"/>
  <c r="Z26" i="7"/>
  <c r="Y26" i="7"/>
  <c r="X26" i="7"/>
  <c r="AC26" i="7" s="1"/>
  <c r="W26" i="7"/>
  <c r="V26" i="7"/>
  <c r="U26" i="7"/>
  <c r="T26" i="7"/>
  <c r="S26" i="7"/>
  <c r="R26" i="7"/>
  <c r="Q26" i="7"/>
  <c r="Z25" i="7"/>
  <c r="AE25" i="7" s="1"/>
  <c r="Y25" i="7"/>
  <c r="AD25" i="7" s="1"/>
  <c r="X25" i="7"/>
  <c r="W25" i="7"/>
  <c r="V25" i="7"/>
  <c r="U25" i="7"/>
  <c r="T25" i="7"/>
  <c r="S25" i="7"/>
  <c r="R25" i="7"/>
  <c r="Q25" i="7"/>
  <c r="Z24" i="7"/>
  <c r="Y24" i="7"/>
  <c r="X24" i="7"/>
  <c r="W24" i="7"/>
  <c r="V24" i="7"/>
  <c r="U24" i="7"/>
  <c r="T24" i="7"/>
  <c r="S24" i="7"/>
  <c r="R24" i="7"/>
  <c r="Q24" i="7"/>
  <c r="AE23" i="7"/>
  <c r="Z23" i="7"/>
  <c r="Y23" i="7"/>
  <c r="X23" i="7"/>
  <c r="W23" i="7"/>
  <c r="AB23" i="7" s="1"/>
  <c r="V23" i="7"/>
  <c r="U23" i="7"/>
  <c r="T23" i="7"/>
  <c r="S23" i="7"/>
  <c r="R23" i="7"/>
  <c r="Q23" i="7"/>
  <c r="Z22" i="7"/>
  <c r="AE22" i="7" s="1"/>
  <c r="Y22" i="7"/>
  <c r="AD22" i="7" s="1"/>
  <c r="X22" i="7"/>
  <c r="W22" i="7"/>
  <c r="AB22" i="7" s="1"/>
  <c r="V22" i="7"/>
  <c r="U22" i="7"/>
  <c r="T22" i="7"/>
  <c r="S22" i="7"/>
  <c r="R22" i="7"/>
  <c r="Q22" i="7"/>
  <c r="Z21" i="7"/>
  <c r="Y21" i="7"/>
  <c r="AD21" i="7" s="1"/>
  <c r="X21" i="7"/>
  <c r="W21" i="7"/>
  <c r="V21" i="7"/>
  <c r="U21" i="7"/>
  <c r="AE21" i="7" s="1"/>
  <c r="T21" i="7"/>
  <c r="S21" i="7"/>
  <c r="R21" i="7"/>
  <c r="Q21" i="7"/>
  <c r="Z20" i="7"/>
  <c r="Y20" i="7"/>
  <c r="X20" i="7"/>
  <c r="W20" i="7"/>
  <c r="V20" i="7"/>
  <c r="AA20" i="7" s="1"/>
  <c r="U20" i="7"/>
  <c r="AE20" i="7" s="1"/>
  <c r="T20" i="7"/>
  <c r="AD20" i="7" s="1"/>
  <c r="S20" i="7"/>
  <c r="R20" i="7"/>
  <c r="Q20" i="7"/>
  <c r="Z19" i="7"/>
  <c r="Y19" i="7"/>
  <c r="X19" i="7"/>
  <c r="W19" i="7"/>
  <c r="V19" i="7"/>
  <c r="U19" i="7"/>
  <c r="T19" i="7"/>
  <c r="S19" i="7"/>
  <c r="R19" i="7"/>
  <c r="Q19" i="7"/>
  <c r="Z18" i="7"/>
  <c r="Y18" i="7"/>
  <c r="X18" i="7"/>
  <c r="W18" i="7"/>
  <c r="V18" i="7"/>
  <c r="U18" i="7"/>
  <c r="T18" i="7"/>
  <c r="S18" i="7"/>
  <c r="R18" i="7"/>
  <c r="Q18" i="7"/>
  <c r="Z17" i="7"/>
  <c r="Y17" i="7"/>
  <c r="X17" i="7"/>
  <c r="W17" i="7"/>
  <c r="V17" i="7"/>
  <c r="U17" i="7"/>
  <c r="T17" i="7"/>
  <c r="S17" i="7"/>
  <c r="R17" i="7"/>
  <c r="AB17" i="7" s="1"/>
  <c r="Q17" i="7"/>
  <c r="Z16" i="7"/>
  <c r="Y16" i="7"/>
  <c r="X16" i="7"/>
  <c r="W16" i="7"/>
  <c r="AB16" i="7" s="1"/>
  <c r="V16" i="7"/>
  <c r="AA16" i="7" s="1"/>
  <c r="U16" i="7"/>
  <c r="T16" i="7"/>
  <c r="S16" i="7"/>
  <c r="R16" i="7"/>
  <c r="Q16" i="7"/>
  <c r="Z15" i="7"/>
  <c r="Y15" i="7"/>
  <c r="X15" i="7"/>
  <c r="W15" i="7"/>
  <c r="AB15" i="7" s="1"/>
  <c r="V15" i="7"/>
  <c r="U15" i="7"/>
  <c r="T15" i="7"/>
  <c r="S15" i="7"/>
  <c r="R15" i="7"/>
  <c r="Q15" i="7"/>
  <c r="Z14" i="7"/>
  <c r="AE14" i="7" s="1"/>
  <c r="Y14" i="7"/>
  <c r="AD14" i="7" s="1"/>
  <c r="X14" i="7"/>
  <c r="W14" i="7"/>
  <c r="V14" i="7"/>
  <c r="U14" i="7"/>
  <c r="T14" i="7"/>
  <c r="S14" i="7"/>
  <c r="R14" i="7"/>
  <c r="Q14" i="7"/>
  <c r="P7" i="7"/>
  <c r="U7" i="7" s="1"/>
  <c r="O7" i="7"/>
  <c r="T7" i="7" s="1"/>
  <c r="N7" i="7"/>
  <c r="M7" i="7"/>
  <c r="L7" i="7"/>
  <c r="K7" i="7"/>
  <c r="J7" i="7"/>
  <c r="I7" i="7"/>
  <c r="H7" i="7"/>
  <c r="G7" i="7"/>
  <c r="V7" i="7" s="1"/>
  <c r="F7" i="7"/>
  <c r="E7" i="7"/>
  <c r="D7" i="7"/>
  <c r="C7" i="7"/>
  <c r="B7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D6" i="7" l="1"/>
  <c r="AE17" i="7"/>
  <c r="AC18" i="7"/>
  <c r="AA26" i="7"/>
  <c r="AE28" i="7"/>
  <c r="AA30" i="7"/>
  <c r="AE32" i="7"/>
  <c r="AA34" i="7"/>
  <c r="AD40" i="7"/>
  <c r="AB41" i="7"/>
  <c r="AB25" i="7"/>
  <c r="AD28" i="7"/>
  <c r="AB33" i="7"/>
  <c r="AE51" i="7"/>
  <c r="AD19" i="7"/>
  <c r="AB20" i="7"/>
  <c r="AC38" i="7"/>
  <c r="AA43" i="7"/>
  <c r="AE48" i="7"/>
  <c r="AE15" i="7"/>
  <c r="AE19" i="7"/>
  <c r="AC20" i="7"/>
  <c r="AD23" i="7"/>
  <c r="AA24" i="7"/>
  <c r="AA32" i="7"/>
  <c r="AA42" i="7"/>
  <c r="AD42" i="7"/>
  <c r="AC46" i="7"/>
  <c r="AD49" i="7"/>
  <c r="AB52" i="7"/>
  <c r="AE52" i="7"/>
  <c r="AA40" i="7"/>
  <c r="S7" i="7"/>
  <c r="AA14" i="7"/>
  <c r="AC24" i="7"/>
  <c r="AE27" i="7"/>
  <c r="AC28" i="7"/>
  <c r="AE31" i="7"/>
  <c r="AC32" i="7"/>
  <c r="AD43" i="7"/>
  <c r="AE46" i="7"/>
  <c r="Q6" i="7"/>
  <c r="AA7" i="7"/>
  <c r="AC15" i="7"/>
  <c r="AD18" i="7"/>
  <c r="AB19" i="7"/>
  <c r="AE30" i="7"/>
  <c r="AB36" i="7"/>
  <c r="AB40" i="7"/>
  <c r="AE42" i="7"/>
  <c r="AB43" i="7"/>
  <c r="AB46" i="7"/>
  <c r="AD48" i="7"/>
  <c r="AD51" i="7"/>
  <c r="D57" i="7"/>
  <c r="B4" i="7"/>
  <c r="AB7" i="7"/>
  <c r="AA19" i="7"/>
  <c r="AA25" i="7"/>
  <c r="AA33" i="7"/>
  <c r="AD35" i="7"/>
  <c r="AC45" i="7"/>
  <c r="AB47" i="7"/>
  <c r="W6" i="7"/>
  <c r="AE6" i="7"/>
  <c r="AC19" i="7"/>
  <c r="AC23" i="7"/>
  <c r="AC29" i="7"/>
  <c r="AD30" i="7"/>
  <c r="AC34" i="7"/>
  <c r="AA35" i="7"/>
  <c r="AB38" i="7"/>
  <c r="AC41" i="7"/>
  <c r="AC43" i="7"/>
  <c r="AC44" i="7"/>
  <c r="AE45" i="7"/>
  <c r="AC50" i="7"/>
  <c r="AC52" i="7"/>
  <c r="X6" i="7"/>
  <c r="X7" i="7"/>
  <c r="AC17" i="7"/>
  <c r="AA18" i="7"/>
  <c r="AB21" i="7"/>
  <c r="AE26" i="7"/>
  <c r="AA28" i="7"/>
  <c r="AD34" i="7"/>
  <c r="AA39" i="7"/>
  <c r="AA48" i="7"/>
  <c r="AA51" i="7"/>
  <c r="V6" i="7"/>
  <c r="Y6" i="7"/>
  <c r="AA15" i="7"/>
  <c r="AA17" i="7"/>
  <c r="AD17" i="7"/>
  <c r="AC21" i="7"/>
  <c r="AB28" i="7"/>
  <c r="AD31" i="7"/>
  <c r="AB32" i="7"/>
  <c r="AB34" i="7"/>
  <c r="AE34" i="7"/>
  <c r="AE36" i="7"/>
  <c r="AC37" i="7"/>
  <c r="AD38" i="7"/>
  <c r="AE44" i="7"/>
  <c r="AB45" i="7"/>
  <c r="AE50" i="7"/>
  <c r="AB51" i="7"/>
  <c r="B3" i="7"/>
  <c r="Z6" i="7"/>
  <c r="AA6" i="7"/>
  <c r="W7" i="7"/>
  <c r="AD15" i="7"/>
  <c r="AA22" i="7"/>
  <c r="AB24" i="7"/>
  <c r="AD26" i="7"/>
  <c r="AC30" i="7"/>
  <c r="AD32" i="7"/>
  <c r="AE37" i="7"/>
  <c r="AE40" i="7"/>
  <c r="AA45" i="7"/>
  <c r="AA47" i="7"/>
  <c r="AC49" i="7"/>
  <c r="AD52" i="7"/>
  <c r="AB26" i="7"/>
  <c r="AE29" i="7"/>
  <c r="AD44" i="7"/>
  <c r="AA49" i="7"/>
  <c r="R6" i="7"/>
  <c r="Y7" i="7"/>
  <c r="AB14" i="7"/>
  <c r="AC16" i="7"/>
  <c r="AB18" i="7"/>
  <c r="AE18" i="7"/>
  <c r="AC22" i="7"/>
  <c r="AD24" i="7"/>
  <c r="AA29" i="7"/>
  <c r="AA31" i="7"/>
  <c r="AC33" i="7"/>
  <c r="AD36" i="7"/>
  <c r="AB37" i="7"/>
  <c r="AB39" i="7"/>
  <c r="AA41" i="7"/>
  <c r="AD41" i="7"/>
  <c r="AE43" i="7"/>
  <c r="AC47" i="7"/>
  <c r="AE49" i="7"/>
  <c r="AC51" i="7"/>
  <c r="AA52" i="7"/>
  <c r="AC6" i="7"/>
  <c r="Z7" i="7"/>
  <c r="AC7" i="7"/>
  <c r="AC14" i="7"/>
  <c r="AD16" i="7"/>
  <c r="AE24" i="7"/>
  <c r="AB29" i="7"/>
  <c r="AB31" i="7"/>
  <c r="AD33" i="7"/>
  <c r="AE35" i="7"/>
  <c r="AC39" i="7"/>
  <c r="AE41" i="7"/>
  <c r="AA44" i="7"/>
  <c r="AD47" i="7"/>
  <c r="S6" i="7"/>
  <c r="AE16" i="7"/>
  <c r="AA21" i="7"/>
  <c r="AA23" i="7"/>
  <c r="AC25" i="7"/>
  <c r="AC31" i="7"/>
  <c r="AE33" i="7"/>
  <c r="AC35" i="7"/>
  <c r="AA36" i="7"/>
  <c r="AD39" i="7"/>
  <c r="AA46" i="7"/>
  <c r="AB48" i="7"/>
  <c r="AD50" i="7"/>
  <c r="T6" i="7"/>
  <c r="AB6" i="7"/>
  <c r="AD7" i="7"/>
  <c r="G4" i="7"/>
  <c r="U6" i="7"/>
  <c r="G3" i="7"/>
  <c r="V3" i="7" s="1"/>
  <c r="Q7" i="7"/>
  <c r="L4" i="7"/>
  <c r="L3" i="7"/>
  <c r="R7" i="7"/>
  <c r="V4" i="7" l="1"/>
  <c r="AA4" i="7"/>
  <c r="Q4" i="7"/>
  <c r="Q3" i="7"/>
  <c r="AA3" i="7"/>
  <c r="B67" i="3" l="1"/>
  <c r="C68" i="3"/>
  <c r="D68" i="3"/>
  <c r="E68" i="3"/>
  <c r="F68" i="3"/>
  <c r="C67" i="3"/>
  <c r="D67" i="3"/>
  <c r="E67" i="3"/>
  <c r="F67" i="3"/>
  <c r="B68" i="3"/>
  <c r="C64" i="3"/>
  <c r="D64" i="3"/>
  <c r="E64" i="3"/>
  <c r="F64" i="3"/>
  <c r="C63" i="3"/>
  <c r="D63" i="3"/>
  <c r="E63" i="3"/>
  <c r="F63" i="3"/>
  <c r="B63" i="3"/>
  <c r="K54" i="3"/>
  <c r="J54" i="3"/>
  <c r="H54" i="3"/>
  <c r="I54" i="3"/>
  <c r="G54" i="3"/>
  <c r="B64" i="3"/>
  <c r="C59" i="3"/>
  <c r="D59" i="3"/>
  <c r="E59" i="3"/>
  <c r="F59" i="3"/>
  <c r="B59" i="3"/>
  <c r="F54" i="3"/>
  <c r="E54" i="3"/>
  <c r="D54" i="3"/>
  <c r="C54" i="3"/>
  <c r="B54" i="3"/>
  <c r="D52" i="3"/>
  <c r="D53" i="3"/>
  <c r="P7" i="3"/>
  <c r="O7" i="3"/>
  <c r="N7" i="3"/>
  <c r="M7" i="3"/>
  <c r="L7" i="3"/>
  <c r="P6" i="3"/>
  <c r="O6" i="3"/>
  <c r="N6" i="3"/>
  <c r="M6" i="3"/>
  <c r="L6" i="3"/>
  <c r="K7" i="3"/>
  <c r="J7" i="3"/>
  <c r="I7" i="3"/>
  <c r="H7" i="3"/>
  <c r="G7" i="3"/>
  <c r="K6" i="3"/>
  <c r="J6" i="3"/>
  <c r="I6" i="3"/>
  <c r="H6" i="3"/>
  <c r="G6" i="3"/>
  <c r="C6" i="3"/>
  <c r="D6" i="3"/>
  <c r="E6" i="3"/>
  <c r="F6" i="3"/>
  <c r="C7" i="3"/>
  <c r="D7" i="3"/>
  <c r="E7" i="3"/>
  <c r="F7" i="3"/>
  <c r="B6" i="3"/>
  <c r="B7" i="3"/>
  <c r="Q35" i="3"/>
  <c r="R35" i="3"/>
  <c r="S35" i="3"/>
  <c r="T35" i="3"/>
  <c r="U35" i="3"/>
  <c r="V35" i="3"/>
  <c r="W35" i="3"/>
  <c r="AB35" i="3" s="1"/>
  <c r="X35" i="3"/>
  <c r="Y35" i="3"/>
  <c r="Z35" i="3"/>
  <c r="Q36" i="3"/>
  <c r="R36" i="3"/>
  <c r="S36" i="3"/>
  <c r="T36" i="3"/>
  <c r="U36" i="3"/>
  <c r="V36" i="3"/>
  <c r="W36" i="3"/>
  <c r="X36" i="3"/>
  <c r="AC36" i="3" s="1"/>
  <c r="Y36" i="3"/>
  <c r="Z36" i="3"/>
  <c r="AE36" i="3" s="1"/>
  <c r="Q37" i="3"/>
  <c r="R37" i="3"/>
  <c r="S37" i="3"/>
  <c r="T37" i="3"/>
  <c r="U37" i="3"/>
  <c r="V37" i="3"/>
  <c r="W37" i="3"/>
  <c r="X37" i="3"/>
  <c r="Y37" i="3"/>
  <c r="Z37" i="3"/>
  <c r="Q38" i="3"/>
  <c r="R38" i="3"/>
  <c r="S38" i="3"/>
  <c r="T38" i="3"/>
  <c r="U38" i="3"/>
  <c r="V38" i="3"/>
  <c r="W38" i="3"/>
  <c r="X38" i="3"/>
  <c r="AC38" i="3" s="1"/>
  <c r="Y38" i="3"/>
  <c r="Z38" i="3"/>
  <c r="AE38" i="3" s="1"/>
  <c r="Q39" i="3"/>
  <c r="R39" i="3"/>
  <c r="S39" i="3"/>
  <c r="T39" i="3"/>
  <c r="U39" i="3"/>
  <c r="V39" i="3"/>
  <c r="W39" i="3"/>
  <c r="X39" i="3"/>
  <c r="AC39" i="3" s="1"/>
  <c r="Y39" i="3"/>
  <c r="Z39" i="3"/>
  <c r="Q40" i="3"/>
  <c r="R40" i="3"/>
  <c r="S40" i="3"/>
  <c r="T40" i="3"/>
  <c r="AD40" i="3" s="1"/>
  <c r="U40" i="3"/>
  <c r="V40" i="3"/>
  <c r="AA40" i="3" s="1"/>
  <c r="W40" i="3"/>
  <c r="X40" i="3"/>
  <c r="Y40" i="3"/>
  <c r="Z40" i="3"/>
  <c r="AE40" i="3" s="1"/>
  <c r="Q41" i="3"/>
  <c r="R41" i="3"/>
  <c r="S41" i="3"/>
  <c r="T41" i="3"/>
  <c r="U41" i="3"/>
  <c r="V41" i="3"/>
  <c r="W41" i="3"/>
  <c r="AB41" i="3" s="1"/>
  <c r="X41" i="3"/>
  <c r="Y41" i="3"/>
  <c r="AD41" i="3" s="1"/>
  <c r="Z41" i="3"/>
  <c r="Q42" i="3"/>
  <c r="R42" i="3"/>
  <c r="S42" i="3"/>
  <c r="T42" i="3"/>
  <c r="AD42" i="3" s="1"/>
  <c r="U42" i="3"/>
  <c r="V42" i="3"/>
  <c r="W42" i="3"/>
  <c r="X42" i="3"/>
  <c r="AC42" i="3" s="1"/>
  <c r="Y42" i="3"/>
  <c r="Z42" i="3"/>
  <c r="Q43" i="3"/>
  <c r="AA43" i="3" s="1"/>
  <c r="R43" i="3"/>
  <c r="S43" i="3"/>
  <c r="T43" i="3"/>
  <c r="U43" i="3"/>
  <c r="V43" i="3"/>
  <c r="W43" i="3"/>
  <c r="AB43" i="3" s="1"/>
  <c r="X43" i="3"/>
  <c r="Y43" i="3"/>
  <c r="Z43" i="3"/>
  <c r="AE43" i="3" s="1"/>
  <c r="Q44" i="3"/>
  <c r="R44" i="3"/>
  <c r="S44" i="3"/>
  <c r="T44" i="3"/>
  <c r="U44" i="3"/>
  <c r="V44" i="3"/>
  <c r="W44" i="3"/>
  <c r="X44" i="3"/>
  <c r="Y44" i="3"/>
  <c r="Z44" i="3"/>
  <c r="AE44" i="3" s="1"/>
  <c r="Q45" i="3"/>
  <c r="R45" i="3"/>
  <c r="S45" i="3"/>
  <c r="T45" i="3"/>
  <c r="U45" i="3"/>
  <c r="V45" i="3"/>
  <c r="W45" i="3"/>
  <c r="X45" i="3"/>
  <c r="Y45" i="3"/>
  <c r="Z45" i="3"/>
  <c r="Q46" i="3"/>
  <c r="R46" i="3"/>
  <c r="S46" i="3"/>
  <c r="T46" i="3"/>
  <c r="U46" i="3"/>
  <c r="V46" i="3"/>
  <c r="W46" i="3"/>
  <c r="X46" i="3"/>
  <c r="Y46" i="3"/>
  <c r="Z46" i="3"/>
  <c r="AE46" i="3" s="1"/>
  <c r="Q47" i="3"/>
  <c r="R47" i="3"/>
  <c r="S47" i="3"/>
  <c r="T47" i="3"/>
  <c r="U47" i="3"/>
  <c r="V47" i="3"/>
  <c r="W47" i="3"/>
  <c r="X47" i="3"/>
  <c r="AC47" i="3" s="1"/>
  <c r="Y47" i="3"/>
  <c r="Z47" i="3"/>
  <c r="AE47" i="3" s="1"/>
  <c r="Q48" i="3"/>
  <c r="R48" i="3"/>
  <c r="S48" i="3"/>
  <c r="T48" i="3"/>
  <c r="U48" i="3"/>
  <c r="V48" i="3"/>
  <c r="AA48" i="3" s="1"/>
  <c r="W48" i="3"/>
  <c r="X48" i="3"/>
  <c r="Y48" i="3"/>
  <c r="Z48" i="3"/>
  <c r="AE48" i="3" s="1"/>
  <c r="Q49" i="3"/>
  <c r="R49" i="3"/>
  <c r="S49" i="3"/>
  <c r="T49" i="3"/>
  <c r="U49" i="3"/>
  <c r="V49" i="3"/>
  <c r="W49" i="3"/>
  <c r="X49" i="3"/>
  <c r="Y49" i="3"/>
  <c r="Z49" i="3"/>
  <c r="V17" i="6"/>
  <c r="V16" i="6"/>
  <c r="L4" i="3" l="1"/>
  <c r="AE37" i="3"/>
  <c r="AE39" i="3"/>
  <c r="AC41" i="3"/>
  <c r="AC49" i="3"/>
  <c r="AB38" i="3"/>
  <c r="L3" i="3"/>
  <c r="AB37" i="3"/>
  <c r="AA35" i="3"/>
  <c r="AA42" i="3"/>
  <c r="AA37" i="3"/>
  <c r="AA38" i="3"/>
  <c r="AA36" i="3"/>
  <c r="AE45" i="3"/>
  <c r="AE41" i="3"/>
  <c r="AE49" i="3"/>
  <c r="AE35" i="3"/>
  <c r="AE42" i="3"/>
  <c r="AB48" i="3"/>
  <c r="AB36" i="3"/>
  <c r="AD44" i="3"/>
  <c r="AC48" i="3"/>
  <c r="AD46" i="3"/>
  <c r="AC44" i="3"/>
  <c r="AD47" i="3"/>
  <c r="AC35" i="3"/>
  <c r="AD43" i="3"/>
  <c r="AD49" i="3"/>
  <c r="AC43" i="3"/>
  <c r="AD36" i="3"/>
  <c r="AC45" i="3"/>
  <c r="AD38" i="3"/>
  <c r="AD37" i="3"/>
  <c r="AC46" i="3"/>
  <c r="AC40" i="3"/>
  <c r="AC37" i="3"/>
  <c r="AD48" i="3"/>
  <c r="AD45" i="3"/>
  <c r="AD39" i="3"/>
  <c r="AD35" i="3"/>
  <c r="G4" i="3"/>
  <c r="AB45" i="3"/>
  <c r="AB42" i="3"/>
  <c r="AB39" i="3"/>
  <c r="AB44" i="3"/>
  <c r="AB47" i="3"/>
  <c r="AB49" i="3"/>
  <c r="G3" i="3"/>
  <c r="AA44" i="3"/>
  <c r="AA41" i="3"/>
  <c r="AA45" i="3"/>
  <c r="AA47" i="3"/>
  <c r="AA49" i="3"/>
  <c r="AA46" i="3"/>
  <c r="B3" i="3"/>
  <c r="AB46" i="3"/>
  <c r="AB40" i="3"/>
  <c r="B4" i="3"/>
  <c r="AA39" i="3"/>
  <c r="V18" i="6"/>
  <c r="Z19" i="6" l="1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W16" i="6"/>
  <c r="X16" i="6"/>
  <c r="Y16" i="6"/>
  <c r="Z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W17" i="6"/>
  <c r="X17" i="6"/>
  <c r="Y17" i="6"/>
  <c r="Z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W18" i="6"/>
  <c r="X18" i="6"/>
  <c r="Y18" i="6"/>
  <c r="Z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C19" i="6"/>
  <c r="C18" i="6"/>
  <c r="C17" i="6"/>
  <c r="C16" i="6"/>
  <c r="C15" i="6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C19" i="5"/>
  <c r="C18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D17" i="5"/>
  <c r="E17" i="5"/>
  <c r="C17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C16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C15" i="5"/>
  <c r="V12" i="3" l="1"/>
  <c r="W12" i="3"/>
  <c r="X12" i="3"/>
  <c r="Y12" i="3"/>
  <c r="Z12" i="3"/>
  <c r="V13" i="3"/>
  <c r="W13" i="3"/>
  <c r="X13" i="3"/>
  <c r="Y13" i="3"/>
  <c r="Z13" i="3"/>
  <c r="V14" i="3"/>
  <c r="W14" i="3"/>
  <c r="X14" i="3"/>
  <c r="Y14" i="3"/>
  <c r="Z14" i="3"/>
  <c r="V15" i="3"/>
  <c r="W15" i="3"/>
  <c r="X15" i="3"/>
  <c r="Y15" i="3"/>
  <c r="Z15" i="3"/>
  <c r="V16" i="3"/>
  <c r="W16" i="3"/>
  <c r="X16" i="3"/>
  <c r="Y16" i="3"/>
  <c r="Z16" i="3"/>
  <c r="V17" i="3"/>
  <c r="W17" i="3"/>
  <c r="X17" i="3"/>
  <c r="Y17" i="3"/>
  <c r="Z17" i="3"/>
  <c r="V18" i="3"/>
  <c r="W18" i="3"/>
  <c r="X18" i="3"/>
  <c r="Y18" i="3"/>
  <c r="Z18" i="3"/>
  <c r="V19" i="3"/>
  <c r="W19" i="3"/>
  <c r="X19" i="3"/>
  <c r="Y19" i="3"/>
  <c r="Z19" i="3"/>
  <c r="V20" i="3"/>
  <c r="W20" i="3"/>
  <c r="X20" i="3"/>
  <c r="Y20" i="3"/>
  <c r="Z20" i="3"/>
  <c r="V21" i="3"/>
  <c r="W21" i="3"/>
  <c r="X21" i="3"/>
  <c r="Y21" i="3"/>
  <c r="Z21" i="3"/>
  <c r="V22" i="3"/>
  <c r="W22" i="3"/>
  <c r="X22" i="3"/>
  <c r="Y22" i="3"/>
  <c r="Z22" i="3"/>
  <c r="V23" i="3"/>
  <c r="W23" i="3"/>
  <c r="X23" i="3"/>
  <c r="Y23" i="3"/>
  <c r="Z23" i="3"/>
  <c r="V24" i="3"/>
  <c r="W24" i="3"/>
  <c r="X24" i="3"/>
  <c r="Y24" i="3"/>
  <c r="Z24" i="3"/>
  <c r="V25" i="3"/>
  <c r="W25" i="3"/>
  <c r="X25" i="3"/>
  <c r="Y25" i="3"/>
  <c r="Z25" i="3"/>
  <c r="V26" i="3"/>
  <c r="W26" i="3"/>
  <c r="X26" i="3"/>
  <c r="Y26" i="3"/>
  <c r="Z26" i="3"/>
  <c r="V27" i="3"/>
  <c r="W27" i="3"/>
  <c r="X27" i="3"/>
  <c r="Y27" i="3"/>
  <c r="Z27" i="3"/>
  <c r="V28" i="3"/>
  <c r="W28" i="3"/>
  <c r="X28" i="3"/>
  <c r="Y28" i="3"/>
  <c r="Z28" i="3"/>
  <c r="V29" i="3"/>
  <c r="W29" i="3"/>
  <c r="X29" i="3"/>
  <c r="Y29" i="3"/>
  <c r="Z29" i="3"/>
  <c r="V30" i="3"/>
  <c r="W30" i="3"/>
  <c r="X30" i="3"/>
  <c r="Y30" i="3"/>
  <c r="Z30" i="3"/>
  <c r="V31" i="3"/>
  <c r="W31" i="3"/>
  <c r="X31" i="3"/>
  <c r="Y31" i="3"/>
  <c r="Z31" i="3"/>
  <c r="V32" i="3"/>
  <c r="W32" i="3"/>
  <c r="X32" i="3"/>
  <c r="Y32" i="3"/>
  <c r="Z32" i="3"/>
  <c r="V33" i="3"/>
  <c r="W33" i="3"/>
  <c r="X33" i="3"/>
  <c r="Y33" i="3"/>
  <c r="Z33" i="3"/>
  <c r="V34" i="3"/>
  <c r="W34" i="3"/>
  <c r="X34" i="3"/>
  <c r="Y34" i="3"/>
  <c r="Z34" i="3"/>
  <c r="W11" i="3"/>
  <c r="X11" i="3"/>
  <c r="Y11" i="3"/>
  <c r="Z11" i="3"/>
  <c r="R11" i="3"/>
  <c r="S11" i="3"/>
  <c r="T11" i="3"/>
  <c r="U11" i="3"/>
  <c r="R12" i="3"/>
  <c r="S12" i="3"/>
  <c r="T12" i="3"/>
  <c r="U12" i="3"/>
  <c r="R13" i="3"/>
  <c r="S13" i="3"/>
  <c r="T13" i="3"/>
  <c r="U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AD18" i="3" s="1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R26" i="3"/>
  <c r="S26" i="3"/>
  <c r="T26" i="3"/>
  <c r="AD26" i="3" s="1"/>
  <c r="U26" i="3"/>
  <c r="R27" i="3"/>
  <c r="S27" i="3"/>
  <c r="T27" i="3"/>
  <c r="U27" i="3"/>
  <c r="R28" i="3"/>
  <c r="S28" i="3"/>
  <c r="T28" i="3"/>
  <c r="AD28" i="3" s="1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7" i="3"/>
  <c r="AD6" i="3"/>
  <c r="AC6" i="3" l="1"/>
  <c r="AB6" i="3"/>
  <c r="R7" i="3"/>
  <c r="S6" i="3"/>
  <c r="AB7" i="3"/>
  <c r="AC31" i="3"/>
  <c r="Y7" i="3"/>
  <c r="AA32" i="3"/>
  <c r="AA28" i="3"/>
  <c r="AA24" i="3"/>
  <c r="AA20" i="3"/>
  <c r="AC7" i="3"/>
  <c r="AD34" i="3"/>
  <c r="AC27" i="3"/>
  <c r="AC23" i="3"/>
  <c r="AC19" i="3"/>
  <c r="AA12" i="3"/>
  <c r="AD32" i="3"/>
  <c r="AD24" i="3"/>
  <c r="AD20" i="3"/>
  <c r="AD16" i="3"/>
  <c r="T6" i="3"/>
  <c r="S7" i="3"/>
  <c r="R6" i="3"/>
  <c r="AE7" i="3"/>
  <c r="AC32" i="3"/>
  <c r="AD31" i="3"/>
  <c r="AC28" i="3"/>
  <c r="AD27" i="3"/>
  <c r="AC24" i="3"/>
  <c r="AD23" i="3"/>
  <c r="AC20" i="3"/>
  <c r="AD19" i="3"/>
  <c r="AC16" i="3"/>
  <c r="AD15" i="3"/>
  <c r="AC12" i="3"/>
  <c r="Z7" i="3"/>
  <c r="AC15" i="3"/>
  <c r="AE34" i="3"/>
  <c r="AB33" i="3"/>
  <c r="AE30" i="3"/>
  <c r="AB29" i="3"/>
  <c r="AE26" i="3"/>
  <c r="AB25" i="3"/>
  <c r="AE22" i="3"/>
  <c r="AB21" i="3"/>
  <c r="AE18" i="3"/>
  <c r="AB17" i="3"/>
  <c r="AE14" i="3"/>
  <c r="AB13" i="3"/>
  <c r="AE6" i="3"/>
  <c r="U6" i="3"/>
  <c r="T7" i="3"/>
  <c r="AE33" i="3"/>
  <c r="AD30" i="3"/>
  <c r="AE29" i="3"/>
  <c r="AE25" i="3"/>
  <c r="AD22" i="3"/>
  <c r="AE21" i="3"/>
  <c r="AE17" i="3"/>
  <c r="AA31" i="3"/>
  <c r="AA27" i="3"/>
  <c r="AA23" i="3"/>
  <c r="AA19" i="3"/>
  <c r="AA34" i="3"/>
  <c r="AA30" i="3"/>
  <c r="AA26" i="3"/>
  <c r="AA22" i="3"/>
  <c r="AA18" i="3"/>
  <c r="AA13" i="3"/>
  <c r="AD11" i="3"/>
  <c r="AB32" i="3"/>
  <c r="AB28" i="3"/>
  <c r="AB24" i="3"/>
  <c r="AB20" i="3"/>
  <c r="AB16" i="3"/>
  <c r="AD14" i="3"/>
  <c r="AE13" i="3"/>
  <c r="AB12" i="3"/>
  <c r="U7" i="3"/>
  <c r="AE11" i="3"/>
  <c r="AC11" i="3"/>
  <c r="AC34" i="3"/>
  <c r="AD33" i="3"/>
  <c r="AE32" i="3"/>
  <c r="AB31" i="3"/>
  <c r="AC30" i="3"/>
  <c r="AD29" i="3"/>
  <c r="AE28" i="3"/>
  <c r="AB27" i="3"/>
  <c r="AC26" i="3"/>
  <c r="AD25" i="3"/>
  <c r="AE24" i="3"/>
  <c r="AB23" i="3"/>
  <c r="AC22" i="3"/>
  <c r="AD21" i="3"/>
  <c r="AE20" i="3"/>
  <c r="AB19" i="3"/>
  <c r="AC18" i="3"/>
  <c r="AD17" i="3"/>
  <c r="AE16" i="3"/>
  <c r="AB15" i="3"/>
  <c r="AC14" i="3"/>
  <c r="AD13" i="3"/>
  <c r="AE12" i="3"/>
  <c r="X7" i="3"/>
  <c r="AB11" i="3"/>
  <c r="AB34" i="3"/>
  <c r="AC33" i="3"/>
  <c r="AE31" i="3"/>
  <c r="AB30" i="3"/>
  <c r="AC29" i="3"/>
  <c r="AE27" i="3"/>
  <c r="AB26" i="3"/>
  <c r="AC25" i="3"/>
  <c r="AE23" i="3"/>
  <c r="AB22" i="3"/>
  <c r="AC21" i="3"/>
  <c r="AE19" i="3"/>
  <c r="AB18" i="3"/>
  <c r="AC17" i="3"/>
  <c r="AE15" i="3"/>
  <c r="AB14" i="3"/>
  <c r="AC13" i="3"/>
  <c r="AD12" i="3"/>
  <c r="AA33" i="3"/>
  <c r="AA29" i="3"/>
  <c r="AA25" i="3"/>
  <c r="AA21" i="3"/>
  <c r="AA17" i="3"/>
  <c r="AA16" i="3"/>
  <c r="AA15" i="3"/>
  <c r="AA14" i="3"/>
  <c r="V6" i="3"/>
  <c r="AD7" i="3"/>
  <c r="W7" i="3"/>
  <c r="Z6" i="3"/>
  <c r="Y6" i="3"/>
  <c r="X6" i="3"/>
  <c r="W6" i="3"/>
  <c r="AA7" i="3"/>
  <c r="AA6" i="3"/>
  <c r="Q6" i="3"/>
  <c r="V7" i="3"/>
  <c r="V11" i="3"/>
  <c r="Q11" i="3"/>
  <c r="AA3" i="3" l="1"/>
  <c r="Q3" i="3"/>
  <c r="V4" i="3"/>
  <c r="V3" i="3"/>
  <c r="AA4" i="3"/>
  <c r="Q4" i="3"/>
  <c r="AA11" i="3"/>
</calcChain>
</file>

<file path=xl/sharedStrings.xml><?xml version="1.0" encoding="utf-8"?>
<sst xmlns="http://schemas.openxmlformats.org/spreadsheetml/2006/main" count="324" uniqueCount="71">
  <si>
    <t>GM%</t>
  </si>
  <si>
    <t>Metric</t>
  </si>
  <si>
    <t>Shipped Volume (SU)</t>
  </si>
  <si>
    <t>Month</t>
  </si>
  <si>
    <t>SU = 1,000 Garments</t>
  </si>
  <si>
    <t>Extra Care new born POME</t>
  </si>
  <si>
    <t>Tier 5 Diapers Extra Care</t>
  </si>
  <si>
    <t>Tier 3 Diapers (Dry Comfort)</t>
  </si>
  <si>
    <t>Tier 4: Diapers (Gold)</t>
  </si>
  <si>
    <t>Tier 4 Pants</t>
  </si>
  <si>
    <t>Actual</t>
  </si>
  <si>
    <t>South Africa</t>
  </si>
  <si>
    <t>Domestic</t>
  </si>
  <si>
    <t/>
  </si>
  <si>
    <t>Jul 19</t>
  </si>
  <si>
    <t>Aug 19</t>
  </si>
  <si>
    <t>Sep 19</t>
  </si>
  <si>
    <t>Oct 19</t>
  </si>
  <si>
    <t>Nov 19</t>
  </si>
  <si>
    <t>Dec 19</t>
  </si>
  <si>
    <t>Jan 20</t>
  </si>
  <si>
    <t>Feb 20</t>
  </si>
  <si>
    <t>Mar 20</t>
  </si>
  <si>
    <t>Apr 20</t>
  </si>
  <si>
    <t>May 20</t>
  </si>
  <si>
    <t>Jun 20</t>
  </si>
  <si>
    <t>Jul 20</t>
  </si>
  <si>
    <t>Aug 20</t>
  </si>
  <si>
    <t>Sep 20</t>
  </si>
  <si>
    <t>Oct 20</t>
  </si>
  <si>
    <t>Nov 20</t>
  </si>
  <si>
    <t>Dec 20</t>
  </si>
  <si>
    <t>Jan 21</t>
  </si>
  <si>
    <t>Feb 21</t>
  </si>
  <si>
    <t>Mar 21</t>
  </si>
  <si>
    <t>Apr 21</t>
  </si>
  <si>
    <t>May 21</t>
  </si>
  <si>
    <t>Jun 21</t>
  </si>
  <si>
    <t>Volume</t>
  </si>
  <si>
    <t>OPEN Diapers</t>
  </si>
  <si>
    <t>Net Sales</t>
  </si>
  <si>
    <t>Gross Profit</t>
  </si>
  <si>
    <t>Huggies Tier 3 Diaper Pants - just T3</t>
  </si>
  <si>
    <t>Huggies Tier 3 Diaper Pants- T3</t>
  </si>
  <si>
    <t>Huggies Tier 3 Diaper Pants - T3</t>
  </si>
  <si>
    <t>Net Sales (R)</t>
  </si>
  <si>
    <t>GP (R)</t>
  </si>
  <si>
    <t>Net Sales per SU (R)</t>
  </si>
  <si>
    <t>GP per SU (R)</t>
  </si>
  <si>
    <t>MAT Sep 22</t>
  </si>
  <si>
    <t>MAT Sep 21</t>
  </si>
  <si>
    <t>MAT 1</t>
  </si>
  <si>
    <t>MAT2</t>
  </si>
  <si>
    <t>Total</t>
  </si>
  <si>
    <t>Volumetric Vol</t>
  </si>
  <si>
    <t>Shipment Vol</t>
  </si>
  <si>
    <t>MAT1</t>
  </si>
  <si>
    <t>MAT 2</t>
  </si>
  <si>
    <t>NR Price ( net sales/ vol)</t>
  </si>
  <si>
    <t>Coverage Factor- vol/shipm</t>
  </si>
  <si>
    <t>Latest Yr Ago(Jul 21 Sep 21)</t>
  </si>
  <si>
    <t>Latest Qtr (Jul 22to Sep 22)</t>
  </si>
  <si>
    <t>Prior Qtr (Apr 22 to Jun 22)</t>
  </si>
  <si>
    <t>Q4-20</t>
  </si>
  <si>
    <t>Q1 -21</t>
  </si>
  <si>
    <t>Q2 - 21</t>
  </si>
  <si>
    <t>Q3 - 21</t>
  </si>
  <si>
    <t>Q4 - 21</t>
  </si>
  <si>
    <t>Q1 -22</t>
  </si>
  <si>
    <t>Q2 - 22</t>
  </si>
  <si>
    <t>Q3 - 22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</si>
</sst>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#,##0;\(#,##0\)"/>
    <numFmt numFmtId="167" formatCode="#,##0.00%;\(#,##0.00%\)"/>
    <numFmt numFmtId="168" formatCode="#,##0.00;\(#,##0.00\)"/>
    <numFmt numFmtId="169" formatCode="#,##0.0;\-#,##0.0"/>
    <numFmt numFmtId="170" formatCode="&quot;£&quot;#,##0.00"/>
    <numFmt numFmtId="171" formatCode="#,##0.00_ ;\-#,##0.00\ "/>
    <numFmt numFmtId="172" formatCode="#.###"/>
    <numFmt numFmtId="173" formatCode="#,##0.0;\(#,##0.0\)"/>
    <numFmt numFmtId="174" formatCode="_-* #,##0_-;\-* #,##0_-;_-* &quot;-&quot;??_-;_-@_-"/>
  </numFmts>
  <fonts count="3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Kite Display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</fills>
  <borders count="5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3">
    <xf numFmtId="0" fontId="0" fillId="0" borderId="0"/>
    <xf numFmtId="0" fontId="2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6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24" fillId="0" borderId="0" applyFont="0" applyFill="0" applyBorder="0" applyAlignment="0" applyProtection="0"/>
    <xf numFmtId="0" fontId="30" fillId="0" borderId="0" applyNumberFormat="0" applyFont="0" applyFill="0" applyBorder="0" applyAlignment="0" applyProtection="0"/>
  </cellStyleXfs>
  <cellXfs count="125">
    <xf numFmtId="0" fontId="0" fillId="0" borderId="0" xfId="0"/>
    <xf numFmtId="17" fontId="1" fillId="52" borderId="14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6" fillId="52" borderId="14" xfId="0" applyFont="1" applyFill="1" applyBorder="1" applyAlignment="1">
      <alignment horizontal="center"/>
    </xf>
    <xf numFmtId="0" fontId="26" fillId="52" borderId="14" xfId="0" applyFont="1" applyFill="1" applyBorder="1" applyAlignment="1">
      <alignment horizontal="center" vertical="center" wrapText="1"/>
    </xf>
    <xf numFmtId="167" fontId="2" fillId="0" borderId="12" xfId="0" applyNumberFormat="1" applyFont="1" applyBorder="1" applyAlignment="1">
      <alignment horizontal="right" vertical="center"/>
    </xf>
    <xf numFmtId="167" fontId="2" fillId="0" borderId="18" xfId="0" applyNumberFormat="1" applyFont="1" applyBorder="1" applyAlignment="1">
      <alignment horizontal="right" vertical="center"/>
    </xf>
    <xf numFmtId="169" fontId="2" fillId="0" borderId="12" xfId="0" applyNumberFormat="1" applyFont="1" applyBorder="1" applyAlignment="1">
      <alignment horizontal="right" vertical="center"/>
    </xf>
    <xf numFmtId="169" fontId="2" fillId="0" borderId="18" xfId="0" applyNumberFormat="1" applyFont="1" applyBorder="1" applyAlignment="1">
      <alignment horizontal="right" vertical="center"/>
    </xf>
    <xf numFmtId="169" fontId="2" fillId="0" borderId="19" xfId="0" applyNumberFormat="1" applyFont="1" applyBorder="1" applyAlignment="1">
      <alignment horizontal="right" vertical="center"/>
    </xf>
    <xf numFmtId="0" fontId="0" fillId="53" borderId="0" xfId="0" applyFill="1" applyAlignment="1">
      <alignment wrapText="1"/>
    </xf>
    <xf numFmtId="164" fontId="27" fillId="0" borderId="0" xfId="88" applyFont="1" applyBorder="1" applyAlignment="1">
      <alignment horizontal="center" vertical="center"/>
    </xf>
    <xf numFmtId="170" fontId="27" fillId="0" borderId="0" xfId="89" applyNumberFormat="1" applyFont="1" applyBorder="1" applyAlignment="1">
      <alignment horizontal="center" vertical="center"/>
    </xf>
    <xf numFmtId="0" fontId="0" fillId="53" borderId="0" xfId="0" applyFill="1" applyAlignment="1">
      <alignment horizontal="right" wrapText="1"/>
    </xf>
    <xf numFmtId="165" fontId="27" fillId="0" borderId="12" xfId="91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22" xfId="0" applyBorder="1"/>
    <xf numFmtId="0" fontId="0" fillId="0" borderId="23" xfId="0" applyBorder="1"/>
    <xf numFmtId="2" fontId="27" fillId="0" borderId="18" xfId="91" applyNumberFormat="1" applyFont="1" applyFill="1" applyBorder="1" applyAlignment="1">
      <alignment horizontal="center" vertical="center"/>
    </xf>
    <xf numFmtId="2" fontId="27" fillId="0" borderId="25" xfId="91" applyNumberFormat="1" applyFont="1" applyFill="1" applyBorder="1" applyAlignment="1">
      <alignment horizontal="center" vertical="center"/>
    </xf>
    <xf numFmtId="168" fontId="2" fillId="0" borderId="25" xfId="0" applyNumberFormat="1" applyFont="1" applyBorder="1" applyAlignment="1">
      <alignment horizontal="right" vertical="center"/>
    </xf>
    <xf numFmtId="165" fontId="27" fillId="0" borderId="18" xfId="91" applyNumberFormat="1" applyFont="1" applyFill="1" applyBorder="1" applyAlignment="1">
      <alignment horizontal="center" vertical="center"/>
    </xf>
    <xf numFmtId="165" fontId="27" fillId="0" borderId="19" xfId="91" applyNumberFormat="1" applyFont="1" applyFill="1" applyBorder="1" applyAlignment="1">
      <alignment horizontal="center" vertical="center"/>
    </xf>
    <xf numFmtId="167" fontId="2" fillId="0" borderId="19" xfId="0" applyNumberFormat="1" applyFont="1" applyBorder="1" applyAlignment="1">
      <alignment horizontal="right" vertical="center"/>
    </xf>
    <xf numFmtId="170" fontId="27" fillId="0" borderId="23" xfId="89" applyNumberFormat="1" applyFont="1" applyBorder="1" applyAlignment="1">
      <alignment horizontal="center" vertical="center"/>
    </xf>
    <xf numFmtId="164" fontId="27" fillId="0" borderId="22" xfId="88" applyFont="1" applyBorder="1" applyAlignment="1">
      <alignment horizontal="center" vertical="center"/>
    </xf>
    <xf numFmtId="0" fontId="28" fillId="53" borderId="32" xfId="90" applyFont="1" applyFill="1" applyBorder="1" applyAlignment="1">
      <alignment horizontal="center" wrapText="1" readingOrder="1"/>
    </xf>
    <xf numFmtId="0" fontId="28" fillId="53" borderId="33" xfId="90" applyFont="1" applyFill="1" applyBorder="1" applyAlignment="1">
      <alignment horizontal="center" wrapText="1" readingOrder="1"/>
    </xf>
    <xf numFmtId="0" fontId="28" fillId="53" borderId="34" xfId="90" applyFont="1" applyFill="1" applyBorder="1" applyAlignment="1">
      <alignment horizontal="center" wrapText="1" readingOrder="1"/>
    </xf>
    <xf numFmtId="164" fontId="27" fillId="0" borderId="15" xfId="88" applyFont="1" applyBorder="1" applyAlignment="1">
      <alignment horizontal="center" vertical="center"/>
    </xf>
    <xf numFmtId="164" fontId="27" fillId="0" borderId="20" xfId="88" applyFont="1" applyBorder="1" applyAlignment="1">
      <alignment horizontal="center" vertical="center"/>
    </xf>
    <xf numFmtId="0" fontId="28" fillId="53" borderId="26" xfId="90" applyFont="1" applyFill="1" applyBorder="1" applyAlignment="1">
      <alignment horizontal="center" wrapText="1" readingOrder="1"/>
    </xf>
    <xf numFmtId="0" fontId="28" fillId="53" borderId="27" xfId="90" applyFont="1" applyFill="1" applyBorder="1" applyAlignment="1">
      <alignment horizontal="center" wrapText="1" readingOrder="1"/>
    </xf>
    <xf numFmtId="0" fontId="28" fillId="53" borderId="28" xfId="90" applyFont="1" applyFill="1" applyBorder="1" applyAlignment="1">
      <alignment horizontal="center" wrapText="1" readingOrder="1"/>
    </xf>
    <xf numFmtId="167" fontId="2" fillId="0" borderId="15" xfId="0" applyNumberFormat="1" applyFont="1" applyBorder="1" applyAlignment="1">
      <alignment horizontal="right" vertical="center"/>
    </xf>
    <xf numFmtId="167" fontId="2" fillId="0" borderId="16" xfId="0" applyNumberFormat="1" applyFont="1" applyBorder="1" applyAlignment="1">
      <alignment horizontal="right" vertical="center"/>
    </xf>
    <xf numFmtId="167" fontId="2" fillId="0" borderId="17" xfId="0" applyNumberFormat="1" applyFont="1" applyBorder="1" applyAlignment="1">
      <alignment horizontal="right" vertical="center"/>
    </xf>
    <xf numFmtId="168" fontId="2" fillId="0" borderId="15" xfId="0" applyNumberFormat="1" applyFont="1" applyBorder="1" applyAlignment="1">
      <alignment horizontal="right" vertical="center"/>
    </xf>
    <xf numFmtId="168" fontId="2" fillId="0" borderId="24" xfId="0" applyNumberFormat="1" applyFont="1" applyBorder="1" applyAlignment="1">
      <alignment horizontal="right" vertical="center"/>
    </xf>
    <xf numFmtId="168" fontId="2" fillId="0" borderId="18" xfId="0" applyNumberFormat="1" applyFont="1" applyBorder="1" applyAlignment="1">
      <alignment horizontal="right" vertical="center"/>
    </xf>
    <xf numFmtId="168" fontId="2" fillId="0" borderId="36" xfId="0" applyNumberFormat="1" applyFont="1" applyBorder="1" applyAlignment="1">
      <alignment horizontal="right" vertical="center"/>
    </xf>
    <xf numFmtId="168" fontId="2" fillId="0" borderId="37" xfId="0" applyNumberFormat="1" applyFont="1" applyBorder="1" applyAlignment="1">
      <alignment horizontal="right" vertical="center"/>
    </xf>
    <xf numFmtId="169" fontId="2" fillId="0" borderId="15" xfId="0" applyNumberFormat="1" applyFont="1" applyBorder="1" applyAlignment="1">
      <alignment horizontal="right" vertical="center"/>
    </xf>
    <xf numFmtId="169" fontId="2" fillId="0" borderId="16" xfId="0" applyNumberFormat="1" applyFont="1" applyBorder="1" applyAlignment="1">
      <alignment horizontal="right" vertical="center"/>
    </xf>
    <xf numFmtId="169" fontId="2" fillId="0" borderId="17" xfId="0" applyNumberFormat="1" applyFont="1" applyBorder="1" applyAlignment="1">
      <alignment horizontal="right" vertical="center"/>
    </xf>
    <xf numFmtId="2" fontId="27" fillId="0" borderId="38" xfId="91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2" fontId="27" fillId="0" borderId="35" xfId="91" applyNumberFormat="1" applyFont="1" applyFill="1" applyBorder="1" applyAlignment="1">
      <alignment horizontal="center" vertical="center"/>
    </xf>
    <xf numFmtId="0" fontId="31" fillId="49" borderId="0" xfId="92" applyFont="1" applyFill="1" applyProtection="1">
      <protection locked="0"/>
    </xf>
    <xf numFmtId="0" fontId="30" fillId="0" borderId="0" xfId="92"/>
    <xf numFmtId="0" fontId="32" fillId="60" borderId="0" xfId="92" applyFont="1" applyFill="1" applyProtection="1">
      <protection locked="0"/>
    </xf>
    <xf numFmtId="0" fontId="31" fillId="61" borderId="42" xfId="92" applyFont="1" applyFill="1" applyBorder="1" applyAlignment="1" applyProtection="1">
      <alignment horizontal="center" vertical="center"/>
      <protection locked="0"/>
    </xf>
    <xf numFmtId="0" fontId="31" fillId="61" borderId="42" xfId="92" applyFont="1" applyFill="1" applyBorder="1" applyAlignment="1" applyProtection="1">
      <alignment horizontal="left" vertical="center"/>
      <protection locked="0"/>
    </xf>
    <xf numFmtId="0" fontId="32" fillId="61" borderId="42" xfId="92" applyFont="1" applyFill="1" applyBorder="1" applyAlignment="1" applyProtection="1">
      <alignment horizontal="left" vertical="center" indent="2"/>
      <protection locked="0"/>
    </xf>
    <xf numFmtId="166" fontId="32" fillId="49" borderId="42" xfId="92" applyNumberFormat="1" applyFont="1" applyFill="1" applyBorder="1" applyAlignment="1">
      <alignment horizontal="right" vertical="center"/>
    </xf>
    <xf numFmtId="172" fontId="32" fillId="49" borderId="42" xfId="92" applyNumberFormat="1" applyFont="1" applyFill="1" applyBorder="1" applyAlignment="1">
      <alignment horizontal="right" vertical="center"/>
    </xf>
    <xf numFmtId="0" fontId="31" fillId="61" borderId="42" xfId="92" applyFont="1" applyFill="1" applyBorder="1" applyAlignment="1" applyProtection="1">
      <alignment horizontal="left" vertical="center" indent="2"/>
      <protection locked="0"/>
    </xf>
    <xf numFmtId="166" fontId="32" fillId="49" borderId="43" xfId="92" applyNumberFormat="1" applyFont="1" applyFill="1" applyBorder="1" applyAlignment="1">
      <alignment horizontal="right" vertical="center"/>
    </xf>
    <xf numFmtId="173" fontId="32" fillId="49" borderId="42" xfId="0" applyNumberFormat="1" applyFont="1" applyFill="1" applyBorder="1" applyAlignment="1">
      <alignment horizontal="right" vertical="center"/>
    </xf>
    <xf numFmtId="17" fontId="31" fillId="61" borderId="42" xfId="92" applyNumberFormat="1" applyFont="1" applyFill="1" applyBorder="1" applyAlignment="1" applyProtection="1">
      <alignment horizontal="center" vertical="center"/>
      <protection locked="0"/>
    </xf>
    <xf numFmtId="166" fontId="2" fillId="0" borderId="31" xfId="0" applyNumberFormat="1" applyFont="1" applyBorder="1" applyAlignment="1">
      <alignment horizontal="right" vertical="center"/>
    </xf>
    <xf numFmtId="166" fontId="2" fillId="0" borderId="44" xfId="0" applyNumberFormat="1" applyFont="1" applyBorder="1" applyAlignment="1">
      <alignment horizontal="right" vertical="center"/>
    </xf>
    <xf numFmtId="167" fontId="2" fillId="0" borderId="45" xfId="0" applyNumberFormat="1" applyFont="1" applyBorder="1" applyAlignment="1">
      <alignment horizontal="right" vertical="center"/>
    </xf>
    <xf numFmtId="167" fontId="2" fillId="0" borderId="46" xfId="0" applyNumberFormat="1" applyFont="1" applyBorder="1" applyAlignment="1">
      <alignment horizontal="right" vertical="center"/>
    </xf>
    <xf numFmtId="167" fontId="2" fillId="0" borderId="47" xfId="0" applyNumberFormat="1" applyFont="1" applyBorder="1" applyAlignment="1">
      <alignment horizontal="right" vertical="center"/>
    </xf>
    <xf numFmtId="168" fontId="2" fillId="0" borderId="45" xfId="0" applyNumberFormat="1" applyFont="1" applyBorder="1" applyAlignment="1">
      <alignment horizontal="right" vertical="center"/>
    </xf>
    <xf numFmtId="168" fontId="2" fillId="0" borderId="48" xfId="0" applyNumberFormat="1" applyFont="1" applyBorder="1" applyAlignment="1">
      <alignment horizontal="right" vertical="center"/>
    </xf>
    <xf numFmtId="168" fontId="2" fillId="0" borderId="49" xfId="0" applyNumberFormat="1" applyFont="1" applyBorder="1" applyAlignment="1">
      <alignment horizontal="right" vertical="center"/>
    </xf>
    <xf numFmtId="169" fontId="2" fillId="0" borderId="45" xfId="0" applyNumberFormat="1" applyFont="1" applyBorder="1" applyAlignment="1">
      <alignment horizontal="right" vertical="center"/>
    </xf>
    <xf numFmtId="169" fontId="2" fillId="0" borderId="46" xfId="0" applyNumberFormat="1" applyFont="1" applyBorder="1" applyAlignment="1">
      <alignment horizontal="right" vertical="center"/>
    </xf>
    <xf numFmtId="169" fontId="2" fillId="0" borderId="47" xfId="0" applyNumberFormat="1" applyFont="1" applyBorder="1" applyAlignment="1">
      <alignment horizontal="right" vertical="center"/>
    </xf>
    <xf numFmtId="0" fontId="0" fillId="59" borderId="12" xfId="0" applyFill="1" applyBorder="1"/>
    <xf numFmtId="0" fontId="28" fillId="59" borderId="12" xfId="90" applyFont="1" applyFill="1" applyBorder="1" applyAlignment="1">
      <alignment horizontal="center" readingOrder="1"/>
    </xf>
    <xf numFmtId="174" fontId="0" fillId="0" borderId="0" xfId="88" applyNumberFormat="1" applyFont="1" applyBorder="1" applyAlignment="1">
      <alignment horizontal="center" vertical="center"/>
    </xf>
    <xf numFmtId="174" fontId="0" fillId="0" borderId="0" xfId="88" applyNumberFormat="1" applyFont="1"/>
    <xf numFmtId="174" fontId="0" fillId="0" borderId="0" xfId="88" applyNumberFormat="1" applyFont="1" applyBorder="1"/>
    <xf numFmtId="164" fontId="0" fillId="0" borderId="0" xfId="88" applyFont="1"/>
    <xf numFmtId="0" fontId="33" fillId="0" borderId="0" xfId="0" applyFont="1"/>
    <xf numFmtId="9" fontId="0" fillId="0" borderId="0" xfId="91" applyFont="1"/>
    <xf numFmtId="171" fontId="27" fillId="0" borderId="18" xfId="88" applyNumberFormat="1" applyFont="1" applyBorder="1" applyAlignment="1">
      <alignment horizontal="center" vertical="center"/>
    </xf>
    <xf numFmtId="171" fontId="27" fillId="0" borderId="12" xfId="88" applyNumberFormat="1" applyFont="1" applyBorder="1" applyAlignment="1">
      <alignment horizontal="center" vertical="center"/>
    </xf>
    <xf numFmtId="171" fontId="27" fillId="0" borderId="14" xfId="88" applyNumberFormat="1" applyFont="1" applyBorder="1" applyAlignment="1">
      <alignment horizontal="center" vertical="center"/>
    </xf>
    <xf numFmtId="171" fontId="27" fillId="0" borderId="19" xfId="88" applyNumberFormat="1" applyFont="1" applyBorder="1" applyAlignment="1">
      <alignment horizontal="center" vertical="center"/>
    </xf>
    <xf numFmtId="0" fontId="26" fillId="56" borderId="24" xfId="0" applyFont="1" applyFill="1" applyBorder="1" applyAlignment="1">
      <alignment horizontal="center"/>
    </xf>
    <xf numFmtId="0" fontId="26" fillId="56" borderId="16" xfId="0" applyFont="1" applyFill="1" applyBorder="1" applyAlignment="1">
      <alignment horizontal="center"/>
    </xf>
    <xf numFmtId="0" fontId="26" fillId="56" borderId="21" xfId="0" applyFont="1" applyFill="1" applyBorder="1" applyAlignment="1">
      <alignment horizontal="center"/>
    </xf>
    <xf numFmtId="0" fontId="26" fillId="57" borderId="26" xfId="0" applyFont="1" applyFill="1" applyBorder="1" applyAlignment="1">
      <alignment horizontal="center"/>
    </xf>
    <xf numFmtId="0" fontId="26" fillId="57" borderId="27" xfId="0" applyFont="1" applyFill="1" applyBorder="1" applyAlignment="1">
      <alignment horizontal="center"/>
    </xf>
    <xf numFmtId="0" fontId="26" fillId="57" borderId="30" xfId="0" applyFont="1" applyFill="1" applyBorder="1" applyAlignment="1">
      <alignment horizontal="center"/>
    </xf>
    <xf numFmtId="0" fontId="26" fillId="57" borderId="28" xfId="0" applyFont="1" applyFill="1" applyBorder="1" applyAlignment="1">
      <alignment horizontal="center"/>
    </xf>
    <xf numFmtId="0" fontId="26" fillId="58" borderId="29" xfId="0" applyFont="1" applyFill="1" applyBorder="1" applyAlignment="1">
      <alignment horizontal="center"/>
    </xf>
    <xf numFmtId="0" fontId="26" fillId="58" borderId="27" xfId="0" applyFont="1" applyFill="1" applyBorder="1" applyAlignment="1">
      <alignment horizontal="center"/>
    </xf>
    <xf numFmtId="0" fontId="26" fillId="58" borderId="30" xfId="0" applyFont="1" applyFill="1" applyBorder="1" applyAlignment="1">
      <alignment horizontal="center"/>
    </xf>
    <xf numFmtId="0" fontId="26" fillId="55" borderId="26" xfId="0" applyFont="1" applyFill="1" applyBorder="1" applyAlignment="1">
      <alignment horizontal="center"/>
    </xf>
    <xf numFmtId="0" fontId="26" fillId="55" borderId="27" xfId="0" applyFont="1" applyFill="1" applyBorder="1" applyAlignment="1">
      <alignment horizontal="center"/>
    </xf>
    <xf numFmtId="0" fontId="26" fillId="55" borderId="30" xfId="0" applyFont="1" applyFill="1" applyBorder="1" applyAlignment="1">
      <alignment horizontal="center"/>
    </xf>
    <xf numFmtId="0" fontId="26" fillId="55" borderId="28" xfId="0" applyFont="1" applyFill="1" applyBorder="1" applyAlignment="1">
      <alignment horizontal="center"/>
    </xf>
    <xf numFmtId="0" fontId="26" fillId="52" borderId="26" xfId="0" applyFont="1" applyFill="1" applyBorder="1" applyAlignment="1">
      <alignment horizontal="center"/>
    </xf>
    <xf numFmtId="0" fontId="26" fillId="52" borderId="27" xfId="0" applyFont="1" applyFill="1" applyBorder="1" applyAlignment="1">
      <alignment horizontal="center"/>
    </xf>
    <xf numFmtId="0" fontId="26" fillId="52" borderId="30" xfId="0" applyFont="1" applyFill="1" applyBorder="1" applyAlignment="1">
      <alignment horizontal="center"/>
    </xf>
    <xf numFmtId="0" fontId="26" fillId="52" borderId="28" xfId="0" applyFont="1" applyFill="1" applyBorder="1" applyAlignment="1">
      <alignment horizontal="center"/>
    </xf>
    <xf numFmtId="0" fontId="26" fillId="54" borderId="15" xfId="0" applyFont="1" applyFill="1" applyBorder="1" applyAlignment="1">
      <alignment horizontal="center"/>
    </xf>
    <xf numFmtId="0" fontId="26" fillId="54" borderId="16" xfId="0" applyFont="1" applyFill="1" applyBorder="1" applyAlignment="1">
      <alignment horizontal="center"/>
    </xf>
    <xf numFmtId="0" fontId="26" fillId="54" borderId="21" xfId="0" applyFont="1" applyFill="1" applyBorder="1" applyAlignment="1">
      <alignment horizontal="center"/>
    </xf>
    <xf numFmtId="0" fontId="26" fillId="54" borderId="17" xfId="0" applyFont="1" applyFill="1" applyBorder="1" applyAlignment="1">
      <alignment horizontal="center"/>
    </xf>
    <xf numFmtId="171" fontId="27" fillId="0" borderId="15" xfId="88" applyNumberFormat="1" applyFont="1" applyBorder="1" applyAlignment="1">
      <alignment horizontal="center" vertical="center"/>
    </xf>
    <xf numFmtId="171" fontId="27" fillId="0" borderId="16" xfId="88" applyNumberFormat="1" applyFont="1" applyBorder="1" applyAlignment="1">
      <alignment horizontal="center" vertical="center"/>
    </xf>
    <xf numFmtId="171" fontId="27" fillId="0" borderId="21" xfId="88" applyNumberFormat="1" applyFont="1" applyBorder="1" applyAlignment="1">
      <alignment horizontal="center" vertical="center"/>
    </xf>
    <xf numFmtId="171" fontId="27" fillId="0" borderId="17" xfId="88" applyNumberFormat="1" applyFont="1" applyBorder="1" applyAlignment="1">
      <alignment horizontal="center" vertical="center"/>
    </xf>
    <xf numFmtId="165" fontId="27" fillId="0" borderId="15" xfId="91" applyNumberFormat="1" applyFont="1" applyBorder="1" applyAlignment="1">
      <alignment horizontal="center" vertical="center"/>
    </xf>
    <xf numFmtId="165" fontId="27" fillId="0" borderId="16" xfId="91" applyNumberFormat="1" applyFont="1" applyBorder="1" applyAlignment="1">
      <alignment horizontal="center" vertical="center"/>
    </xf>
    <xf numFmtId="165" fontId="27" fillId="0" borderId="21" xfId="91" applyNumberFormat="1" applyFont="1" applyBorder="1" applyAlignment="1">
      <alignment horizontal="center" vertical="center"/>
    </xf>
    <xf numFmtId="165" fontId="27" fillId="0" borderId="17" xfId="91" applyNumberFormat="1" applyFont="1" applyBorder="1" applyAlignment="1">
      <alignment horizontal="center" vertical="center"/>
    </xf>
    <xf numFmtId="165" fontId="27" fillId="0" borderId="18" xfId="91" applyNumberFormat="1" applyFont="1" applyBorder="1" applyAlignment="1">
      <alignment horizontal="center" vertical="center"/>
    </xf>
    <xf numFmtId="165" fontId="27" fillId="0" borderId="12" xfId="91" applyNumberFormat="1" applyFont="1" applyBorder="1" applyAlignment="1">
      <alignment horizontal="center" vertical="center"/>
    </xf>
    <xf numFmtId="165" fontId="27" fillId="0" borderId="14" xfId="91" applyNumberFormat="1" applyFont="1" applyBorder="1" applyAlignment="1">
      <alignment horizontal="center" vertical="center"/>
    </xf>
    <xf numFmtId="165" fontId="27" fillId="0" borderId="19" xfId="91" applyNumberFormat="1" applyFont="1" applyBorder="1" applyAlignment="1">
      <alignment horizontal="center" vertical="center"/>
    </xf>
    <xf numFmtId="0" fontId="26" fillId="52" borderId="15" xfId="0" applyFont="1" applyFill="1" applyBorder="1" applyAlignment="1">
      <alignment horizontal="center"/>
    </xf>
    <xf numFmtId="0" fontId="26" fillId="52" borderId="16" xfId="0" applyFont="1" applyFill="1" applyBorder="1" applyAlignment="1">
      <alignment horizontal="center"/>
    </xf>
    <xf numFmtId="0" fontId="26" fillId="52" borderId="21" xfId="0" applyFont="1" applyFill="1" applyBorder="1" applyAlignment="1">
      <alignment horizontal="center"/>
    </xf>
    <xf numFmtId="0" fontId="26" fillId="52" borderId="17" xfId="0" applyFont="1" applyFill="1" applyBorder="1" applyAlignment="1">
      <alignment horizontal="center"/>
    </xf>
    <xf numFmtId="0" fontId="33" fillId="0" borderId="18" xfId="0" applyFont="1" applyBorder="1" applyAlignment="1">
      <alignment horizontal="center" vertical="center" wrapText="1"/>
    </xf>
    <xf numFmtId="174" fontId="27" fillId="0" borderId="22" xfId="88" applyNumberFormat="1" applyFont="1" applyBorder="1" applyAlignment="1">
      <alignment horizontal="center" vertical="center"/>
    </xf>
  </cellXfs>
  <cellStyles count="93">
    <cellStyle name="Accent1 - 20%" xfId="3" xr:uid="{00000000-0005-0000-0000-000000000000}"/>
    <cellStyle name="Accent1 - 40%" xfId="4" xr:uid="{00000000-0005-0000-0000-000001000000}"/>
    <cellStyle name="Accent1 - 60%" xfId="5" xr:uid="{00000000-0005-0000-0000-000002000000}"/>
    <cellStyle name="Accent2 - 20%" xfId="7" xr:uid="{00000000-0005-0000-0000-000003000000}"/>
    <cellStyle name="Accent2 - 40%" xfId="8" xr:uid="{00000000-0005-0000-0000-000004000000}"/>
    <cellStyle name="Accent2 - 60%" xfId="9" xr:uid="{00000000-0005-0000-0000-000005000000}"/>
    <cellStyle name="Accent3 - 20%" xfId="11" xr:uid="{00000000-0005-0000-0000-000006000000}"/>
    <cellStyle name="Accent3 - 40%" xfId="12" xr:uid="{00000000-0005-0000-0000-000007000000}"/>
    <cellStyle name="Accent3 - 60%" xfId="13" xr:uid="{00000000-0005-0000-0000-000008000000}"/>
    <cellStyle name="Accent4 - 20%" xfId="15" xr:uid="{00000000-0005-0000-0000-000009000000}"/>
    <cellStyle name="Accent4 - 40%" xfId="16" xr:uid="{00000000-0005-0000-0000-00000A000000}"/>
    <cellStyle name="Accent4 - 60%" xfId="17" xr:uid="{00000000-0005-0000-0000-00000B000000}"/>
    <cellStyle name="Accent5 - 20%" xfId="19" xr:uid="{00000000-0005-0000-0000-00000C000000}"/>
    <cellStyle name="Accent5 - 40%" xfId="20" xr:uid="{00000000-0005-0000-0000-00000D000000}"/>
    <cellStyle name="Accent5 - 60%" xfId="21" xr:uid="{00000000-0005-0000-0000-00000E000000}"/>
    <cellStyle name="Accent6 - 20%" xfId="23" xr:uid="{00000000-0005-0000-0000-00000F000000}"/>
    <cellStyle name="Accent6 - 40%" xfId="24" xr:uid="{00000000-0005-0000-0000-000010000000}"/>
    <cellStyle name="Accent6 - 60%" xfId="25" xr:uid="{00000000-0005-0000-0000-000011000000}"/>
    <cellStyle name="Buena 2" xfId="32" xr:uid="{00000000-0005-0000-0000-000012000000}"/>
    <cellStyle name="Cálculo 2" xfId="27" xr:uid="{00000000-0005-0000-0000-000013000000}"/>
    <cellStyle name="Celda de comprobación 2" xfId="28" xr:uid="{00000000-0005-0000-0000-000014000000}"/>
    <cellStyle name="Celda vinculada 2" xfId="38" xr:uid="{00000000-0005-0000-0000-000015000000}"/>
    <cellStyle name="Comma" xfId="88" builtinId="3"/>
    <cellStyle name="Currency" xfId="89" builtinId="4"/>
    <cellStyle name="Emphasis 1" xfId="29" xr:uid="{00000000-0005-0000-0000-000018000000}"/>
    <cellStyle name="Emphasis 2" xfId="30" xr:uid="{00000000-0005-0000-0000-000019000000}"/>
    <cellStyle name="Emphasis 3" xfId="31" xr:uid="{00000000-0005-0000-0000-00001A000000}"/>
    <cellStyle name="Encabezado 1 2" xfId="33" xr:uid="{00000000-0005-0000-0000-00001B000000}"/>
    <cellStyle name="Encabezado 4 2" xfId="36" xr:uid="{00000000-0005-0000-0000-00001C000000}"/>
    <cellStyle name="Énfasis1 2" xfId="2" xr:uid="{00000000-0005-0000-0000-00001D000000}"/>
    <cellStyle name="Énfasis2 2" xfId="6" xr:uid="{00000000-0005-0000-0000-00001E000000}"/>
    <cellStyle name="Énfasis3 2" xfId="10" xr:uid="{00000000-0005-0000-0000-00001F000000}"/>
    <cellStyle name="Énfasis4 2" xfId="14" xr:uid="{00000000-0005-0000-0000-000020000000}"/>
    <cellStyle name="Énfasis5 2" xfId="18" xr:uid="{00000000-0005-0000-0000-000021000000}"/>
    <cellStyle name="Énfasis6 2" xfId="22" xr:uid="{00000000-0005-0000-0000-000022000000}"/>
    <cellStyle name="Entrada 2" xfId="37" xr:uid="{00000000-0005-0000-0000-000023000000}"/>
    <cellStyle name="Incorrecto 2" xfId="26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rmal 3" xfId="87" xr:uid="{00000000-0005-0000-0000-000028000000}"/>
    <cellStyle name="Normal 4" xfId="90" xr:uid="{00000000-0005-0000-0000-000029000000}"/>
    <cellStyle name="Normal 5" xfId="92" xr:uid="{6854641A-E3A5-4F9B-A1F7-68D6B4CD1408}"/>
    <cellStyle name="Notas 2" xfId="40" xr:uid="{00000000-0005-0000-0000-00002A000000}"/>
    <cellStyle name="Percent" xfId="91" builtinId="5"/>
    <cellStyle name="Porcentaje 2" xfId="86" xr:uid="{00000000-0005-0000-0000-00002C000000}"/>
    <cellStyle name="Salida 2" xfId="41" xr:uid="{00000000-0005-0000-0000-00002D000000}"/>
    <cellStyle name="SAPBEXaggData" xfId="42" xr:uid="{00000000-0005-0000-0000-00002E000000}"/>
    <cellStyle name="SAPBEXaggDataEmph" xfId="43" xr:uid="{00000000-0005-0000-0000-00002F000000}"/>
    <cellStyle name="SAPBEXaggItem" xfId="44" xr:uid="{00000000-0005-0000-0000-000030000000}"/>
    <cellStyle name="SAPBEXaggItemX" xfId="45" xr:uid="{00000000-0005-0000-0000-000031000000}"/>
    <cellStyle name="SAPBEXchaText" xfId="46" xr:uid="{00000000-0005-0000-0000-000032000000}"/>
    <cellStyle name="SAPBEXexcBad7" xfId="47" xr:uid="{00000000-0005-0000-0000-000033000000}"/>
    <cellStyle name="SAPBEXexcBad8" xfId="48" xr:uid="{00000000-0005-0000-0000-000034000000}"/>
    <cellStyle name="SAPBEXexcBad9" xfId="49" xr:uid="{00000000-0005-0000-0000-000035000000}"/>
    <cellStyle name="SAPBEXexcCritical4" xfId="50" xr:uid="{00000000-0005-0000-0000-000036000000}"/>
    <cellStyle name="SAPBEXexcCritical5" xfId="51" xr:uid="{00000000-0005-0000-0000-000037000000}"/>
    <cellStyle name="SAPBEXexcCritical6" xfId="52" xr:uid="{00000000-0005-0000-0000-000038000000}"/>
    <cellStyle name="SAPBEXexcGood1" xfId="53" xr:uid="{00000000-0005-0000-0000-000039000000}"/>
    <cellStyle name="SAPBEXexcGood2" xfId="54" xr:uid="{00000000-0005-0000-0000-00003A000000}"/>
    <cellStyle name="SAPBEXexcGood3" xfId="55" xr:uid="{00000000-0005-0000-0000-00003B000000}"/>
    <cellStyle name="SAPBEXfilterDrill" xfId="56" xr:uid="{00000000-0005-0000-0000-00003C000000}"/>
    <cellStyle name="SAPBEXfilterItem" xfId="57" xr:uid="{00000000-0005-0000-0000-00003D000000}"/>
    <cellStyle name="SAPBEXfilterText" xfId="58" xr:uid="{00000000-0005-0000-0000-00003E000000}"/>
    <cellStyle name="SAPBEXformats" xfId="59" xr:uid="{00000000-0005-0000-0000-00003F000000}"/>
    <cellStyle name="SAPBEXheaderItem" xfId="60" xr:uid="{00000000-0005-0000-0000-000040000000}"/>
    <cellStyle name="SAPBEXheaderText" xfId="61" xr:uid="{00000000-0005-0000-0000-000041000000}"/>
    <cellStyle name="SAPBEXHLevel0" xfId="62" xr:uid="{00000000-0005-0000-0000-000042000000}"/>
    <cellStyle name="SAPBEXHLevel0X" xfId="63" xr:uid="{00000000-0005-0000-0000-000043000000}"/>
    <cellStyle name="SAPBEXHLevel1" xfId="64" xr:uid="{00000000-0005-0000-0000-000044000000}"/>
    <cellStyle name="SAPBEXHLevel1X" xfId="65" xr:uid="{00000000-0005-0000-0000-000045000000}"/>
    <cellStyle name="SAPBEXHLevel2" xfId="66" xr:uid="{00000000-0005-0000-0000-000046000000}"/>
    <cellStyle name="SAPBEXHLevel2X" xfId="67" xr:uid="{00000000-0005-0000-0000-000047000000}"/>
    <cellStyle name="SAPBEXHLevel3" xfId="68" xr:uid="{00000000-0005-0000-0000-000048000000}"/>
    <cellStyle name="SAPBEXHLevel3X" xfId="69" xr:uid="{00000000-0005-0000-0000-000049000000}"/>
    <cellStyle name="SAPBEXinputData" xfId="70" xr:uid="{00000000-0005-0000-0000-00004A000000}"/>
    <cellStyle name="SAPBEXItemHeader" xfId="71" xr:uid="{00000000-0005-0000-0000-00004B000000}"/>
    <cellStyle name="SAPBEXresData" xfId="72" xr:uid="{00000000-0005-0000-0000-00004C000000}"/>
    <cellStyle name="SAPBEXresDataEmph" xfId="73" xr:uid="{00000000-0005-0000-0000-00004D000000}"/>
    <cellStyle name="SAPBEXresItem" xfId="74" xr:uid="{00000000-0005-0000-0000-00004E000000}"/>
    <cellStyle name="SAPBEXresItemX" xfId="75" xr:uid="{00000000-0005-0000-0000-00004F000000}"/>
    <cellStyle name="SAPBEXstdData" xfId="76" xr:uid="{00000000-0005-0000-0000-000050000000}"/>
    <cellStyle name="SAPBEXstdDataEmph" xfId="77" xr:uid="{00000000-0005-0000-0000-000051000000}"/>
    <cellStyle name="SAPBEXstdItem" xfId="78" xr:uid="{00000000-0005-0000-0000-000052000000}"/>
    <cellStyle name="SAPBEXstdItemX" xfId="79" xr:uid="{00000000-0005-0000-0000-000053000000}"/>
    <cellStyle name="SAPBEXtitle" xfId="80" xr:uid="{00000000-0005-0000-0000-000054000000}"/>
    <cellStyle name="SAPBEXunassignedItem" xfId="81" xr:uid="{00000000-0005-0000-0000-000055000000}"/>
    <cellStyle name="SAPBEXundefined" xfId="82" xr:uid="{00000000-0005-0000-0000-000056000000}"/>
    <cellStyle name="Sheet Title" xfId="83" xr:uid="{00000000-0005-0000-0000-000057000000}"/>
    <cellStyle name="Texto de advertencia 2" xfId="85" xr:uid="{00000000-0005-0000-0000-000058000000}"/>
    <cellStyle name="Título 2 2" xfId="34" xr:uid="{00000000-0005-0000-0000-000059000000}"/>
    <cellStyle name="Título 3 2" xfId="35" xr:uid="{00000000-0005-0000-0000-00005A000000}"/>
    <cellStyle name="Total 2" xfId="84" xr:uid="{00000000-0005-0000-0000-00005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8"/>
  <sheetViews>
    <sheetView showGridLines="0" tabSelected="1" zoomScale="81" zoomScaleNormal="55" workbookViewId="0">
      <pane xSplit="1" ySplit="10" topLeftCell="C11" activePane="bottomRight" state="frozen"/>
      <selection pane="topRight" activeCell="B1" sqref="B1"/>
      <selection pane="bottomLeft" activeCell="A9" sqref="A9"/>
      <selection pane="bottomRight" activeCell="AA3" sqref="AA3:AE3"/>
    </sheetView>
  </sheetViews>
  <sheetFormatPr defaultColWidth="11.42578125" defaultRowHeight="15"/>
  <cols>
    <col min="1" max="1" width="26.5703125" bestFit="1" customWidth="1"/>
    <col min="2" max="2" width="18.42578125" bestFit="1" customWidth="1"/>
    <col min="3" max="3" width="18" bestFit="1" customWidth="1"/>
    <col min="4" max="5" width="19.28515625" bestFit="1" customWidth="1"/>
    <col min="6" max="6" width="18.42578125" bestFit="1" customWidth="1"/>
    <col min="7" max="7" width="16.85546875" bestFit="1" customWidth="1"/>
    <col min="8" max="8" width="15" bestFit="1" customWidth="1"/>
    <col min="9" max="9" width="17.5703125" customWidth="1"/>
    <col min="10" max="11" width="14.5703125" bestFit="1" customWidth="1"/>
    <col min="12" max="14" width="13.85546875" bestFit="1" customWidth="1"/>
    <col min="15" max="15" width="13.85546875" customWidth="1"/>
    <col min="16" max="16" width="13" customWidth="1"/>
    <col min="17" max="17" width="12.42578125" bestFit="1" customWidth="1"/>
    <col min="18" max="18" width="9.5703125" bestFit="1" customWidth="1"/>
    <col min="19" max="19" width="9.28515625" bestFit="1" customWidth="1"/>
    <col min="20" max="20" width="9.28515625" customWidth="1"/>
    <col min="21" max="21" width="9.85546875" customWidth="1"/>
    <col min="22" max="22" width="7.42578125" bestFit="1" customWidth="1"/>
    <col min="23" max="23" width="9.5703125" bestFit="1" customWidth="1"/>
    <col min="24" max="24" width="9.28515625" bestFit="1" customWidth="1"/>
    <col min="25" max="25" width="9.28515625" customWidth="1"/>
    <col min="26" max="27" width="7.42578125" bestFit="1" customWidth="1"/>
    <col min="28" max="28" width="9.5703125" bestFit="1" customWidth="1"/>
    <col min="29" max="29" width="9.28515625" bestFit="1" customWidth="1"/>
    <col min="30" max="30" width="9.28515625" customWidth="1"/>
    <col min="31" max="31" width="7.42578125" bestFit="1" customWidth="1"/>
  </cols>
  <sheetData>
    <row r="1" spans="1:31" ht="15.75" thickBot="1">
      <c r="A1" t="s">
        <v>4</v>
      </c>
      <c r="B1" t="s">
        <v>11</v>
      </c>
    </row>
    <row r="2" spans="1:31" ht="15.75" thickBot="1">
      <c r="A2" s="15" t="s">
        <v>1</v>
      </c>
      <c r="B2" s="119" t="s">
        <v>2</v>
      </c>
      <c r="C2" s="120"/>
      <c r="D2" s="120"/>
      <c r="E2" s="121"/>
      <c r="F2" s="122"/>
      <c r="G2" s="103" t="s">
        <v>45</v>
      </c>
      <c r="H2" s="104"/>
      <c r="I2" s="104"/>
      <c r="J2" s="105"/>
      <c r="K2" s="106"/>
      <c r="L2" s="85" t="s">
        <v>46</v>
      </c>
      <c r="M2" s="86"/>
      <c r="N2" s="86"/>
      <c r="O2" s="87"/>
      <c r="P2" s="87"/>
      <c r="Q2" s="88" t="s">
        <v>0</v>
      </c>
      <c r="R2" s="89"/>
      <c r="S2" s="89"/>
      <c r="T2" s="90"/>
      <c r="U2" s="91"/>
      <c r="V2" s="92" t="s">
        <v>47</v>
      </c>
      <c r="W2" s="93"/>
      <c r="X2" s="93"/>
      <c r="Y2" s="94"/>
      <c r="Z2" s="94"/>
      <c r="AA2" s="95" t="s">
        <v>48</v>
      </c>
      <c r="AB2" s="96"/>
      <c r="AC2" s="96"/>
      <c r="AD2" s="97"/>
      <c r="AE2" s="98"/>
    </row>
    <row r="3" spans="1:31">
      <c r="A3" s="13" t="s">
        <v>50</v>
      </c>
      <c r="B3" s="81">
        <f>SUM(B6:F6)</f>
        <v>1231245.4699999997</v>
      </c>
      <c r="C3" s="82"/>
      <c r="D3" s="82"/>
      <c r="E3" s="83"/>
      <c r="F3" s="84"/>
      <c r="G3" s="81">
        <f>SUM(G6:K6)</f>
        <v>647384811.37803495</v>
      </c>
      <c r="H3" s="82"/>
      <c r="I3" s="82"/>
      <c r="J3" s="83"/>
      <c r="K3" s="84"/>
      <c r="L3" s="81">
        <f>SUM(L6:P6)</f>
        <v>198124520.63866949</v>
      </c>
      <c r="M3" s="82"/>
      <c r="N3" s="82"/>
      <c r="O3" s="83"/>
      <c r="P3" s="84"/>
      <c r="Q3" s="111">
        <f>L3/G3</f>
        <v>0.30603825909498567</v>
      </c>
      <c r="R3" s="112"/>
      <c r="S3" s="112"/>
      <c r="T3" s="113"/>
      <c r="U3" s="114"/>
      <c r="V3" s="107">
        <f t="shared" ref="V3:V4" si="0">G3/B3</f>
        <v>525.79670516719557</v>
      </c>
      <c r="W3" s="108"/>
      <c r="X3" s="108"/>
      <c r="Y3" s="109"/>
      <c r="Z3" s="110"/>
      <c r="AA3" s="107">
        <f t="shared" ref="AA3:AA4" si="1">L3/B3</f>
        <v>160.91390828724798</v>
      </c>
      <c r="AB3" s="108"/>
      <c r="AC3" s="108"/>
      <c r="AD3" s="109"/>
      <c r="AE3" s="110"/>
    </row>
    <row r="4" spans="1:31">
      <c r="A4" s="13" t="s">
        <v>49</v>
      </c>
      <c r="B4" s="81">
        <f>SUM(B7:F7)</f>
        <v>1123817.5100000002</v>
      </c>
      <c r="C4" s="82"/>
      <c r="D4" s="82"/>
      <c r="E4" s="83"/>
      <c r="F4" s="84"/>
      <c r="G4" s="81">
        <f>SUM(G7:K7)</f>
        <v>2145144253.4034631</v>
      </c>
      <c r="H4" s="82"/>
      <c r="I4" s="82"/>
      <c r="J4" s="83"/>
      <c r="K4" s="84"/>
      <c r="L4" s="81">
        <f>SUM(L7:P7)</f>
        <v>512573613.93614233</v>
      </c>
      <c r="M4" s="82"/>
      <c r="N4" s="82"/>
      <c r="O4" s="83"/>
      <c r="P4" s="84"/>
      <c r="Q4" s="115">
        <f t="shared" ref="Q4" si="2">L4/G4</f>
        <v>0.23894598842147724</v>
      </c>
      <c r="R4" s="116"/>
      <c r="S4" s="116"/>
      <c r="T4" s="117"/>
      <c r="U4" s="118"/>
      <c r="V4" s="81">
        <f t="shared" si="0"/>
        <v>1908.8012371363236</v>
      </c>
      <c r="W4" s="82"/>
      <c r="X4" s="82"/>
      <c r="Y4" s="83"/>
      <c r="Z4" s="84"/>
      <c r="AA4" s="81">
        <f t="shared" si="1"/>
        <v>456.10039830767738</v>
      </c>
      <c r="AB4" s="82"/>
      <c r="AC4" s="82"/>
      <c r="AD4" s="83"/>
      <c r="AE4" s="84"/>
    </row>
    <row r="5" spans="1:31" ht="15.75" thickBot="1">
      <c r="A5" s="10"/>
      <c r="B5" s="25"/>
      <c r="C5" s="11"/>
      <c r="D5" s="12"/>
      <c r="E5" s="12"/>
      <c r="F5" s="24"/>
      <c r="G5" s="25"/>
      <c r="H5" s="11"/>
      <c r="I5" s="12"/>
      <c r="J5" s="12"/>
      <c r="K5" s="24"/>
      <c r="L5" s="25"/>
      <c r="M5" s="11"/>
      <c r="N5" s="12"/>
      <c r="O5" s="12"/>
      <c r="P5" s="24"/>
      <c r="Q5" s="16"/>
      <c r="U5" s="17"/>
      <c r="V5" s="16"/>
      <c r="Z5" s="17"/>
      <c r="AA5" s="16"/>
      <c r="AE5" s="17"/>
    </row>
    <row r="6" spans="1:31">
      <c r="A6" s="13" t="s">
        <v>50</v>
      </c>
      <c r="B6" s="29">
        <f>SUM(B26:B37)</f>
        <v>95010.989999999991</v>
      </c>
      <c r="C6" s="29">
        <f t="shared" ref="C6:F6" si="3">SUM(C26:C37)</f>
        <v>11242.22</v>
      </c>
      <c r="D6" s="29">
        <f t="shared" si="3"/>
        <v>749426.44</v>
      </c>
      <c r="E6" s="29">
        <f t="shared" si="3"/>
        <v>252620.46000000002</v>
      </c>
      <c r="F6" s="29">
        <f t="shared" si="3"/>
        <v>122945.35999999999</v>
      </c>
      <c r="G6" s="29">
        <f>SUM(G26:G37)</f>
        <v>46979507.392557763</v>
      </c>
      <c r="H6" s="29">
        <f t="shared" ref="H6:K6" si="4">SUM(H26:H37)</f>
        <v>12432627.801080491</v>
      </c>
      <c r="I6" s="29">
        <f t="shared" si="4"/>
        <v>364043471.90851927</v>
      </c>
      <c r="J6" s="29">
        <f t="shared" si="4"/>
        <v>159885853.9034349</v>
      </c>
      <c r="K6" s="29">
        <f t="shared" si="4"/>
        <v>64043350.372442439</v>
      </c>
      <c r="L6" s="29">
        <f>SUM(L26:L37)</f>
        <v>4380968.2326237932</v>
      </c>
      <c r="M6" s="29">
        <f t="shared" ref="M6:P6" si="5">SUM(M26:M37)</f>
        <v>3744781.5606115116</v>
      </c>
      <c r="N6" s="29">
        <f t="shared" si="5"/>
        <v>143732184.24570739</v>
      </c>
      <c r="O6" s="29">
        <f t="shared" si="5"/>
        <v>35878449.811520509</v>
      </c>
      <c r="P6" s="29">
        <f t="shared" si="5"/>
        <v>10388136.78820629</v>
      </c>
      <c r="Q6" s="21">
        <f t="shared" ref="Q6:Q7" si="6">L6/G6</f>
        <v>9.3252749459816653E-2</v>
      </c>
      <c r="R6" s="14">
        <f t="shared" ref="R6:R7" si="7">M6/H6</f>
        <v>0.30120595746347856</v>
      </c>
      <c r="S6" s="14">
        <f t="shared" ref="S6:S7" si="8">N6/I6</f>
        <v>0.39482148517094123</v>
      </c>
      <c r="T6" s="14">
        <f t="shared" ref="T6:T7" si="9">O6/J6</f>
        <v>0.22440040150887744</v>
      </c>
      <c r="U6" s="22">
        <f t="shared" ref="U6:U7" si="10">P6/K6</f>
        <v>0.16220476798597125</v>
      </c>
      <c r="V6" s="18">
        <f>G6/B6</f>
        <v>494.463928778742</v>
      </c>
      <c r="W6" s="19">
        <f t="shared" ref="W6:Z7" si="11">H6/C6</f>
        <v>1105.8872536812562</v>
      </c>
      <c r="X6" s="19">
        <f t="shared" si="11"/>
        <v>485.76278134585067</v>
      </c>
      <c r="Y6" s="19">
        <f t="shared" si="11"/>
        <v>632.90936095767893</v>
      </c>
      <c r="Z6" s="49">
        <f t="shared" si="11"/>
        <v>520.9090475024226</v>
      </c>
      <c r="AA6" s="18">
        <f t="shared" ref="AA6:AA7" si="12">L6/B6</f>
        <v>46.110120867320653</v>
      </c>
      <c r="AB6" s="18">
        <f t="shared" ref="AB6:AB7" si="13">M6/C6</f>
        <v>333.09982909171958</v>
      </c>
      <c r="AC6" s="18">
        <f t="shared" ref="AC6:AC7" si="14">N6/D6</f>
        <v>191.78958277173595</v>
      </c>
      <c r="AD6" s="18">
        <f t="shared" ref="AD6:AD7" si="15">O6/E6</f>
        <v>142.02511471763017</v>
      </c>
      <c r="AE6" s="45">
        <f t="shared" ref="AE6:AE7" si="16">P6/F6</f>
        <v>84.493931191923721</v>
      </c>
    </row>
    <row r="7" spans="1:31" ht="15.75" thickBot="1">
      <c r="A7" s="13" t="s">
        <v>49</v>
      </c>
      <c r="B7" s="30">
        <f>SUM(B38:B49)</f>
        <v>96792.59</v>
      </c>
      <c r="C7" s="30">
        <f t="shared" ref="C7:F7" si="17">SUM(C38:C49)</f>
        <v>21269.769999999997</v>
      </c>
      <c r="D7" s="30">
        <f t="shared" si="17"/>
        <v>687965.71000000008</v>
      </c>
      <c r="E7" s="30">
        <f t="shared" si="17"/>
        <v>221624.06000000003</v>
      </c>
      <c r="F7" s="30">
        <f t="shared" si="17"/>
        <v>96165.38</v>
      </c>
      <c r="G7" s="30">
        <f>SUM(G38:G49)</f>
        <v>164866366.64517725</v>
      </c>
      <c r="H7" s="30">
        <f t="shared" ref="H7:K7" si="18">SUM(H38:H49)</f>
        <v>56879592.322224542</v>
      </c>
      <c r="I7" s="30">
        <f t="shared" si="18"/>
        <v>1220795350.3822279</v>
      </c>
      <c r="J7" s="30">
        <f t="shared" si="18"/>
        <v>465270867.13031495</v>
      </c>
      <c r="K7" s="30">
        <f t="shared" si="18"/>
        <v>237332076.92351851</v>
      </c>
      <c r="L7" s="30">
        <f>SUM(L38:L49)</f>
        <v>25496821.917170782</v>
      </c>
      <c r="M7" s="30">
        <f t="shared" ref="M7:P7" si="19">SUM(M38:M49)</f>
        <v>13048588.721315334</v>
      </c>
      <c r="N7" s="30">
        <f t="shared" si="19"/>
        <v>353938003.10710979</v>
      </c>
      <c r="O7" s="30">
        <f t="shared" si="19"/>
        <v>83448718.47126843</v>
      </c>
      <c r="P7" s="30">
        <f t="shared" si="19"/>
        <v>36641481.719277993</v>
      </c>
      <c r="Q7" s="21">
        <f t="shared" si="6"/>
        <v>0.15465144550704288</v>
      </c>
      <c r="R7" s="14">
        <f t="shared" si="7"/>
        <v>0.22940721247428603</v>
      </c>
      <c r="S7" s="14">
        <f t="shared" si="8"/>
        <v>0.28992410807945224</v>
      </c>
      <c r="T7" s="14">
        <f t="shared" si="9"/>
        <v>0.17935513346442938</v>
      </c>
      <c r="U7" s="22">
        <f t="shared" si="10"/>
        <v>0.15438908298554982</v>
      </c>
      <c r="V7" s="18">
        <f t="shared" ref="V7" si="20">G7/B7</f>
        <v>1703.2953312353482</v>
      </c>
      <c r="W7" s="19">
        <f t="shared" si="11"/>
        <v>2674.1987488451709</v>
      </c>
      <c r="X7" s="19">
        <f t="shared" si="11"/>
        <v>1774.5002877864767</v>
      </c>
      <c r="Y7" s="19">
        <f t="shared" si="11"/>
        <v>2099.369838862779</v>
      </c>
      <c r="Z7" s="49">
        <f t="shared" si="11"/>
        <v>2467.9575635589285</v>
      </c>
      <c r="AA7" s="18">
        <f t="shared" si="12"/>
        <v>263.41708510094401</v>
      </c>
      <c r="AB7" s="18">
        <f t="shared" si="13"/>
        <v>613.480480574794</v>
      </c>
      <c r="AC7" s="18">
        <f t="shared" si="14"/>
        <v>514.47041322322559</v>
      </c>
      <c r="AD7" s="18">
        <f t="shared" si="15"/>
        <v>376.53275764043138</v>
      </c>
      <c r="AE7" s="45">
        <f t="shared" si="16"/>
        <v>381.02570508511474</v>
      </c>
    </row>
    <row r="8" spans="1:31" ht="15.75" thickBot="1">
      <c r="B8" s="16"/>
      <c r="F8" s="17"/>
      <c r="G8" s="16"/>
      <c r="K8" s="17"/>
      <c r="Q8" s="46"/>
      <c r="R8" s="47"/>
      <c r="S8" s="47"/>
      <c r="T8" s="47"/>
      <c r="U8" s="48"/>
      <c r="V8" s="46"/>
      <c r="W8" s="47"/>
      <c r="X8" s="47"/>
      <c r="Y8" s="47"/>
      <c r="Z8" s="48"/>
      <c r="AA8" s="46"/>
      <c r="AB8" s="47"/>
      <c r="AC8" s="47"/>
      <c r="AD8" s="47"/>
      <c r="AE8" s="48"/>
    </row>
    <row r="9" spans="1:31" ht="15.75" thickBot="1">
      <c r="A9" s="3"/>
      <c r="B9" s="99" t="s">
        <v>2</v>
      </c>
      <c r="C9" s="100"/>
      <c r="D9" s="100"/>
      <c r="E9" s="101"/>
      <c r="F9" s="102"/>
      <c r="G9" s="103" t="s">
        <v>45</v>
      </c>
      <c r="H9" s="104"/>
      <c r="I9" s="104"/>
      <c r="J9" s="105"/>
      <c r="K9" s="106"/>
      <c r="L9" s="85" t="s">
        <v>46</v>
      </c>
      <c r="M9" s="86"/>
      <c r="N9" s="86"/>
      <c r="O9" s="87"/>
      <c r="P9" s="87"/>
      <c r="Q9" s="88" t="s">
        <v>0</v>
      </c>
      <c r="R9" s="89"/>
      <c r="S9" s="89"/>
      <c r="T9" s="90"/>
      <c r="U9" s="91"/>
      <c r="V9" s="92" t="s">
        <v>47</v>
      </c>
      <c r="W9" s="93"/>
      <c r="X9" s="93"/>
      <c r="Y9" s="94"/>
      <c r="Z9" s="94"/>
      <c r="AA9" s="95" t="s">
        <v>48</v>
      </c>
      <c r="AB9" s="96"/>
      <c r="AC9" s="96"/>
      <c r="AD9" s="97"/>
      <c r="AE9" s="98"/>
    </row>
    <row r="10" spans="1:31" s="2" customFormat="1" ht="72" thickBot="1">
      <c r="A10" s="4" t="s">
        <v>3</v>
      </c>
      <c r="B10" s="26" t="s">
        <v>5</v>
      </c>
      <c r="C10" s="27" t="s">
        <v>6</v>
      </c>
      <c r="D10" s="27" t="s">
        <v>7</v>
      </c>
      <c r="E10" s="27" t="s">
        <v>8</v>
      </c>
      <c r="F10" s="28" t="s">
        <v>9</v>
      </c>
      <c r="G10" s="26" t="s">
        <v>5</v>
      </c>
      <c r="H10" s="27" t="s">
        <v>6</v>
      </c>
      <c r="I10" s="27" t="s">
        <v>7</v>
      </c>
      <c r="J10" s="27" t="s">
        <v>8</v>
      </c>
      <c r="K10" s="28" t="s">
        <v>9</v>
      </c>
      <c r="L10" s="26" t="s">
        <v>5</v>
      </c>
      <c r="M10" s="27" t="s">
        <v>6</v>
      </c>
      <c r="N10" s="27" t="s">
        <v>7</v>
      </c>
      <c r="O10" s="27" t="s">
        <v>8</v>
      </c>
      <c r="P10" s="28" t="s">
        <v>9</v>
      </c>
      <c r="Q10" s="31" t="s">
        <v>5</v>
      </c>
      <c r="R10" s="32" t="s">
        <v>6</v>
      </c>
      <c r="S10" s="32" t="s">
        <v>7</v>
      </c>
      <c r="T10" s="32" t="s">
        <v>8</v>
      </c>
      <c r="U10" s="33" t="s">
        <v>9</v>
      </c>
      <c r="V10" s="26" t="s">
        <v>5</v>
      </c>
      <c r="W10" s="27" t="s">
        <v>6</v>
      </c>
      <c r="X10" s="27" t="s">
        <v>7</v>
      </c>
      <c r="Y10" s="27" t="s">
        <v>8</v>
      </c>
      <c r="Z10" s="28" t="s">
        <v>9</v>
      </c>
      <c r="AA10" s="31" t="s">
        <v>5</v>
      </c>
      <c r="AB10" s="32" t="s">
        <v>6</v>
      </c>
      <c r="AC10" s="32" t="s">
        <v>7</v>
      </c>
      <c r="AD10" s="32" t="s">
        <v>8</v>
      </c>
      <c r="AE10" s="33" t="s">
        <v>9</v>
      </c>
    </row>
    <row r="11" spans="1:31">
      <c r="A11" s="1">
        <v>43647</v>
      </c>
      <c r="B11" s="62">
        <v>5643.22</v>
      </c>
      <c r="C11" s="62">
        <v>0</v>
      </c>
      <c r="D11" s="62">
        <v>64290.75</v>
      </c>
      <c r="E11" s="62">
        <v>15712.16</v>
      </c>
      <c r="F11" s="62">
        <v>8117.98</v>
      </c>
      <c r="G11" s="62">
        <v>428870.36482546694</v>
      </c>
      <c r="H11" s="62">
        <v>0</v>
      </c>
      <c r="I11" s="62">
        <v>5233233.7325663865</v>
      </c>
      <c r="J11" s="62">
        <v>1565894.8940193837</v>
      </c>
      <c r="K11" s="62">
        <v>955451.95020092977</v>
      </c>
      <c r="L11" s="62">
        <v>-80576.069655661457</v>
      </c>
      <c r="M11" s="62">
        <v>0</v>
      </c>
      <c r="N11" s="62">
        <v>1251179.6391143333</v>
      </c>
      <c r="O11" s="62">
        <v>70222.945394373906</v>
      </c>
      <c r="P11" s="62">
        <v>343184.47718855884</v>
      </c>
      <c r="Q11" s="34">
        <f>L11/G11</f>
        <v>-0.18787977968226527</v>
      </c>
      <c r="R11" s="35" t="e">
        <f t="shared" ref="R11:U26" si="21">M11/H11</f>
        <v>#DIV/0!</v>
      </c>
      <c r="S11" s="35">
        <f t="shared" si="21"/>
        <v>0.23908346216761711</v>
      </c>
      <c r="T11" s="35">
        <f t="shared" si="21"/>
        <v>4.4845248338554605E-2</v>
      </c>
      <c r="U11" s="36">
        <f t="shared" si="21"/>
        <v>0.3591854902974323</v>
      </c>
      <c r="V11" s="37">
        <f>G11/B11</f>
        <v>75.997456208594897</v>
      </c>
      <c r="W11" s="38" t="e">
        <f t="shared" ref="W11:Z11" si="22">H11/C11</f>
        <v>#DIV/0!</v>
      </c>
      <c r="X11" s="38">
        <f t="shared" si="22"/>
        <v>81.399481769405185</v>
      </c>
      <c r="Y11" s="38">
        <f t="shared" si="22"/>
        <v>99.661338353185286</v>
      </c>
      <c r="Z11" s="40">
        <f t="shared" si="22"/>
        <v>117.69577532845977</v>
      </c>
      <c r="AA11" s="42">
        <f>V11*Q11</f>
        <v>-14.278385328883411</v>
      </c>
      <c r="AB11" s="43" t="e">
        <f t="shared" ref="AB11:AE11" si="23">W11*R11</f>
        <v>#DIV/0!</v>
      </c>
      <c r="AC11" s="43">
        <f t="shared" si="23"/>
        <v>19.461269920079225</v>
      </c>
      <c r="AD11" s="43">
        <f t="shared" si="23"/>
        <v>4.4693374682013109</v>
      </c>
      <c r="AE11" s="44">
        <f t="shared" si="23"/>
        <v>42.274614767289258</v>
      </c>
    </row>
    <row r="12" spans="1:31">
      <c r="A12" s="1">
        <v>43678</v>
      </c>
      <c r="B12" s="62">
        <v>5757.36</v>
      </c>
      <c r="C12" s="62">
        <v>0</v>
      </c>
      <c r="D12" s="62">
        <v>65669.919999999998</v>
      </c>
      <c r="E12" s="62">
        <v>24583.01</v>
      </c>
      <c r="F12" s="62">
        <v>10224.74</v>
      </c>
      <c r="G12" s="62">
        <v>458676.27983539097</v>
      </c>
      <c r="H12" s="62">
        <v>0</v>
      </c>
      <c r="I12" s="62">
        <v>5308817.1275720159</v>
      </c>
      <c r="J12" s="62">
        <v>2740041.0370370373</v>
      </c>
      <c r="K12" s="62">
        <v>1262585.7037037036</v>
      </c>
      <c r="L12" s="62">
        <v>72231.654320987727</v>
      </c>
      <c r="M12" s="62">
        <v>0</v>
      </c>
      <c r="N12" s="62">
        <v>1097243.9506172845</v>
      </c>
      <c r="O12" s="62">
        <v>73016.534979424017</v>
      </c>
      <c r="P12" s="62">
        <v>372197.21810699586</v>
      </c>
      <c r="Q12" s="6">
        <f t="shared" ref="Q12:Q34" si="24">L12/G12</f>
        <v>0.15747850389584156</v>
      </c>
      <c r="R12" s="5" t="e">
        <f t="shared" si="21"/>
        <v>#DIV/0!</v>
      </c>
      <c r="S12" s="5">
        <f t="shared" si="21"/>
        <v>0.20668332026707206</v>
      </c>
      <c r="T12" s="5">
        <f t="shared" si="21"/>
        <v>2.6647971323225494E-2</v>
      </c>
      <c r="U12" s="23">
        <f t="shared" si="21"/>
        <v>0.29478966617092395</v>
      </c>
      <c r="V12" s="39">
        <f t="shared" ref="V12:V34" si="25">G12/B12</f>
        <v>79.667812996823372</v>
      </c>
      <c r="W12" s="20" t="e">
        <f t="shared" ref="W12:W34" si="26">H12/C12</f>
        <v>#DIV/0!</v>
      </c>
      <c r="X12" s="20">
        <f t="shared" ref="X12:X34" si="27">I12/D12</f>
        <v>80.8409257628457</v>
      </c>
      <c r="Y12" s="20">
        <f t="shared" ref="Y12:Y34" si="28">J12/E12</f>
        <v>111.46076241424616</v>
      </c>
      <c r="Z12" s="41">
        <f t="shared" ref="Z12:Z34" si="29">K12/F12</f>
        <v>123.4834043412061</v>
      </c>
      <c r="AA12" s="8">
        <f t="shared" ref="AA12:AA34" si="30">V12*Q12</f>
        <v>12.545967999393426</v>
      </c>
      <c r="AB12" s="7" t="e">
        <f t="shared" ref="AB12:AB34" si="31">W12*R12</f>
        <v>#DIV/0!</v>
      </c>
      <c r="AC12" s="7">
        <f t="shared" ref="AC12:AC34" si="32">X12*S12</f>
        <v>16.708470950128834</v>
      </c>
      <c r="AD12" s="7">
        <f t="shared" ref="AD12:AD34" si="33">Y12*T12</f>
        <v>2.9702032004796819</v>
      </c>
      <c r="AE12" s="9">
        <f t="shared" ref="AE12:AE34" si="34">Z12*U12</f>
        <v>36.401631543393364</v>
      </c>
    </row>
    <row r="13" spans="1:31">
      <c r="A13" s="1">
        <v>43709</v>
      </c>
      <c r="B13" s="62">
        <v>7441.7</v>
      </c>
      <c r="C13" s="62">
        <v>0</v>
      </c>
      <c r="D13" s="62">
        <v>56325.26</v>
      </c>
      <c r="E13" s="62">
        <v>17271.2</v>
      </c>
      <c r="F13" s="62">
        <v>9744.48</v>
      </c>
      <c r="G13" s="62">
        <v>596640.51653232437</v>
      </c>
      <c r="H13" s="62">
        <v>0</v>
      </c>
      <c r="I13" s="62">
        <v>4369587.8762954399</v>
      </c>
      <c r="J13" s="62">
        <v>1840281.8144431654</v>
      </c>
      <c r="K13" s="62">
        <v>1103565.3643691395</v>
      </c>
      <c r="L13" s="62">
        <v>141567.93880572458</v>
      </c>
      <c r="M13" s="62">
        <v>0</v>
      </c>
      <c r="N13" s="62">
        <v>925778.2776772494</v>
      </c>
      <c r="O13" s="62">
        <v>212712.16482974205</v>
      </c>
      <c r="P13" s="62">
        <v>304402.51686132565</v>
      </c>
      <c r="Q13" s="6">
        <f t="shared" si="24"/>
        <v>0.23727510097456617</v>
      </c>
      <c r="R13" s="5" t="e">
        <f t="shared" si="21"/>
        <v>#DIV/0!</v>
      </c>
      <c r="S13" s="5">
        <f t="shared" si="21"/>
        <v>0.21186855691803347</v>
      </c>
      <c r="T13" s="5">
        <f t="shared" si="21"/>
        <v>0.11558673414055594</v>
      </c>
      <c r="U13" s="23">
        <f t="shared" si="21"/>
        <v>0.27583551159684988</v>
      </c>
      <c r="V13" s="39">
        <f t="shared" si="25"/>
        <v>80.175298188898282</v>
      </c>
      <c r="W13" s="20" t="e">
        <f t="shared" si="26"/>
        <v>#DIV/0!</v>
      </c>
      <c r="X13" s="20">
        <f t="shared" si="27"/>
        <v>77.57776664138683</v>
      </c>
      <c r="Y13" s="20">
        <f t="shared" si="28"/>
        <v>106.55205280716831</v>
      </c>
      <c r="Z13" s="41">
        <f t="shared" si="29"/>
        <v>113.25030831497828</v>
      </c>
      <c r="AA13" s="8">
        <f t="shared" si="30"/>
        <v>19.02360197343679</v>
      </c>
      <c r="AB13" s="7" t="e">
        <f t="shared" si="31"/>
        <v>#DIV/0!</v>
      </c>
      <c r="AC13" s="7">
        <f t="shared" si="32"/>
        <v>16.436289467234584</v>
      </c>
      <c r="AD13" s="7">
        <f t="shared" si="33"/>
        <v>12.316003799952639</v>
      </c>
      <c r="AE13" s="9">
        <f t="shared" si="34"/>
        <v>31.238456732563016</v>
      </c>
    </row>
    <row r="14" spans="1:31">
      <c r="A14" s="1">
        <v>43739</v>
      </c>
      <c r="B14" s="62">
        <v>8250.7900000000009</v>
      </c>
      <c r="C14" s="62">
        <v>0</v>
      </c>
      <c r="D14" s="62">
        <v>54968.19</v>
      </c>
      <c r="E14" s="62">
        <v>19969.03</v>
      </c>
      <c r="F14" s="62">
        <v>13188.22</v>
      </c>
      <c r="G14" s="62">
        <v>653883.76861117873</v>
      </c>
      <c r="H14" s="62">
        <v>0</v>
      </c>
      <c r="I14" s="62">
        <v>4608885.5015865266</v>
      </c>
      <c r="J14" s="62">
        <v>2102152.6075990563</v>
      </c>
      <c r="K14" s="62">
        <v>1527532.6824505732</v>
      </c>
      <c r="L14" s="62">
        <v>-58517.516882271702</v>
      </c>
      <c r="M14" s="62">
        <v>0</v>
      </c>
      <c r="N14" s="62">
        <v>1121326.8895940124</v>
      </c>
      <c r="O14" s="62">
        <v>40692.791473436504</v>
      </c>
      <c r="P14" s="62">
        <v>172306.0450736309</v>
      </c>
      <c r="Q14" s="6">
        <f t="shared" si="24"/>
        <v>-8.9492230410552043E-2</v>
      </c>
      <c r="R14" s="5" t="e">
        <f t="shared" si="21"/>
        <v>#DIV/0!</v>
      </c>
      <c r="S14" s="5">
        <f t="shared" si="21"/>
        <v>0.24329675562736711</v>
      </c>
      <c r="T14" s="5">
        <f t="shared" si="21"/>
        <v>1.9357677138346865E-2</v>
      </c>
      <c r="U14" s="23">
        <f t="shared" si="21"/>
        <v>0.11280023468774866</v>
      </c>
      <c r="V14" s="39">
        <f t="shared" si="25"/>
        <v>79.251049731138309</v>
      </c>
      <c r="W14" s="20" t="e">
        <f t="shared" si="26"/>
        <v>#DIV/0!</v>
      </c>
      <c r="X14" s="20">
        <f t="shared" si="27"/>
        <v>83.846411926361895</v>
      </c>
      <c r="Y14" s="20">
        <f t="shared" si="28"/>
        <v>105.27064196904189</v>
      </c>
      <c r="Z14" s="41">
        <f t="shared" si="29"/>
        <v>115.82553843131016</v>
      </c>
      <c r="AA14" s="8">
        <f t="shared" si="30"/>
        <v>-7.0923532028171481</v>
      </c>
      <c r="AB14" s="7" t="e">
        <f t="shared" si="31"/>
        <v>#DIV/0!</v>
      </c>
      <c r="AC14" s="7">
        <f t="shared" si="32"/>
        <v>20.399559992679627</v>
      </c>
      <c r="AD14" s="7">
        <f t="shared" si="33"/>
        <v>2.0377950993832203</v>
      </c>
      <c r="AE14" s="9">
        <f t="shared" si="34"/>
        <v>13.065147917886639</v>
      </c>
    </row>
    <row r="15" spans="1:31">
      <c r="A15" s="1">
        <v>43770</v>
      </c>
      <c r="B15" s="62">
        <v>8381.9500000000007</v>
      </c>
      <c r="C15" s="62">
        <v>0</v>
      </c>
      <c r="D15" s="62">
        <v>57302.96</v>
      </c>
      <c r="E15" s="62">
        <v>16170</v>
      </c>
      <c r="F15" s="62">
        <v>9048.7900000000009</v>
      </c>
      <c r="G15" s="62">
        <v>663762.77321345522</v>
      </c>
      <c r="H15" s="62">
        <v>0</v>
      </c>
      <c r="I15" s="62">
        <v>4447362.2306619138</v>
      </c>
      <c r="J15" s="62">
        <v>1645603.0460393736</v>
      </c>
      <c r="K15" s="62">
        <v>982189.11021547019</v>
      </c>
      <c r="L15" s="62">
        <v>31010.207719733327</v>
      </c>
      <c r="M15" s="62">
        <v>0</v>
      </c>
      <c r="N15" s="62">
        <v>1174630.8246783456</v>
      </c>
      <c r="O15" s="62">
        <v>249525.91071151776</v>
      </c>
      <c r="P15" s="62">
        <v>251405.61928383182</v>
      </c>
      <c r="Q15" s="6">
        <f t="shared" si="24"/>
        <v>4.6718811254817021E-2</v>
      </c>
      <c r="R15" s="5" t="e">
        <f t="shared" si="21"/>
        <v>#DIV/0!</v>
      </c>
      <c r="S15" s="5">
        <f t="shared" si="21"/>
        <v>0.26411854122876827</v>
      </c>
      <c r="T15" s="5">
        <f t="shared" si="21"/>
        <v>0.15163189647228414</v>
      </c>
      <c r="U15" s="23">
        <f t="shared" si="21"/>
        <v>0.25596457613817269</v>
      </c>
      <c r="V15" s="39">
        <f t="shared" si="25"/>
        <v>79.189541003400777</v>
      </c>
      <c r="W15" s="20" t="e">
        <f t="shared" si="26"/>
        <v>#DIV/0!</v>
      </c>
      <c r="X15" s="20">
        <f t="shared" si="27"/>
        <v>77.611387451222654</v>
      </c>
      <c r="Y15" s="20">
        <f t="shared" si="28"/>
        <v>101.76889585895941</v>
      </c>
      <c r="Z15" s="41">
        <f t="shared" si="29"/>
        <v>108.54369592127456</v>
      </c>
      <c r="AA15" s="8">
        <f t="shared" si="30"/>
        <v>3.6996412194934742</v>
      </c>
      <c r="AB15" s="7" t="e">
        <f t="shared" si="31"/>
        <v>#DIV/0!</v>
      </c>
      <c r="AC15" s="7">
        <f t="shared" si="32"/>
        <v>20.498606436357658</v>
      </c>
      <c r="AD15" s="7">
        <f t="shared" si="33"/>
        <v>15.431410680984399</v>
      </c>
      <c r="AE15" s="9">
        <f t="shared" si="34"/>
        <v>27.783341118959747</v>
      </c>
    </row>
    <row r="16" spans="1:31">
      <c r="A16" s="1">
        <v>43800</v>
      </c>
      <c r="B16" s="62">
        <v>6867.82</v>
      </c>
      <c r="C16" s="62">
        <v>0</v>
      </c>
      <c r="D16" s="62">
        <v>41051.760000000002</v>
      </c>
      <c r="E16" s="62">
        <v>18113.03</v>
      </c>
      <c r="F16" s="62">
        <v>8949.9</v>
      </c>
      <c r="G16" s="62">
        <v>623228.97441842488</v>
      </c>
      <c r="H16" s="62">
        <v>0</v>
      </c>
      <c r="I16" s="62">
        <v>2683271.7056959579</v>
      </c>
      <c r="J16" s="62">
        <v>1718900.3400571917</v>
      </c>
      <c r="K16" s="62">
        <v>980164.29399489914</v>
      </c>
      <c r="L16" s="62">
        <v>91823.904474843497</v>
      </c>
      <c r="M16" s="62">
        <v>0</v>
      </c>
      <c r="N16" s="62">
        <v>391389.62052708847</v>
      </c>
      <c r="O16" s="62">
        <v>275963.041966149</v>
      </c>
      <c r="P16" s="62">
        <v>244922.57516036794</v>
      </c>
      <c r="Q16" s="6">
        <f t="shared" si="24"/>
        <v>0.14733574375377895</v>
      </c>
      <c r="R16" s="5" t="e">
        <f t="shared" si="21"/>
        <v>#DIV/0!</v>
      </c>
      <c r="S16" s="5">
        <f t="shared" si="21"/>
        <v>0.145862835916415</v>
      </c>
      <c r="T16" s="5">
        <f t="shared" si="21"/>
        <v>0.16054627225041279</v>
      </c>
      <c r="U16" s="23">
        <f t="shared" si="21"/>
        <v>0.2498791035961187</v>
      </c>
      <c r="V16" s="39">
        <f t="shared" si="25"/>
        <v>90.74625928146412</v>
      </c>
      <c r="W16" s="20" t="e">
        <f t="shared" si="26"/>
        <v>#DIV/0!</v>
      </c>
      <c r="X16" s="20">
        <f t="shared" si="27"/>
        <v>65.363134386831589</v>
      </c>
      <c r="Y16" s="20">
        <f t="shared" si="28"/>
        <v>94.898553144183595</v>
      </c>
      <c r="Z16" s="41">
        <f t="shared" si="29"/>
        <v>109.51678722610299</v>
      </c>
      <c r="AA16" s="8">
        <f t="shared" si="30"/>
        <v>13.370167604107783</v>
      </c>
      <c r="AB16" s="7" t="e">
        <f t="shared" si="31"/>
        <v>#DIV/0!</v>
      </c>
      <c r="AC16" s="7">
        <f t="shared" si="32"/>
        <v>9.5340521460489995</v>
      </c>
      <c r="AD16" s="7">
        <f t="shared" si="33"/>
        <v>15.235608949256367</v>
      </c>
      <c r="AE16" s="9">
        <f t="shared" si="34"/>
        <v>27.365956620785479</v>
      </c>
    </row>
    <row r="17" spans="1:31">
      <c r="A17" s="1">
        <v>43831</v>
      </c>
      <c r="B17" s="62">
        <v>6492.75</v>
      </c>
      <c r="C17" s="62">
        <v>0</v>
      </c>
      <c r="D17" s="62">
        <v>52492.6</v>
      </c>
      <c r="E17" s="62">
        <v>16605.849999999999</v>
      </c>
      <c r="F17" s="62">
        <v>9143.74</v>
      </c>
      <c r="G17" s="62">
        <v>508331.56128441764</v>
      </c>
      <c r="H17" s="62">
        <v>0</v>
      </c>
      <c r="I17" s="62">
        <v>4137475.9209823813</v>
      </c>
      <c r="J17" s="62">
        <v>1734401.3423842576</v>
      </c>
      <c r="K17" s="62">
        <v>974612.76790481282</v>
      </c>
      <c r="L17" s="62">
        <v>37338.15879795589</v>
      </c>
      <c r="M17" s="62">
        <v>0</v>
      </c>
      <c r="N17" s="62">
        <v>1057042.1935779119</v>
      </c>
      <c r="O17" s="62">
        <v>169566.73022652767</v>
      </c>
      <c r="P17" s="62">
        <v>242926.96209289908</v>
      </c>
      <c r="Q17" s="6">
        <f t="shared" si="24"/>
        <v>7.34523717229211E-2</v>
      </c>
      <c r="R17" s="5" t="e">
        <f t="shared" si="21"/>
        <v>#DIV/0!</v>
      </c>
      <c r="S17" s="5">
        <f t="shared" si="21"/>
        <v>0.2554799626065094</v>
      </c>
      <c r="T17" s="5">
        <f t="shared" si="21"/>
        <v>9.7766719895077236E-2</v>
      </c>
      <c r="U17" s="23">
        <f t="shared" si="21"/>
        <v>0.24925485289417523</v>
      </c>
      <c r="V17" s="39">
        <f t="shared" si="25"/>
        <v>78.292181476942375</v>
      </c>
      <c r="W17" s="20" t="e">
        <f t="shared" si="26"/>
        <v>#DIV/0!</v>
      </c>
      <c r="X17" s="20">
        <f t="shared" si="27"/>
        <v>78.82017505290996</v>
      </c>
      <c r="Y17" s="20">
        <f t="shared" si="28"/>
        <v>104.44520108180296</v>
      </c>
      <c r="Z17" s="41">
        <f t="shared" si="29"/>
        <v>106.58797908785823</v>
      </c>
      <c r="AA17" s="8">
        <f t="shared" si="30"/>
        <v>5.7507464168427695</v>
      </c>
      <c r="AB17" s="7" t="e">
        <f t="shared" si="31"/>
        <v>#DIV/0!</v>
      </c>
      <c r="AC17" s="7">
        <f t="shared" si="32"/>
        <v>20.136975375155963</v>
      </c>
      <c r="AD17" s="7">
        <f t="shared" si="33"/>
        <v>10.211264718549648</v>
      </c>
      <c r="AE17" s="9">
        <f t="shared" si="34"/>
        <v>26.567571047831528</v>
      </c>
    </row>
    <row r="18" spans="1:31">
      <c r="A18" s="1">
        <v>43862</v>
      </c>
      <c r="B18" s="62">
        <v>8333.7000000000007</v>
      </c>
      <c r="C18" s="62">
        <v>0</v>
      </c>
      <c r="D18" s="62">
        <v>50466.84</v>
      </c>
      <c r="E18" s="62">
        <v>16804.07</v>
      </c>
      <c r="F18" s="62">
        <v>10799.11</v>
      </c>
      <c r="G18" s="62">
        <v>553374.89686783799</v>
      </c>
      <c r="H18" s="62">
        <v>0</v>
      </c>
      <c r="I18" s="62">
        <v>4140613.491214667</v>
      </c>
      <c r="J18" s="62">
        <v>1630614.0259740262</v>
      </c>
      <c r="K18" s="62">
        <v>1109729.3812070284</v>
      </c>
      <c r="L18" s="62">
        <v>-165355.90527119939</v>
      </c>
      <c r="M18" s="62">
        <v>0</v>
      </c>
      <c r="N18" s="62">
        <v>1405456.9213139797</v>
      </c>
      <c r="O18" s="62">
        <v>169719.20550038241</v>
      </c>
      <c r="P18" s="62">
        <v>319256.62337662344</v>
      </c>
      <c r="Q18" s="6">
        <f t="shared" si="24"/>
        <v>-0.29881352805689554</v>
      </c>
      <c r="R18" s="5" t="e">
        <f t="shared" si="21"/>
        <v>#DIV/0!</v>
      </c>
      <c r="S18" s="5">
        <f t="shared" si="21"/>
        <v>0.33943204896955564</v>
      </c>
      <c r="T18" s="5">
        <f t="shared" si="21"/>
        <v>0.10408300357836235</v>
      </c>
      <c r="U18" s="23">
        <f t="shared" si="21"/>
        <v>0.28768871833363102</v>
      </c>
      <c r="V18" s="39">
        <f t="shared" si="25"/>
        <v>66.402065933239484</v>
      </c>
      <c r="W18" s="20" t="e">
        <f t="shared" si="26"/>
        <v>#DIV/0!</v>
      </c>
      <c r="X18" s="20">
        <f t="shared" si="27"/>
        <v>82.046220671131124</v>
      </c>
      <c r="Y18" s="20">
        <f t="shared" si="28"/>
        <v>97.036850356730611</v>
      </c>
      <c r="Z18" s="41">
        <f t="shared" si="29"/>
        <v>102.76118876528051</v>
      </c>
      <c r="AA18" s="8">
        <f t="shared" si="30"/>
        <v>-19.841835591777883</v>
      </c>
      <c r="AB18" s="7" t="e">
        <f t="shared" si="31"/>
        <v>#DIV/0!</v>
      </c>
      <c r="AC18" s="7">
        <f t="shared" si="32"/>
        <v>27.849116792610349</v>
      </c>
      <c r="AD18" s="7">
        <f t="shared" si="33"/>
        <v>10.099886842912603</v>
      </c>
      <c r="AE18" s="9">
        <f t="shared" si="34"/>
        <v>29.563234690323874</v>
      </c>
    </row>
    <row r="19" spans="1:31">
      <c r="A19" s="1">
        <v>43891</v>
      </c>
      <c r="B19" s="62">
        <v>10452.969999999999</v>
      </c>
      <c r="C19" s="62">
        <v>0</v>
      </c>
      <c r="D19" s="62">
        <v>58393.75</v>
      </c>
      <c r="E19" s="62">
        <v>20532.03</v>
      </c>
      <c r="F19" s="62">
        <v>14698.26</v>
      </c>
      <c r="G19" s="62">
        <v>776075.30623390782</v>
      </c>
      <c r="H19" s="62">
        <v>0</v>
      </c>
      <c r="I19" s="62">
        <v>4237241.7882499797</v>
      </c>
      <c r="J19" s="62">
        <v>2110552.5005851602</v>
      </c>
      <c r="K19" s="62">
        <v>1598495.9038776625</v>
      </c>
      <c r="L19" s="62">
        <v>65555.746274478923</v>
      </c>
      <c r="M19" s="62">
        <v>-1778.2008270266053</v>
      </c>
      <c r="N19" s="62">
        <v>1052757.3145041743</v>
      </c>
      <c r="O19" s="62">
        <v>291764.10236404737</v>
      </c>
      <c r="P19" s="62">
        <v>650647.40578918636</v>
      </c>
      <c r="Q19" s="6">
        <f t="shared" si="24"/>
        <v>8.4470857077780195E-2</v>
      </c>
      <c r="R19" s="5" t="e">
        <f t="shared" si="21"/>
        <v>#DIV/0!</v>
      </c>
      <c r="S19" s="5">
        <f t="shared" si="21"/>
        <v>0.24845344380004636</v>
      </c>
      <c r="T19" s="5">
        <f t="shared" si="21"/>
        <v>0.13824062764757306</v>
      </c>
      <c r="U19" s="23">
        <f t="shared" si="21"/>
        <v>0.4070372681036174</v>
      </c>
      <c r="V19" s="39">
        <f t="shared" si="25"/>
        <v>74.244478481609335</v>
      </c>
      <c r="W19" s="20" t="e">
        <f t="shared" si="26"/>
        <v>#DIV/0!</v>
      </c>
      <c r="X19" s="20">
        <f t="shared" si="27"/>
        <v>72.563275834314112</v>
      </c>
      <c r="Y19" s="20">
        <f t="shared" si="28"/>
        <v>102.79317245226899</v>
      </c>
      <c r="Z19" s="41">
        <f t="shared" si="29"/>
        <v>108.75409088406808</v>
      </c>
      <c r="AA19" s="8">
        <f t="shared" si="30"/>
        <v>6.2714947306343491</v>
      </c>
      <c r="AB19" s="7" t="e">
        <f t="shared" si="31"/>
        <v>#DIV/0!</v>
      </c>
      <c r="AC19" s="7">
        <f t="shared" si="32"/>
        <v>18.028595774448025</v>
      </c>
      <c r="AD19" s="7">
        <f t="shared" si="33"/>
        <v>14.210192677686882</v>
      </c>
      <c r="AE19" s="9">
        <f t="shared" si="34"/>
        <v>44.266968048543589</v>
      </c>
    </row>
    <row r="20" spans="1:31">
      <c r="A20" s="1">
        <v>43922</v>
      </c>
      <c r="B20" s="62">
        <v>8746.7800000000007</v>
      </c>
      <c r="C20" s="62">
        <v>0</v>
      </c>
      <c r="D20" s="62">
        <v>62125.93</v>
      </c>
      <c r="E20" s="62">
        <v>20629.63</v>
      </c>
      <c r="F20" s="62">
        <v>8984.01</v>
      </c>
      <c r="G20" s="62">
        <v>556969.47020401584</v>
      </c>
      <c r="H20" s="62">
        <v>0</v>
      </c>
      <c r="I20" s="62">
        <v>4502453.5601967573</v>
      </c>
      <c r="J20" s="62">
        <v>1805089.7669542781</v>
      </c>
      <c r="K20" s="62">
        <v>810810.88621885329</v>
      </c>
      <c r="L20" s="62">
        <v>19326.441416014808</v>
      </c>
      <c r="M20" s="62">
        <v>0</v>
      </c>
      <c r="N20" s="62">
        <v>1506267.7767921935</v>
      </c>
      <c r="O20" s="62">
        <v>30199.411337795267</v>
      </c>
      <c r="P20" s="62">
        <v>297492.01677284087</v>
      </c>
      <c r="Q20" s="6">
        <f t="shared" si="24"/>
        <v>3.4699283264010151E-2</v>
      </c>
      <c r="R20" s="5" t="e">
        <f t="shared" si="21"/>
        <v>#DIV/0!</v>
      </c>
      <c r="S20" s="5">
        <f t="shared" si="21"/>
        <v>0.33454376744895725</v>
      </c>
      <c r="T20" s="5">
        <f t="shared" si="21"/>
        <v>1.6730143780467291E-2</v>
      </c>
      <c r="U20" s="23">
        <f t="shared" si="21"/>
        <v>0.36690678656297926</v>
      </c>
      <c r="V20" s="39">
        <f t="shared" si="25"/>
        <v>63.67708690558306</v>
      </c>
      <c r="W20" s="20" t="e">
        <f t="shared" si="26"/>
        <v>#DIV/0!</v>
      </c>
      <c r="X20" s="20">
        <f t="shared" si="27"/>
        <v>72.473016664648028</v>
      </c>
      <c r="Y20" s="20">
        <f t="shared" si="28"/>
        <v>87.499861459186519</v>
      </c>
      <c r="Z20" s="41">
        <f t="shared" si="29"/>
        <v>90.250443423243439</v>
      </c>
      <c r="AA20" s="8">
        <f t="shared" si="30"/>
        <v>2.2095492759638184</v>
      </c>
      <c r="AB20" s="7" t="e">
        <f t="shared" si="31"/>
        <v>#DIV/0!</v>
      </c>
      <c r="AC20" s="7">
        <f t="shared" si="32"/>
        <v>24.245396033382413</v>
      </c>
      <c r="AD20" s="7">
        <f t="shared" si="33"/>
        <v>1.4638852629831589</v>
      </c>
      <c r="AE20" s="9">
        <f t="shared" si="34"/>
        <v>33.113500182306218</v>
      </c>
    </row>
    <row r="21" spans="1:31">
      <c r="A21" s="1">
        <v>43952</v>
      </c>
      <c r="B21" s="62">
        <v>8853.7199999999993</v>
      </c>
      <c r="C21" s="62">
        <v>0</v>
      </c>
      <c r="D21" s="62">
        <v>72055.67</v>
      </c>
      <c r="E21" s="62">
        <v>17847.12</v>
      </c>
      <c r="F21" s="62">
        <v>8736.8700000000008</v>
      </c>
      <c r="G21" s="62">
        <v>536137.29846795544</v>
      </c>
      <c r="H21" s="62">
        <v>0</v>
      </c>
      <c r="I21" s="62">
        <v>5056599.2460094653</v>
      </c>
      <c r="J21" s="62">
        <v>1539008.3099382368</v>
      </c>
      <c r="K21" s="62">
        <v>800828.95644501492</v>
      </c>
      <c r="L21" s="62">
        <v>-39636.055185690151</v>
      </c>
      <c r="M21" s="62">
        <v>0</v>
      </c>
      <c r="N21" s="62">
        <v>1887519.483436272</v>
      </c>
      <c r="O21" s="62">
        <v>61372.511430175531</v>
      </c>
      <c r="P21" s="62">
        <v>196215.99422475349</v>
      </c>
      <c r="Q21" s="6">
        <f t="shared" si="24"/>
        <v>-7.3928926972535877E-2</v>
      </c>
      <c r="R21" s="5" t="e">
        <f t="shared" si="21"/>
        <v>#DIV/0!</v>
      </c>
      <c r="S21" s="5">
        <f t="shared" si="21"/>
        <v>0.37327844102453889</v>
      </c>
      <c r="T21" s="5">
        <f t="shared" si="21"/>
        <v>3.98779597445049E-2</v>
      </c>
      <c r="U21" s="23">
        <f t="shared" si="21"/>
        <v>0.24501610817843314</v>
      </c>
      <c r="V21" s="39">
        <f t="shared" si="25"/>
        <v>60.55503206199829</v>
      </c>
      <c r="W21" s="20" t="e">
        <f t="shared" si="26"/>
        <v>#DIV/0!</v>
      </c>
      <c r="X21" s="20">
        <f t="shared" si="27"/>
        <v>70.176285169639883</v>
      </c>
      <c r="Y21" s="20">
        <f t="shared" si="28"/>
        <v>86.232866139648124</v>
      </c>
      <c r="Z21" s="41">
        <f t="shared" si="29"/>
        <v>91.660852965079584</v>
      </c>
      <c r="AA21" s="8">
        <f t="shared" si="30"/>
        <v>-4.4767685431310404</v>
      </c>
      <c r="AB21" s="7" t="e">
        <f t="shared" si="31"/>
        <v>#DIV/0!</v>
      </c>
      <c r="AC21" s="7">
        <f t="shared" si="32"/>
        <v>26.195294325016643</v>
      </c>
      <c r="AD21" s="7">
        <f t="shared" si="33"/>
        <v>3.4387907645701676</v>
      </c>
      <c r="AE21" s="9">
        <f t="shared" si="34"/>
        <v>22.458385465819394</v>
      </c>
    </row>
    <row r="22" spans="1:31">
      <c r="A22" s="1">
        <v>43983</v>
      </c>
      <c r="B22" s="62">
        <v>8012.57</v>
      </c>
      <c r="C22" s="62">
        <v>0</v>
      </c>
      <c r="D22" s="62">
        <v>58045.9</v>
      </c>
      <c r="E22" s="62">
        <v>19095.18</v>
      </c>
      <c r="F22" s="62">
        <v>10027.459999999999</v>
      </c>
      <c r="G22" s="62">
        <v>550165.5792115276</v>
      </c>
      <c r="H22" s="62">
        <v>0</v>
      </c>
      <c r="I22" s="62">
        <v>4427468.8982433416</v>
      </c>
      <c r="J22" s="62">
        <v>1790671.7234679835</v>
      </c>
      <c r="K22" s="62">
        <v>967695.1509754716</v>
      </c>
      <c r="L22" s="62">
        <v>-54654.788310531832</v>
      </c>
      <c r="M22" s="62">
        <v>0</v>
      </c>
      <c r="N22" s="62">
        <v>1513290.9414717071</v>
      </c>
      <c r="O22" s="62">
        <v>253310.09471383475</v>
      </c>
      <c r="P22" s="62">
        <v>221978.03772362974</v>
      </c>
      <c r="Q22" s="6">
        <f t="shared" si="24"/>
        <v>-9.9342435033577717E-2</v>
      </c>
      <c r="R22" s="5" t="e">
        <f t="shared" si="21"/>
        <v>#DIV/0!</v>
      </c>
      <c r="S22" s="5">
        <f t="shared" si="21"/>
        <v>0.34179595074561131</v>
      </c>
      <c r="T22" s="5">
        <f t="shared" si="21"/>
        <v>0.14146093412546357</v>
      </c>
      <c r="U22" s="23">
        <f t="shared" si="21"/>
        <v>0.22938839519849599</v>
      </c>
      <c r="V22" s="39">
        <f t="shared" si="25"/>
        <v>68.662810959720488</v>
      </c>
      <c r="W22" s="20" t="e">
        <f t="shared" si="26"/>
        <v>#DIV/0!</v>
      </c>
      <c r="X22" s="20">
        <f t="shared" si="27"/>
        <v>76.275307958759214</v>
      </c>
      <c r="Y22" s="20">
        <f t="shared" si="28"/>
        <v>93.776111221155475</v>
      </c>
      <c r="Z22" s="41">
        <f t="shared" si="29"/>
        <v>96.504513702918956</v>
      </c>
      <c r="AA22" s="8">
        <f t="shared" si="30"/>
        <v>-6.8211308369888606</v>
      </c>
      <c r="AB22" s="7" t="e">
        <f t="shared" si="31"/>
        <v>#DIV/0!</v>
      </c>
      <c r="AC22" s="7">
        <f t="shared" si="32"/>
        <v>26.070591402178398</v>
      </c>
      <c r="AD22" s="7">
        <f t="shared" si="33"/>
        <v>13.265656291998019</v>
      </c>
      <c r="AE22" s="9">
        <f t="shared" si="34"/>
        <v>22.137015527723847</v>
      </c>
    </row>
    <row r="23" spans="1:31">
      <c r="A23" s="1">
        <v>44013</v>
      </c>
      <c r="B23" s="62">
        <v>7937.66</v>
      </c>
      <c r="C23" s="62">
        <v>0</v>
      </c>
      <c r="D23" s="62">
        <v>55404.18</v>
      </c>
      <c r="E23" s="62">
        <v>17264.87</v>
      </c>
      <c r="F23" s="62">
        <v>10218.129999999999</v>
      </c>
      <c r="G23" s="62">
        <v>543813.53726000653</v>
      </c>
      <c r="H23" s="62">
        <v>0</v>
      </c>
      <c r="I23" s="62">
        <v>3770124.2108688583</v>
      </c>
      <c r="J23" s="62">
        <v>1670287.1705174099</v>
      </c>
      <c r="K23" s="62">
        <v>1046342.8490074844</v>
      </c>
      <c r="L23" s="62">
        <v>-20090.066710055245</v>
      </c>
      <c r="M23" s="62">
        <v>0</v>
      </c>
      <c r="N23" s="62">
        <v>1072065.8965180612</v>
      </c>
      <c r="O23" s="62">
        <v>336787.87015945371</v>
      </c>
      <c r="P23" s="62">
        <v>377975.09762447106</v>
      </c>
      <c r="Q23" s="6">
        <f t="shared" si="24"/>
        <v>-3.6942932335371124E-2</v>
      </c>
      <c r="R23" s="5" t="e">
        <f t="shared" si="21"/>
        <v>#DIV/0!</v>
      </c>
      <c r="S23" s="5">
        <f t="shared" si="21"/>
        <v>0.284358243006268</v>
      </c>
      <c r="T23" s="5">
        <f t="shared" si="21"/>
        <v>0.20163471054808252</v>
      </c>
      <c r="U23" s="23">
        <f t="shared" si="21"/>
        <v>0.36123446342945997</v>
      </c>
      <c r="V23" s="39">
        <f t="shared" si="25"/>
        <v>68.51056070176935</v>
      </c>
      <c r="W23" s="20" t="e">
        <f t="shared" si="26"/>
        <v>#DIV/0!</v>
      </c>
      <c r="X23" s="20">
        <f t="shared" si="27"/>
        <v>68.047649308569461</v>
      </c>
      <c r="Y23" s="20">
        <f t="shared" si="28"/>
        <v>96.74484490861559</v>
      </c>
      <c r="Z23" s="41">
        <f t="shared" si="29"/>
        <v>102.40062017291662</v>
      </c>
      <c r="AA23" s="8">
        <f t="shared" si="30"/>
        <v>-2.5309810082638013</v>
      </c>
      <c r="AB23" s="7" t="e">
        <f t="shared" si="31"/>
        <v>#DIV/0!</v>
      </c>
      <c r="AC23" s="7">
        <f t="shared" si="32"/>
        <v>19.349909998091498</v>
      </c>
      <c r="AD23" s="7">
        <f t="shared" si="33"/>
        <v>19.507118800167838</v>
      </c>
      <c r="AE23" s="9">
        <f t="shared" si="34"/>
        <v>36.990633083007467</v>
      </c>
    </row>
    <row r="24" spans="1:31">
      <c r="A24" s="1">
        <v>44044</v>
      </c>
      <c r="B24" s="62">
        <v>8254.75</v>
      </c>
      <c r="C24" s="62">
        <v>0</v>
      </c>
      <c r="D24" s="62">
        <v>53217.96</v>
      </c>
      <c r="E24" s="62">
        <v>14174.85</v>
      </c>
      <c r="F24" s="62">
        <v>10417.17</v>
      </c>
      <c r="G24" s="62">
        <v>744741.02603252151</v>
      </c>
      <c r="H24" s="62">
        <v>0</v>
      </c>
      <c r="I24" s="62">
        <v>4077487.0371784102</v>
      </c>
      <c r="J24" s="62">
        <v>1351842.5757691427</v>
      </c>
      <c r="K24" s="62">
        <v>1071609.2373463623</v>
      </c>
      <c r="L24" s="62">
        <v>151040.43056721886</v>
      </c>
      <c r="M24" s="62">
        <v>0</v>
      </c>
      <c r="N24" s="62">
        <v>1522664.424765249</v>
      </c>
      <c r="O24" s="62">
        <v>64570.051148942504</v>
      </c>
      <c r="P24" s="62">
        <v>336024.29193068179</v>
      </c>
      <c r="Q24" s="6">
        <f t="shared" si="24"/>
        <v>0.20280933275807367</v>
      </c>
      <c r="R24" s="5" t="e">
        <f t="shared" si="21"/>
        <v>#DIV/0!</v>
      </c>
      <c r="S24" s="5">
        <f t="shared" si="21"/>
        <v>0.37343207001803769</v>
      </c>
      <c r="T24" s="5">
        <f t="shared" si="21"/>
        <v>4.7764475173601342E-2</v>
      </c>
      <c r="U24" s="23">
        <f t="shared" si="21"/>
        <v>0.31356979785167066</v>
      </c>
      <c r="V24" s="39">
        <f t="shared" si="25"/>
        <v>90.219694846303227</v>
      </c>
      <c r="W24" s="20" t="e">
        <f t="shared" si="26"/>
        <v>#DIV/0!</v>
      </c>
      <c r="X24" s="20">
        <f t="shared" si="27"/>
        <v>76.61862719236909</v>
      </c>
      <c r="Y24" s="20">
        <f t="shared" si="28"/>
        <v>95.369092143418996</v>
      </c>
      <c r="Z24" s="41">
        <f t="shared" si="29"/>
        <v>102.86951613023137</v>
      </c>
      <c r="AA24" s="8">
        <f t="shared" si="30"/>
        <v>18.297396113415775</v>
      </c>
      <c r="AB24" s="7" t="e">
        <f t="shared" si="31"/>
        <v>#DIV/0!</v>
      </c>
      <c r="AC24" s="7">
        <f t="shared" si="32"/>
        <v>28.611852554386701</v>
      </c>
      <c r="AD24" s="7">
        <f t="shared" si="33"/>
        <v>4.5552546340132354</v>
      </c>
      <c r="AE24" s="9">
        <f t="shared" si="34"/>
        <v>32.256773378055826</v>
      </c>
    </row>
    <row r="25" spans="1:31">
      <c r="A25" s="1">
        <v>44075</v>
      </c>
      <c r="B25" s="62">
        <v>6132.05</v>
      </c>
      <c r="C25" s="62">
        <v>52.64</v>
      </c>
      <c r="D25" s="62">
        <v>56296.79</v>
      </c>
      <c r="E25" s="62">
        <v>16238.66</v>
      </c>
      <c r="F25" s="62">
        <v>16423.490000000002</v>
      </c>
      <c r="G25" s="62">
        <v>368064.00958945171</v>
      </c>
      <c r="H25" s="62">
        <v>6125.5918489661371</v>
      </c>
      <c r="I25" s="62">
        <v>4316828.2813904705</v>
      </c>
      <c r="J25" s="62">
        <v>1429598.0671261612</v>
      </c>
      <c r="K25" s="62">
        <v>1619789.758765358</v>
      </c>
      <c r="L25" s="62">
        <v>-80991.189691339401</v>
      </c>
      <c r="M25" s="62">
        <v>100.3596044351216</v>
      </c>
      <c r="N25" s="62">
        <v>1310278.3413245429</v>
      </c>
      <c r="O25" s="62">
        <v>231372.89481570266</v>
      </c>
      <c r="P25" s="62">
        <v>363904.94456098281</v>
      </c>
      <c r="Q25" s="6">
        <f t="shared" si="24"/>
        <v>-0.22004647990896775</v>
      </c>
      <c r="R25" s="5">
        <f t="shared" si="21"/>
        <v>1.6383658413686188E-2</v>
      </c>
      <c r="S25" s="5">
        <f t="shared" si="21"/>
        <v>0.30352802009129171</v>
      </c>
      <c r="T25" s="5">
        <f t="shared" si="21"/>
        <v>0.16184471715243592</v>
      </c>
      <c r="U25" s="23">
        <f t="shared" si="21"/>
        <v>0.22466183811308929</v>
      </c>
      <c r="V25" s="39">
        <f t="shared" si="25"/>
        <v>60.022995505491913</v>
      </c>
      <c r="W25" s="20">
        <f t="shared" si="26"/>
        <v>116.36762631014697</v>
      </c>
      <c r="X25" s="20">
        <f t="shared" si="27"/>
        <v>76.679829904875049</v>
      </c>
      <c r="Y25" s="20">
        <f t="shared" si="28"/>
        <v>88.036701743010894</v>
      </c>
      <c r="Z25" s="41">
        <f t="shared" si="29"/>
        <v>98.626403935178075</v>
      </c>
      <c r="AA25" s="8">
        <f t="shared" si="30"/>
        <v>-13.207848874575287</v>
      </c>
      <c r="AB25" s="7">
        <f t="shared" si="31"/>
        <v>1.9065274398769296</v>
      </c>
      <c r="AC25" s="7">
        <f t="shared" si="32"/>
        <v>23.274476951963745</v>
      </c>
      <c r="AD25" s="7">
        <f t="shared" si="33"/>
        <v>14.24827509263096</v>
      </c>
      <c r="AE25" s="9">
        <f t="shared" si="34"/>
        <v>22.15758919456113</v>
      </c>
    </row>
    <row r="26" spans="1:31">
      <c r="A26" s="1">
        <v>44105</v>
      </c>
      <c r="B26" s="62">
        <v>6028.27</v>
      </c>
      <c r="C26" s="62">
        <v>1027.3399999999999</v>
      </c>
      <c r="D26" s="62">
        <v>57057.93</v>
      </c>
      <c r="E26" s="62">
        <v>19893.48</v>
      </c>
      <c r="F26" s="62">
        <v>14370.23</v>
      </c>
      <c r="G26" s="62">
        <v>453405.41381456133</v>
      </c>
      <c r="H26" s="62">
        <v>124493.64499066582</v>
      </c>
      <c r="I26" s="62">
        <v>4544695.7685127566</v>
      </c>
      <c r="J26" s="62">
        <v>1900431.7128189174</v>
      </c>
      <c r="K26" s="62">
        <v>1384980.7327317984</v>
      </c>
      <c r="L26" s="62">
        <v>-26808.813005600485</v>
      </c>
      <c r="M26" s="62">
        <v>18229.597075295591</v>
      </c>
      <c r="N26" s="62">
        <v>1420650.2177971371</v>
      </c>
      <c r="O26" s="62">
        <v>192428.22028624776</v>
      </c>
      <c r="P26" s="62">
        <v>381690.92252644681</v>
      </c>
      <c r="Q26" s="6">
        <f t="shared" si="24"/>
        <v>-5.9127686147490609E-2</v>
      </c>
      <c r="R26" s="5">
        <f t="shared" si="21"/>
        <v>0.1464299408749932</v>
      </c>
      <c r="S26" s="5">
        <f t="shared" si="21"/>
        <v>0.31259522972690473</v>
      </c>
      <c r="T26" s="5">
        <f t="shared" si="21"/>
        <v>0.1012550037911219</v>
      </c>
      <c r="U26" s="23">
        <f t="shared" si="21"/>
        <v>0.27559294761709963</v>
      </c>
      <c r="V26" s="39">
        <f t="shared" si="25"/>
        <v>75.213189491273823</v>
      </c>
      <c r="W26" s="20">
        <f t="shared" si="26"/>
        <v>121.18056825458547</v>
      </c>
      <c r="X26" s="20">
        <f t="shared" si="27"/>
        <v>79.650554594475409</v>
      </c>
      <c r="Y26" s="20">
        <f t="shared" si="28"/>
        <v>95.530380447207705</v>
      </c>
      <c r="Z26" s="41">
        <f t="shared" si="29"/>
        <v>96.378466644709135</v>
      </c>
      <c r="AA26" s="8">
        <f t="shared" si="30"/>
        <v>-4.4471818623917772</v>
      </c>
      <c r="AB26" s="7">
        <f t="shared" si="31"/>
        <v>17.744463444717027</v>
      </c>
      <c r="AC26" s="7">
        <f t="shared" si="32"/>
        <v>24.898383411335409</v>
      </c>
      <c r="AD26" s="7">
        <f t="shared" si="33"/>
        <v>9.6729290343493339</v>
      </c>
      <c r="AE26" s="9">
        <f t="shared" si="34"/>
        <v>26.561225709431707</v>
      </c>
    </row>
    <row r="27" spans="1:31">
      <c r="A27" s="1">
        <v>44136</v>
      </c>
      <c r="B27" s="62">
        <v>7555.85</v>
      </c>
      <c r="C27" s="62">
        <v>294.83</v>
      </c>
      <c r="D27" s="62">
        <v>67205.84</v>
      </c>
      <c r="E27" s="62">
        <v>25762.66</v>
      </c>
      <c r="F27" s="62">
        <v>11236.79</v>
      </c>
      <c r="G27" s="62">
        <v>579206.73099189484</v>
      </c>
      <c r="H27" s="62">
        <v>41921.543805480505</v>
      </c>
      <c r="I27" s="62">
        <v>4867534.9285989963</v>
      </c>
      <c r="J27" s="62">
        <v>2600023.1262060977</v>
      </c>
      <c r="K27" s="62">
        <v>1301215.4534928601</v>
      </c>
      <c r="L27" s="62">
        <v>90938.749517560704</v>
      </c>
      <c r="M27" s="62">
        <v>9059.3670397529877</v>
      </c>
      <c r="N27" s="62">
        <v>1368753.6395214207</v>
      </c>
      <c r="O27" s="62">
        <v>346236.75028946344</v>
      </c>
      <c r="P27" s="62">
        <v>421585.94365110027</v>
      </c>
      <c r="Q27" s="6">
        <f t="shared" si="24"/>
        <v>0.15700568493364636</v>
      </c>
      <c r="R27" s="5">
        <f t="shared" ref="R27:R34" si="35">M27/H27</f>
        <v>0.21610289644363323</v>
      </c>
      <c r="S27" s="5">
        <f t="shared" ref="S27:S34" si="36">N27/I27</f>
        <v>0.2812005788555037</v>
      </c>
      <c r="T27" s="5">
        <f t="shared" ref="T27:T34" si="37">O27/J27</f>
        <v>0.13316679640257095</v>
      </c>
      <c r="U27" s="23">
        <f t="shared" ref="U27:U34" si="38">P27/K27</f>
        <v>0.32399395697264022</v>
      </c>
      <c r="V27" s="39">
        <f t="shared" si="25"/>
        <v>76.6567270382412</v>
      </c>
      <c r="W27" s="20">
        <f t="shared" si="26"/>
        <v>142.18886750154499</v>
      </c>
      <c r="X27" s="20">
        <f t="shared" si="27"/>
        <v>72.427261211213136</v>
      </c>
      <c r="Y27" s="20">
        <f t="shared" si="28"/>
        <v>100.92215346575617</v>
      </c>
      <c r="Z27" s="41">
        <f t="shared" si="29"/>
        <v>115.79957029479593</v>
      </c>
      <c r="AA27" s="8">
        <f t="shared" si="30"/>
        <v>12.035541933410627</v>
      </c>
      <c r="AB27" s="7">
        <f t="shared" si="31"/>
        <v>30.727426109123865</v>
      </c>
      <c r="AC27" s="7">
        <f t="shared" si="32"/>
        <v>20.366587777511903</v>
      </c>
      <c r="AD27" s="7">
        <f t="shared" si="33"/>
        <v>13.439479863083372</v>
      </c>
      <c r="AE27" s="9">
        <f t="shared" si="34"/>
        <v>37.518360995542338</v>
      </c>
    </row>
    <row r="28" spans="1:31">
      <c r="A28" s="1">
        <v>44166</v>
      </c>
      <c r="B28" s="62">
        <v>6690.31</v>
      </c>
      <c r="C28" s="62">
        <v>617.72</v>
      </c>
      <c r="D28" s="62">
        <v>57835.38</v>
      </c>
      <c r="E28" s="62">
        <v>21958.42</v>
      </c>
      <c r="F28" s="62">
        <v>9322.58</v>
      </c>
      <c r="G28" s="62">
        <v>595813.20953311783</v>
      </c>
      <c r="H28" s="62">
        <v>80886.414555296578</v>
      </c>
      <c r="I28" s="62">
        <v>5223436.6889707549</v>
      </c>
      <c r="J28" s="62">
        <v>2347157.4768814375</v>
      </c>
      <c r="K28" s="62">
        <v>1119689.6925043229</v>
      </c>
      <c r="L28" s="62">
        <v>114111.87880610487</v>
      </c>
      <c r="M28" s="62">
        <v>16069.16773174947</v>
      </c>
      <c r="N28" s="62">
        <v>2014840.6285241717</v>
      </c>
      <c r="O28" s="62">
        <v>330772.85918351996</v>
      </c>
      <c r="P28" s="62">
        <v>391783.79821066075</v>
      </c>
      <c r="Q28" s="6">
        <f t="shared" si="24"/>
        <v>0.19152290848926209</v>
      </c>
      <c r="R28" s="5">
        <f t="shared" si="35"/>
        <v>0.19866337035824558</v>
      </c>
      <c r="S28" s="5">
        <f t="shared" si="36"/>
        <v>0.38573084130195195</v>
      </c>
      <c r="T28" s="5">
        <f t="shared" si="37"/>
        <v>0.14092486867263929</v>
      </c>
      <c r="U28" s="23">
        <f t="shared" si="38"/>
        <v>0.34990390715698061</v>
      </c>
      <c r="V28" s="39">
        <f t="shared" si="25"/>
        <v>89.056143815924486</v>
      </c>
      <c r="W28" s="20">
        <f t="shared" si="26"/>
        <v>130.94349309605741</v>
      </c>
      <c r="X28" s="20">
        <f t="shared" si="27"/>
        <v>90.315593828047042</v>
      </c>
      <c r="Y28" s="20">
        <f t="shared" si="28"/>
        <v>106.89100021228475</v>
      </c>
      <c r="Z28" s="41">
        <f t="shared" si="29"/>
        <v>120.10513103715097</v>
      </c>
      <c r="AA28" s="8">
        <f t="shared" si="30"/>
        <v>17.056291682463868</v>
      </c>
      <c r="AB28" s="7">
        <f t="shared" si="31"/>
        <v>26.013675664944426</v>
      </c>
      <c r="AC28" s="7">
        <f t="shared" si="32"/>
        <v>34.837509989977967</v>
      </c>
      <c r="AD28" s="7">
        <f t="shared" si="33"/>
        <v>15.063600167203287</v>
      </c>
      <c r="AE28" s="9">
        <f t="shared" si="34"/>
        <v>42.025254619500259</v>
      </c>
    </row>
    <row r="29" spans="1:31">
      <c r="A29" s="1">
        <v>44197</v>
      </c>
      <c r="B29" s="62">
        <v>7003.89</v>
      </c>
      <c r="C29" s="62">
        <v>1045.33</v>
      </c>
      <c r="D29" s="62">
        <v>58434.59</v>
      </c>
      <c r="E29" s="62">
        <v>22209.46</v>
      </c>
      <c r="F29" s="62">
        <v>8621.15</v>
      </c>
      <c r="G29" s="62">
        <v>549615.57154393953</v>
      </c>
      <c r="H29" s="62">
        <v>142219.75625871815</v>
      </c>
      <c r="I29" s="62">
        <v>4986918.6329931719</v>
      </c>
      <c r="J29" s="62">
        <v>2195242.7061155569</v>
      </c>
      <c r="K29" s="62">
        <v>1040507.9069084503</v>
      </c>
      <c r="L29" s="62">
        <v>51700.462521107169</v>
      </c>
      <c r="M29" s="62">
        <v>30182.945451875785</v>
      </c>
      <c r="N29" s="62">
        <v>1605562.3155421775</v>
      </c>
      <c r="O29" s="62">
        <v>227718.25857132417</v>
      </c>
      <c r="P29" s="62">
        <v>313637.3394023935</v>
      </c>
      <c r="Q29" s="6">
        <f t="shared" si="24"/>
        <v>9.4066589809080628E-2</v>
      </c>
      <c r="R29" s="5">
        <f t="shared" si="35"/>
        <v>0.21222751498018796</v>
      </c>
      <c r="S29" s="5">
        <f t="shared" si="36"/>
        <v>0.32195478484847695</v>
      </c>
      <c r="T29" s="5">
        <f t="shared" si="37"/>
        <v>0.10373261140417024</v>
      </c>
      <c r="U29" s="23">
        <f t="shared" si="38"/>
        <v>0.3014271562186111</v>
      </c>
      <c r="V29" s="39">
        <f t="shared" si="25"/>
        <v>78.472901708042173</v>
      </c>
      <c r="W29" s="20">
        <f t="shared" si="26"/>
        <v>136.05249658836746</v>
      </c>
      <c r="X29" s="20">
        <f t="shared" si="27"/>
        <v>85.341894809104886</v>
      </c>
      <c r="Y29" s="20">
        <f t="shared" si="28"/>
        <v>98.842687130419066</v>
      </c>
      <c r="Z29" s="41">
        <f t="shared" si="29"/>
        <v>120.69247222336351</v>
      </c>
      <c r="AA29" s="8">
        <f t="shared" si="30"/>
        <v>7.3816782560987058</v>
      </c>
      <c r="AB29" s="7">
        <f t="shared" si="31"/>
        <v>28.874083257799729</v>
      </c>
      <c r="AC29" s="7">
        <f t="shared" si="32"/>
        <v>27.476231381826715</v>
      </c>
      <c r="AD29" s="7">
        <f t="shared" si="33"/>
        <v>10.253210054243739</v>
      </c>
      <c r="AE29" s="9">
        <f t="shared" si="34"/>
        <v>36.379988679282171</v>
      </c>
    </row>
    <row r="30" spans="1:31">
      <c r="A30" s="1">
        <v>44228</v>
      </c>
      <c r="B30" s="62">
        <v>5960.28</v>
      </c>
      <c r="C30" s="62">
        <v>766.75</v>
      </c>
      <c r="D30" s="62">
        <v>65617.89</v>
      </c>
      <c r="E30" s="62">
        <v>23722.880000000001</v>
      </c>
      <c r="F30" s="62">
        <v>10319.280000000001</v>
      </c>
      <c r="G30" s="62">
        <v>444235.76279851026</v>
      </c>
      <c r="H30" s="62">
        <v>91047.016723873501</v>
      </c>
      <c r="I30" s="62">
        <v>5447655.1960855918</v>
      </c>
      <c r="J30" s="62">
        <v>2403344.4387643323</v>
      </c>
      <c r="K30" s="62">
        <v>1045543.4820711311</v>
      </c>
      <c r="L30" s="62">
        <v>12373.570437449816</v>
      </c>
      <c r="M30" s="62">
        <v>13550.755860658712</v>
      </c>
      <c r="N30" s="62">
        <v>1891614.0801869568</v>
      </c>
      <c r="O30" s="62">
        <v>337401.27072226669</v>
      </c>
      <c r="P30" s="62">
        <v>272156.81735193153</v>
      </c>
      <c r="Q30" s="6">
        <f t="shared" si="24"/>
        <v>2.7853611693712362E-2</v>
      </c>
      <c r="R30" s="5">
        <f t="shared" si="35"/>
        <v>0.14883250817273136</v>
      </c>
      <c r="S30" s="5">
        <f t="shared" si="36"/>
        <v>0.34723454625875999</v>
      </c>
      <c r="T30" s="5">
        <f t="shared" si="37"/>
        <v>0.14038822953556332</v>
      </c>
      <c r="U30" s="23">
        <f t="shared" si="38"/>
        <v>0.26030176842842773</v>
      </c>
      <c r="V30" s="39">
        <f t="shared" si="25"/>
        <v>74.532700275576033</v>
      </c>
      <c r="W30" s="20">
        <f t="shared" si="26"/>
        <v>118.7440713712077</v>
      </c>
      <c r="X30" s="20">
        <f t="shared" si="27"/>
        <v>83.020883421969103</v>
      </c>
      <c r="Y30" s="20">
        <f t="shared" si="28"/>
        <v>101.30913442062398</v>
      </c>
      <c r="Z30" s="41">
        <f t="shared" si="29"/>
        <v>101.31942171073283</v>
      </c>
      <c r="AA30" s="8">
        <f t="shared" si="30"/>
        <v>2.0760048919597431</v>
      </c>
      <c r="AB30" s="7">
        <f t="shared" si="31"/>
        <v>17.672977972818664</v>
      </c>
      <c r="AC30" s="7">
        <f t="shared" si="32"/>
        <v>28.82771878502885</v>
      </c>
      <c r="AD30" s="7">
        <f t="shared" si="33"/>
        <v>14.222610017091798</v>
      </c>
      <c r="AE30" s="9">
        <f t="shared" si="34"/>
        <v>26.37362464744939</v>
      </c>
    </row>
    <row r="31" spans="1:31">
      <c r="A31" s="1">
        <v>44256</v>
      </c>
      <c r="B31" s="62">
        <v>7846.1</v>
      </c>
      <c r="C31" s="62">
        <v>477.54</v>
      </c>
      <c r="D31" s="62">
        <v>72190.61</v>
      </c>
      <c r="E31" s="62">
        <v>17872.66</v>
      </c>
      <c r="F31" s="62">
        <v>10418.709999999999</v>
      </c>
      <c r="G31" s="62">
        <v>571255.66958518734</v>
      </c>
      <c r="H31" s="62">
        <v>61187.046074350503</v>
      </c>
      <c r="I31" s="62">
        <v>6586846.7633127617</v>
      </c>
      <c r="J31" s="62">
        <v>1766791.5315056697</v>
      </c>
      <c r="K31" s="62">
        <v>1184951.8731161191</v>
      </c>
      <c r="L31" s="62">
        <v>71127.314482560658</v>
      </c>
      <c r="M31" s="62">
        <v>21853.157743648622</v>
      </c>
      <c r="N31" s="62">
        <v>2592963.4491172689</v>
      </c>
      <c r="O31" s="62">
        <v>203167.03028563247</v>
      </c>
      <c r="P31" s="62">
        <v>440054.70073202229</v>
      </c>
      <c r="Q31" s="6">
        <f t="shared" si="24"/>
        <v>0.12451047450296499</v>
      </c>
      <c r="R31" s="5">
        <f t="shared" si="35"/>
        <v>0.35715333793192261</v>
      </c>
      <c r="S31" s="5">
        <f t="shared" si="36"/>
        <v>0.39365777621539422</v>
      </c>
      <c r="T31" s="5">
        <f t="shared" si="37"/>
        <v>0.1149920783877045</v>
      </c>
      <c r="U31" s="23">
        <f t="shared" si="38"/>
        <v>0.37136926040278029</v>
      </c>
      <c r="V31" s="39">
        <f t="shared" si="25"/>
        <v>72.807594803174482</v>
      </c>
      <c r="W31" s="20">
        <f t="shared" si="26"/>
        <v>128.12967725080728</v>
      </c>
      <c r="X31" s="20">
        <f t="shared" si="27"/>
        <v>91.242431159852529</v>
      </c>
      <c r="Y31" s="20">
        <f t="shared" si="28"/>
        <v>98.854425222975749</v>
      </c>
      <c r="Z31" s="41">
        <f t="shared" si="29"/>
        <v>113.73306994014798</v>
      </c>
      <c r="AA31" s="8">
        <f t="shared" si="30"/>
        <v>9.065308176362862</v>
      </c>
      <c r="AB31" s="7">
        <f t="shared" si="31"/>
        <v>45.761941918265748</v>
      </c>
      <c r="AC31" s="7">
        <f t="shared" si="32"/>
        <v>35.918292546873737</v>
      </c>
      <c r="AD31" s="7">
        <f t="shared" si="33"/>
        <v>11.3674758142119</v>
      </c>
      <c r="AE31" s="9">
        <f t="shared" si="34"/>
        <v>42.236966067010442</v>
      </c>
    </row>
    <row r="32" spans="1:31">
      <c r="A32" s="1">
        <v>44287</v>
      </c>
      <c r="B32" s="62">
        <v>8078.76</v>
      </c>
      <c r="C32" s="62">
        <v>796.87</v>
      </c>
      <c r="D32" s="62">
        <v>61326.28</v>
      </c>
      <c r="E32" s="62">
        <v>20169.5</v>
      </c>
      <c r="F32" s="62">
        <v>12542.44</v>
      </c>
      <c r="G32" s="62">
        <v>692663.90588578093</v>
      </c>
      <c r="H32" s="62">
        <v>100682.64131701631</v>
      </c>
      <c r="I32" s="62">
        <v>4403427.1197552439</v>
      </c>
      <c r="J32" s="62">
        <v>2078140.1296620045</v>
      </c>
      <c r="K32" s="62">
        <v>1624041.3315850815</v>
      </c>
      <c r="L32" s="62">
        <v>128453.28525641024</v>
      </c>
      <c r="M32" s="62">
        <v>14284.42599067598</v>
      </c>
      <c r="N32" s="62">
        <v>825735.62791375129</v>
      </c>
      <c r="O32" s="62">
        <v>453287.12849650322</v>
      </c>
      <c r="P32" s="62">
        <v>554013.24300699297</v>
      </c>
      <c r="Q32" s="6">
        <f t="shared" si="24"/>
        <v>0.18544821545471427</v>
      </c>
      <c r="R32" s="5">
        <f t="shared" si="35"/>
        <v>0.1418757573681351</v>
      </c>
      <c r="S32" s="5">
        <f t="shared" si="36"/>
        <v>0.18752112966948531</v>
      </c>
      <c r="T32" s="5">
        <f t="shared" si="37"/>
        <v>0.2181215414815301</v>
      </c>
      <c r="U32" s="23">
        <f t="shared" si="38"/>
        <v>0.34113247750060044</v>
      </c>
      <c r="V32" s="39">
        <f t="shared" si="25"/>
        <v>85.7388888747507</v>
      </c>
      <c r="W32" s="20">
        <f t="shared" si="26"/>
        <v>126.34763677515318</v>
      </c>
      <c r="X32" s="20">
        <f t="shared" si="27"/>
        <v>71.803264762761472</v>
      </c>
      <c r="Y32" s="20">
        <f t="shared" si="28"/>
        <v>103.03379506988297</v>
      </c>
      <c r="Z32" s="41">
        <f t="shared" si="29"/>
        <v>129.48368352450413</v>
      </c>
      <c r="AA32" s="8">
        <f t="shared" si="30"/>
        <v>15.900123936892571</v>
      </c>
      <c r="AB32" s="7">
        <f t="shared" si="31"/>
        <v>17.925666659148895</v>
      </c>
      <c r="AC32" s="7">
        <f t="shared" si="32"/>
        <v>13.464629322270179</v>
      </c>
      <c r="AD32" s="7">
        <f t="shared" si="33"/>
        <v>22.47389020533495</v>
      </c>
      <c r="AE32" s="9">
        <f t="shared" si="34"/>
        <v>44.171089756617775</v>
      </c>
    </row>
    <row r="33" spans="1:31">
      <c r="A33" s="1">
        <v>44317</v>
      </c>
      <c r="B33" s="62">
        <v>10603.67</v>
      </c>
      <c r="C33" s="62">
        <v>666.87</v>
      </c>
      <c r="D33" s="62">
        <v>63336.67</v>
      </c>
      <c r="E33" s="62">
        <v>14992.14</v>
      </c>
      <c r="F33" s="62">
        <v>13382.78</v>
      </c>
      <c r="G33" s="62">
        <v>883964.04849006527</v>
      </c>
      <c r="H33" s="62">
        <v>90339.021590990626</v>
      </c>
      <c r="I33" s="62">
        <v>5605687.1171365045</v>
      </c>
      <c r="J33" s="62">
        <v>1516100.0143461733</v>
      </c>
      <c r="K33" s="62">
        <v>1686617.6744853312</v>
      </c>
      <c r="L33" s="62">
        <v>231104.63381393004</v>
      </c>
      <c r="M33" s="62">
        <v>26988.537407646527</v>
      </c>
      <c r="N33" s="62">
        <v>2246189.5703321137</v>
      </c>
      <c r="O33" s="62">
        <v>268643.13176960038</v>
      </c>
      <c r="P33" s="62">
        <v>649357.14798077603</v>
      </c>
      <c r="Q33" s="6">
        <f t="shared" si="24"/>
        <v>0.2614412138238984</v>
      </c>
      <c r="R33" s="5">
        <f t="shared" si="35"/>
        <v>0.29874728475405643</v>
      </c>
      <c r="S33" s="5">
        <f t="shared" si="36"/>
        <v>0.40069834855133896</v>
      </c>
      <c r="T33" s="5">
        <f t="shared" si="37"/>
        <v>0.17719354213280861</v>
      </c>
      <c r="U33" s="23">
        <f t="shared" si="38"/>
        <v>0.38500553966916445</v>
      </c>
      <c r="V33" s="39">
        <f t="shared" si="25"/>
        <v>83.363971954056026</v>
      </c>
      <c r="W33" s="20">
        <f t="shared" si="26"/>
        <v>135.46721488594574</v>
      </c>
      <c r="X33" s="20">
        <f t="shared" si="27"/>
        <v>88.506186339390823</v>
      </c>
      <c r="Y33" s="20">
        <f t="shared" si="28"/>
        <v>101.12632448377438</v>
      </c>
      <c r="Z33" s="41">
        <f t="shared" si="29"/>
        <v>126.02894723557669</v>
      </c>
      <c r="AA33" s="8">
        <f t="shared" si="30"/>
        <v>21.794778016849833</v>
      </c>
      <c r="AB33" s="7">
        <f t="shared" si="31"/>
        <v>40.470462620370583</v>
      </c>
      <c r="AC33" s="7">
        <f t="shared" si="32"/>
        <v>35.46428270277098</v>
      </c>
      <c r="AD33" s="7">
        <f t="shared" si="33"/>
        <v>17.918931638151751</v>
      </c>
      <c r="AE33" s="9">
        <f t="shared" si="34"/>
        <v>48.521842844369857</v>
      </c>
    </row>
    <row r="34" spans="1:31">
      <c r="A34" s="1">
        <v>44348</v>
      </c>
      <c r="B34" s="63">
        <v>9466.44</v>
      </c>
      <c r="C34" s="63">
        <v>1319.21</v>
      </c>
      <c r="D34" s="63">
        <v>59863.8</v>
      </c>
      <c r="E34" s="63">
        <v>20333.11</v>
      </c>
      <c r="F34" s="63">
        <v>10400.869999999999</v>
      </c>
      <c r="G34" s="63">
        <v>777392.12232243514</v>
      </c>
      <c r="H34" s="63">
        <v>179621.76578354003</v>
      </c>
      <c r="I34" s="63">
        <v>5125483.0820180383</v>
      </c>
      <c r="J34" s="63">
        <v>2304272.1674182639</v>
      </c>
      <c r="K34" s="63">
        <v>1360446.7516910937</v>
      </c>
      <c r="L34" s="63">
        <v>210662.81003382191</v>
      </c>
      <c r="M34" s="63">
        <v>73439.613866967295</v>
      </c>
      <c r="N34" s="63">
        <v>1869194.0459413757</v>
      </c>
      <c r="O34" s="63">
        <v>726014.69842164579</v>
      </c>
      <c r="P34" s="63">
        <v>-70.462232243484706</v>
      </c>
      <c r="Q34" s="64">
        <f t="shared" si="24"/>
        <v>0.27098655103999925</v>
      </c>
      <c r="R34" s="65">
        <f t="shared" si="35"/>
        <v>0.40885698649387775</v>
      </c>
      <c r="S34" s="65">
        <f t="shared" si="36"/>
        <v>0.36468641414487402</v>
      </c>
      <c r="T34" s="65">
        <f t="shared" si="37"/>
        <v>0.31507332713873032</v>
      </c>
      <c r="U34" s="66">
        <f t="shared" si="38"/>
        <v>-5.1793451052675987E-5</v>
      </c>
      <c r="V34" s="67">
        <f t="shared" si="25"/>
        <v>82.120852434752152</v>
      </c>
      <c r="W34" s="68">
        <f t="shared" si="26"/>
        <v>136.15858414015966</v>
      </c>
      <c r="X34" s="68">
        <f t="shared" si="27"/>
        <v>85.619073330093272</v>
      </c>
      <c r="Y34" s="68">
        <f t="shared" si="28"/>
        <v>113.32610542205613</v>
      </c>
      <c r="Z34" s="69">
        <f t="shared" si="29"/>
        <v>130.80124563532607</v>
      </c>
      <c r="AA34" s="70">
        <f t="shared" si="30"/>
        <v>22.25364656975821</v>
      </c>
      <c r="AB34" s="71">
        <f t="shared" si="31"/>
        <v>55.669388396818775</v>
      </c>
      <c r="AC34" s="71">
        <f t="shared" si="32"/>
        <v>31.224112835158731</v>
      </c>
      <c r="AD34" s="71">
        <f t="shared" si="33"/>
        <v>35.706033087001728</v>
      </c>
      <c r="AE34" s="72">
        <f t="shared" si="34"/>
        <v>-6.7746479134423096E-3</v>
      </c>
    </row>
    <row r="35" spans="1:31">
      <c r="A35" s="1">
        <v>44378</v>
      </c>
      <c r="B35" s="73">
        <v>10216.15</v>
      </c>
      <c r="C35" s="73">
        <v>1058.4100000000001</v>
      </c>
      <c r="D35" s="73">
        <v>53615.28</v>
      </c>
      <c r="E35" s="73">
        <v>22472.2</v>
      </c>
      <c r="F35" s="73">
        <v>7195.4</v>
      </c>
      <c r="G35" s="73">
        <v>16142355.851979343</v>
      </c>
      <c r="H35" s="73">
        <v>2974866.4658634537</v>
      </c>
      <c r="I35" s="73">
        <v>92693190.189328715</v>
      </c>
      <c r="J35" s="73">
        <v>48704280.263912797</v>
      </c>
      <c r="K35" s="73">
        <v>15329265.633964432</v>
      </c>
      <c r="L35" s="73">
        <v>4123652.1801491654</v>
      </c>
      <c r="M35" s="73">
        <v>959633.96442914521</v>
      </c>
      <c r="N35" s="73">
        <v>35198223.608720578</v>
      </c>
      <c r="O35" s="73">
        <v>12683615.031554798</v>
      </c>
      <c r="P35" s="73">
        <v>-185540.44750429667</v>
      </c>
      <c r="Q35" s="64">
        <f t="shared" ref="Q35:Q49" si="39">L35/G35</f>
        <v>0.25545541294974805</v>
      </c>
      <c r="R35" s="65">
        <f t="shared" ref="R35:R49" si="40">M35/H35</f>
        <v>0.32258051762690193</v>
      </c>
      <c r="S35" s="65">
        <f t="shared" ref="S35:S49" si="41">N35/I35</f>
        <v>0.37972825767272778</v>
      </c>
      <c r="T35" s="65">
        <f t="shared" ref="T35:T49" si="42">O35/J35</f>
        <v>0.26042095197437221</v>
      </c>
      <c r="U35" s="66">
        <f t="shared" ref="U35:U49" si="43">P35/K35</f>
        <v>-1.2103674887934762E-2</v>
      </c>
      <c r="V35" s="67">
        <f t="shared" ref="V35:V49" si="44">G35/B35</f>
        <v>1580.0821103820269</v>
      </c>
      <c r="W35" s="68">
        <f t="shared" ref="W35:W49" si="45">H35/C35</f>
        <v>2810.6938387425039</v>
      </c>
      <c r="X35" s="68">
        <f t="shared" ref="X35:X49" si="46">I35/D35</f>
        <v>1728.8577097672289</v>
      </c>
      <c r="Y35" s="68">
        <f t="shared" ref="Y35:Y49" si="47">J35/E35</f>
        <v>2167.3125134126963</v>
      </c>
      <c r="Z35" s="69">
        <f t="shared" ref="Z35:Z49" si="48">K35/F35</f>
        <v>2130.4257767413114</v>
      </c>
      <c r="AA35" s="70">
        <f t="shared" ref="AA35:AA49" si="49">V35*Q35</f>
        <v>403.64052800215006</v>
      </c>
      <c r="AB35" s="71">
        <f t="shared" ref="AB35:AB49" si="50">W35*R35</f>
        <v>906.67507339230087</v>
      </c>
      <c r="AC35" s="71">
        <f t="shared" ref="AC35:AC49" si="51">X35*S35</f>
        <v>656.49612589397236</v>
      </c>
      <c r="AD35" s="71">
        <f t="shared" ref="AD35:AD49" si="52">Y35*T35</f>
        <v>564.4135879689037</v>
      </c>
      <c r="AE35" s="72">
        <f t="shared" ref="AE35:AE49" si="53">Z35*U35</f>
        <v>-25.785980974552722</v>
      </c>
    </row>
    <row r="36" spans="1:31">
      <c r="A36" s="1">
        <v>44409</v>
      </c>
      <c r="B36" s="73">
        <v>7564.25</v>
      </c>
      <c r="C36" s="73">
        <v>1527.43</v>
      </c>
      <c r="D36" s="73">
        <v>72024.83</v>
      </c>
      <c r="E36" s="73">
        <v>23392.16</v>
      </c>
      <c r="F36" s="73">
        <v>7296.2</v>
      </c>
      <c r="G36" s="73">
        <v>12580104.538799414</v>
      </c>
      <c r="H36" s="73">
        <v>4101324.1581259156</v>
      </c>
      <c r="I36" s="73">
        <v>120796768.37481698</v>
      </c>
      <c r="J36" s="73">
        <v>49986550.658857986</v>
      </c>
      <c r="K36" s="73">
        <v>19843909.516837481</v>
      </c>
      <c r="L36" s="73">
        <v>-3357410.6881405567</v>
      </c>
      <c r="M36" s="73">
        <v>1155395.4612005861</v>
      </c>
      <c r="N36" s="73">
        <v>69393120.351390928</v>
      </c>
      <c r="O36" s="73">
        <v>11770170.424597371</v>
      </c>
      <c r="P36" s="73">
        <v>6279819.1800878458</v>
      </c>
      <c r="Q36" s="64">
        <f t="shared" si="39"/>
        <v>-0.26688257460704473</v>
      </c>
      <c r="R36" s="65">
        <f t="shared" si="40"/>
        <v>0.28171278754238721</v>
      </c>
      <c r="S36" s="65">
        <f t="shared" si="41"/>
        <v>0.57446172844684817</v>
      </c>
      <c r="T36" s="65">
        <f t="shared" si="42"/>
        <v>0.23546674594382339</v>
      </c>
      <c r="U36" s="66">
        <f t="shared" si="43"/>
        <v>0.3164607848448131</v>
      </c>
      <c r="V36" s="67">
        <f t="shared" si="44"/>
        <v>1663.1000480945784</v>
      </c>
      <c r="W36" s="68">
        <f t="shared" si="45"/>
        <v>2685.1143149773902</v>
      </c>
      <c r="X36" s="68">
        <f t="shared" si="46"/>
        <v>1677.1545087272955</v>
      </c>
      <c r="Y36" s="68">
        <f t="shared" si="47"/>
        <v>2136.8933291691742</v>
      </c>
      <c r="Z36" s="69">
        <f t="shared" si="48"/>
        <v>2719.7595346670159</v>
      </c>
      <c r="AA36" s="70">
        <f t="shared" si="49"/>
        <v>-443.85242266458101</v>
      </c>
      <c r="AB36" s="71">
        <f t="shared" si="50"/>
        <v>756.43103854224807</v>
      </c>
      <c r="AC36" s="71">
        <f t="shared" si="51"/>
        <v>963.46107795590672</v>
      </c>
      <c r="AD36" s="71">
        <f t="shared" si="52"/>
        <v>503.16731864852892</v>
      </c>
      <c r="AE36" s="72">
        <f t="shared" si="53"/>
        <v>860.69723692988748</v>
      </c>
    </row>
    <row r="37" spans="1:31">
      <c r="A37" s="1">
        <v>44440</v>
      </c>
      <c r="B37" s="73">
        <v>7997.02</v>
      </c>
      <c r="C37" s="73">
        <v>1643.92</v>
      </c>
      <c r="D37" s="73">
        <v>60917.34</v>
      </c>
      <c r="E37" s="73">
        <v>19841.79</v>
      </c>
      <c r="F37" s="73">
        <v>7838.93</v>
      </c>
      <c r="G37" s="73">
        <v>12709494.566813514</v>
      </c>
      <c r="H37" s="74">
        <v>4444038.32599119</v>
      </c>
      <c r="I37" s="73">
        <v>103761828.04698971</v>
      </c>
      <c r="J37" s="73">
        <v>42083519.676945664</v>
      </c>
      <c r="K37" s="73">
        <v>17122180.323054336</v>
      </c>
      <c r="L37" s="73">
        <v>2731062.8487518397</v>
      </c>
      <c r="M37" s="73">
        <v>1406094.5668135097</v>
      </c>
      <c r="N37" s="73">
        <v>23305336.710719503</v>
      </c>
      <c r="O37" s="73">
        <v>8338995.0073421374</v>
      </c>
      <c r="P37" s="73">
        <v>869648.60499266116</v>
      </c>
      <c r="Q37" s="64">
        <f t="shared" si="39"/>
        <v>0.21488367097485322</v>
      </c>
      <c r="R37" s="65">
        <f t="shared" si="40"/>
        <v>0.31640018912300827</v>
      </c>
      <c r="S37" s="65">
        <f t="shared" si="41"/>
        <v>0.2246041453718936</v>
      </c>
      <c r="T37" s="65">
        <f t="shared" si="42"/>
        <v>0.19815345939114579</v>
      </c>
      <c r="U37" s="66">
        <f t="shared" si="43"/>
        <v>5.0790763126219024E-2</v>
      </c>
      <c r="V37" s="67">
        <f t="shared" si="44"/>
        <v>1589.2788272148266</v>
      </c>
      <c r="W37" s="68">
        <f t="shared" si="45"/>
        <v>2703.3178779935702</v>
      </c>
      <c r="X37" s="68">
        <f t="shared" si="46"/>
        <v>1703.3217150812841</v>
      </c>
      <c r="Y37" s="68">
        <f t="shared" si="47"/>
        <v>2120.9537887935344</v>
      </c>
      <c r="Z37" s="69">
        <f t="shared" si="48"/>
        <v>2184.2496773225857</v>
      </c>
      <c r="AA37" s="70">
        <f t="shared" si="49"/>
        <v>341.51006859453139</v>
      </c>
      <c r="AB37" s="71">
        <f t="shared" si="50"/>
        <v>855.33028785677504</v>
      </c>
      <c r="AC37" s="71">
        <f t="shared" si="51"/>
        <v>382.57311810921988</v>
      </c>
      <c r="AD37" s="71">
        <f t="shared" si="52"/>
        <v>420.2743304581964</v>
      </c>
      <c r="AE37" s="72">
        <f t="shared" si="53"/>
        <v>110.93970796941178</v>
      </c>
    </row>
    <row r="38" spans="1:31">
      <c r="A38" s="1">
        <v>44470</v>
      </c>
      <c r="B38" s="73">
        <v>6645.27</v>
      </c>
      <c r="C38" s="73">
        <v>1353.79</v>
      </c>
      <c r="D38" s="73">
        <v>63681.88</v>
      </c>
      <c r="E38" s="73">
        <v>20031.91</v>
      </c>
      <c r="F38" s="73">
        <v>9641.7199999999993</v>
      </c>
      <c r="G38" s="73">
        <v>10795467.163271511</v>
      </c>
      <c r="H38" s="74">
        <v>4164417.9081787774</v>
      </c>
      <c r="I38" s="73">
        <v>106328770.14290059</v>
      </c>
      <c r="J38" s="73">
        <v>39390045.75858923</v>
      </c>
      <c r="K38" s="73">
        <v>23297642.748555787</v>
      </c>
      <c r="L38" s="73">
        <v>2278360.899969596</v>
      </c>
      <c r="M38" s="73">
        <v>1903594.1015506231</v>
      </c>
      <c r="N38" s="73">
        <v>37890210.550319262</v>
      </c>
      <c r="O38" s="73">
        <v>9701529.0361812059</v>
      </c>
      <c r="P38" s="73">
        <v>5633031.3165095747</v>
      </c>
      <c r="Q38" s="64">
        <f t="shared" si="39"/>
        <v>0.21104792090156757</v>
      </c>
      <c r="R38" s="65">
        <f t="shared" si="40"/>
        <v>0.45710928718561794</v>
      </c>
      <c r="S38" s="65">
        <f t="shared" si="41"/>
        <v>0.35634956088927483</v>
      </c>
      <c r="T38" s="65">
        <f t="shared" si="42"/>
        <v>0.24629392653258675</v>
      </c>
      <c r="U38" s="66">
        <f t="shared" si="43"/>
        <v>0.24178546204459953</v>
      </c>
      <c r="V38" s="67">
        <f t="shared" si="44"/>
        <v>1624.5340164164149</v>
      </c>
      <c r="W38" s="68">
        <f t="shared" si="45"/>
        <v>3076.1180893482574</v>
      </c>
      <c r="X38" s="68">
        <f t="shared" si="46"/>
        <v>1669.686418536962</v>
      </c>
      <c r="Y38" s="68">
        <f t="shared" si="47"/>
        <v>1966.3649526475124</v>
      </c>
      <c r="Z38" s="69">
        <f t="shared" si="48"/>
        <v>2416.3367893442028</v>
      </c>
      <c r="AA38" s="70">
        <f t="shared" si="49"/>
        <v>342.85452659855741</v>
      </c>
      <c r="AB38" s="71">
        <f t="shared" si="50"/>
        <v>1406.1221471207668</v>
      </c>
      <c r="AC38" s="71">
        <f t="shared" si="51"/>
        <v>594.99202206843233</v>
      </c>
      <c r="AD38" s="71">
        <f t="shared" si="52"/>
        <v>484.30374518361981</v>
      </c>
      <c r="AE38" s="72">
        <f t="shared" si="53"/>
        <v>584.2351070669522</v>
      </c>
    </row>
    <row r="39" spans="1:31">
      <c r="A39" s="1">
        <v>44501</v>
      </c>
      <c r="B39" s="73">
        <v>6980.92</v>
      </c>
      <c r="C39" s="73">
        <v>1243.3900000000001</v>
      </c>
      <c r="D39" s="73">
        <v>73379.89</v>
      </c>
      <c r="E39" s="73">
        <v>16772.11</v>
      </c>
      <c r="F39" s="73">
        <v>7573.09</v>
      </c>
      <c r="G39" s="73">
        <v>12084230.088495575</v>
      </c>
      <c r="H39" s="74">
        <v>3197384.1928593218</v>
      </c>
      <c r="I39" s="73">
        <v>119173794.62923405</v>
      </c>
      <c r="J39" s="73">
        <v>37991568.660360083</v>
      </c>
      <c r="K39" s="73">
        <v>17386354.28745804</v>
      </c>
      <c r="L39" s="73">
        <v>1916999.2371071097</v>
      </c>
      <c r="M39" s="73">
        <v>849427.06743973063</v>
      </c>
      <c r="N39" s="73">
        <v>31662456.05736953</v>
      </c>
      <c r="O39" s="73">
        <v>14333265.334147083</v>
      </c>
      <c r="P39" s="73">
        <v>-82211.168751908932</v>
      </c>
      <c r="Q39" s="64">
        <f t="shared" si="39"/>
        <v>0.15863643964642238</v>
      </c>
      <c r="R39" s="65">
        <f t="shared" si="40"/>
        <v>0.26566312216615867</v>
      </c>
      <c r="S39" s="65">
        <f t="shared" si="41"/>
        <v>0.26568304010018107</v>
      </c>
      <c r="T39" s="65">
        <f t="shared" si="42"/>
        <v>0.37727490176266998</v>
      </c>
      <c r="U39" s="66">
        <f t="shared" si="43"/>
        <v>-4.7284880655637761E-3</v>
      </c>
      <c r="V39" s="67">
        <f t="shared" si="44"/>
        <v>1731.0368960675062</v>
      </c>
      <c r="W39" s="68">
        <f t="shared" si="45"/>
        <v>2571.505475240529</v>
      </c>
      <c r="X39" s="68">
        <f t="shared" si="46"/>
        <v>1624.0661389548832</v>
      </c>
      <c r="Y39" s="68">
        <f t="shared" si="47"/>
        <v>2265.1633372521455</v>
      </c>
      <c r="Z39" s="69">
        <f t="shared" si="48"/>
        <v>2295.8071655635995</v>
      </c>
      <c r="AA39" s="70">
        <f t="shared" si="49"/>
        <v>274.60553008874325</v>
      </c>
      <c r="AB39" s="71">
        <f t="shared" si="50"/>
        <v>683.15417321977054</v>
      </c>
      <c r="AC39" s="71">
        <f t="shared" si="51"/>
        <v>431.48682912129647</v>
      </c>
      <c r="AD39" s="71">
        <f t="shared" si="52"/>
        <v>854.5892755382049</v>
      </c>
      <c r="AE39" s="72">
        <f t="shared" si="53"/>
        <v>-10.85569678320328</v>
      </c>
    </row>
    <row r="40" spans="1:31">
      <c r="A40" s="1">
        <v>44531</v>
      </c>
      <c r="B40" s="73">
        <v>9251.14</v>
      </c>
      <c r="C40" s="73">
        <v>1321.59</v>
      </c>
      <c r="D40" s="73">
        <v>60069.59</v>
      </c>
      <c r="E40" s="73">
        <v>18150.79</v>
      </c>
      <c r="F40" s="73">
        <v>9753.41</v>
      </c>
      <c r="G40" s="73">
        <v>15047728.508984944</v>
      </c>
      <c r="H40" s="74">
        <v>3595156.0628136634</v>
      </c>
      <c r="I40" s="73">
        <v>113517820.62489881</v>
      </c>
      <c r="J40" s="73">
        <v>38488729.966002919</v>
      </c>
      <c r="K40" s="73">
        <v>24094015.541525014</v>
      </c>
      <c r="L40" s="73">
        <v>2868353.084021369</v>
      </c>
      <c r="M40" s="73">
        <v>1107811.3971183419</v>
      </c>
      <c r="N40" s="73">
        <v>39735028.816577613</v>
      </c>
      <c r="O40" s="73">
        <v>7660925.6920835413</v>
      </c>
      <c r="P40" s="73">
        <v>1566326.8576979116</v>
      </c>
      <c r="Q40" s="64">
        <f t="shared" si="39"/>
        <v>0.19061701454200783</v>
      </c>
      <c r="R40" s="65">
        <f t="shared" si="40"/>
        <v>0.30814000220378185</v>
      </c>
      <c r="S40" s="65">
        <f t="shared" si="41"/>
        <v>0.35003340090429996</v>
      </c>
      <c r="T40" s="65">
        <f t="shared" si="42"/>
        <v>0.19904334850358624</v>
      </c>
      <c r="U40" s="66">
        <f t="shared" si="43"/>
        <v>6.5008958552318252E-2</v>
      </c>
      <c r="V40" s="67">
        <f t="shared" si="44"/>
        <v>1626.5809953135447</v>
      </c>
      <c r="W40" s="68">
        <f t="shared" si="45"/>
        <v>2720.3263211840763</v>
      </c>
      <c r="X40" s="68">
        <f t="shared" si="46"/>
        <v>1889.7718566898627</v>
      </c>
      <c r="Y40" s="68">
        <f t="shared" si="47"/>
        <v>2120.4988855032161</v>
      </c>
      <c r="Z40" s="69">
        <f t="shared" si="48"/>
        <v>2470.3171036104309</v>
      </c>
      <c r="AA40" s="70">
        <f t="shared" si="49"/>
        <v>310.05401323743553</v>
      </c>
      <c r="AB40" s="71">
        <f t="shared" si="50"/>
        <v>838.24135860466708</v>
      </c>
      <c r="AC40" s="71">
        <f t="shared" si="51"/>
        <v>661.48326993038597</v>
      </c>
      <c r="AD40" s="71">
        <f t="shared" si="52"/>
        <v>422.07119866868288</v>
      </c>
      <c r="AE40" s="72">
        <f t="shared" si="53"/>
        <v>160.59274219969336</v>
      </c>
    </row>
    <row r="41" spans="1:31">
      <c r="A41" s="1">
        <v>44562</v>
      </c>
      <c r="B41" s="73">
        <v>6553.38</v>
      </c>
      <c r="C41" s="73">
        <v>1134.8699999999999</v>
      </c>
      <c r="D41" s="73">
        <v>35966</v>
      </c>
      <c r="E41" s="73">
        <v>16174.89</v>
      </c>
      <c r="F41" s="73">
        <v>7622.05</v>
      </c>
      <c r="G41" s="73">
        <v>11110356.61998727</v>
      </c>
      <c r="H41" s="74">
        <v>2882383.8319541691</v>
      </c>
      <c r="I41" s="73">
        <v>56142518.618714191</v>
      </c>
      <c r="J41" s="73">
        <v>30925291.534054745</v>
      </c>
      <c r="K41" s="73">
        <v>18620933.800127309</v>
      </c>
      <c r="L41" s="73">
        <v>3359662.9535327815</v>
      </c>
      <c r="M41" s="73">
        <v>725091.97963080788</v>
      </c>
      <c r="N41" s="73">
        <v>20777783.895607889</v>
      </c>
      <c r="O41" s="73">
        <v>3529972.1514958623</v>
      </c>
      <c r="P41" s="73">
        <v>4312110.598345004</v>
      </c>
      <c r="Q41" s="64">
        <f t="shared" si="39"/>
        <v>0.3023901993828737</v>
      </c>
      <c r="R41" s="65">
        <f t="shared" si="40"/>
        <v>0.25155982752623807</v>
      </c>
      <c r="S41" s="65">
        <f t="shared" si="41"/>
        <v>0.37008998539445565</v>
      </c>
      <c r="T41" s="65">
        <f t="shared" si="42"/>
        <v>0.11414515357466164</v>
      </c>
      <c r="U41" s="66">
        <f t="shared" si="43"/>
        <v>0.23157327364084837</v>
      </c>
      <c r="V41" s="67">
        <f t="shared" si="44"/>
        <v>1695.3627929384943</v>
      </c>
      <c r="W41" s="68">
        <f t="shared" si="45"/>
        <v>2539.8361327325329</v>
      </c>
      <c r="X41" s="68">
        <f t="shared" si="46"/>
        <v>1560.9886731555966</v>
      </c>
      <c r="Y41" s="68">
        <f t="shared" si="47"/>
        <v>1911.9321079806259</v>
      </c>
      <c r="Z41" s="69">
        <f t="shared" si="48"/>
        <v>2443.0348528450099</v>
      </c>
      <c r="AA41" s="70">
        <f t="shared" si="49"/>
        <v>512.66109298297692</v>
      </c>
      <c r="AB41" s="71">
        <f t="shared" si="50"/>
        <v>638.92073949510348</v>
      </c>
      <c r="AC41" s="71">
        <f t="shared" si="51"/>
        <v>577.70627524906547</v>
      </c>
      <c r="AD41" s="71">
        <f t="shared" si="52"/>
        <v>218.23778408977509</v>
      </c>
      <c r="AE41" s="72">
        <f t="shared" si="53"/>
        <v>565.74157849200719</v>
      </c>
    </row>
    <row r="42" spans="1:31">
      <c r="A42" s="1">
        <v>44593</v>
      </c>
      <c r="B42" s="73">
        <v>9211.77</v>
      </c>
      <c r="C42" s="73">
        <v>1277.01</v>
      </c>
      <c r="D42" s="73">
        <v>58132.57</v>
      </c>
      <c r="E42" s="73">
        <v>27095.5</v>
      </c>
      <c r="F42" s="73">
        <v>10097.459999999999</v>
      </c>
      <c r="G42" s="73">
        <v>14213060.686427457</v>
      </c>
      <c r="H42" s="73">
        <v>3312943.9937597504</v>
      </c>
      <c r="I42" s="73">
        <v>98021283.619344756</v>
      </c>
      <c r="J42" s="73">
        <v>57164349.609984398</v>
      </c>
      <c r="K42" s="73">
        <v>22972748.98595944</v>
      </c>
      <c r="L42" s="73">
        <v>266505.46021840989</v>
      </c>
      <c r="M42" s="73">
        <v>1285108.2683307331</v>
      </c>
      <c r="N42" s="73">
        <v>23221188.611544449</v>
      </c>
      <c r="O42" s="73">
        <v>16875510.608424343</v>
      </c>
      <c r="P42" s="73">
        <v>4103823.4009360415</v>
      </c>
      <c r="Q42" s="64">
        <f t="shared" si="39"/>
        <v>1.8750743847375899E-2</v>
      </c>
      <c r="R42" s="65">
        <f t="shared" si="40"/>
        <v>0.38790521987433485</v>
      </c>
      <c r="S42" s="65">
        <f t="shared" si="41"/>
        <v>0.23689945442585172</v>
      </c>
      <c r="T42" s="65">
        <f t="shared" si="42"/>
        <v>0.29521040164999701</v>
      </c>
      <c r="U42" s="66">
        <f t="shared" si="43"/>
        <v>0.17863876036099249</v>
      </c>
      <c r="V42" s="67">
        <f t="shared" si="44"/>
        <v>1542.9239642791185</v>
      </c>
      <c r="W42" s="68">
        <f t="shared" si="45"/>
        <v>2594.297612203311</v>
      </c>
      <c r="X42" s="68">
        <f t="shared" si="46"/>
        <v>1686.1680744433759</v>
      </c>
      <c r="Y42" s="68">
        <f t="shared" si="47"/>
        <v>2109.7359196170728</v>
      </c>
      <c r="Z42" s="69">
        <f t="shared" si="48"/>
        <v>2275.1017568734555</v>
      </c>
      <c r="AA42" s="70">
        <f t="shared" si="49"/>
        <v>28.930972030175514</v>
      </c>
      <c r="AB42" s="71">
        <f t="shared" si="50"/>
        <v>1006.3415856811872</v>
      </c>
      <c r="AC42" s="71">
        <f t="shared" si="51"/>
        <v>399.4522969059247</v>
      </c>
      <c r="AD42" s="71">
        <f t="shared" si="52"/>
        <v>622.8159882055819</v>
      </c>
      <c r="AE42" s="72">
        <f t="shared" si="53"/>
        <v>406.42135754299022</v>
      </c>
    </row>
    <row r="43" spans="1:31">
      <c r="A43" s="1">
        <v>44621</v>
      </c>
      <c r="B43" s="73">
        <v>11377.79</v>
      </c>
      <c r="C43" s="73">
        <v>1200.17</v>
      </c>
      <c r="D43" s="73">
        <v>56894.76</v>
      </c>
      <c r="E43" s="73">
        <v>20087.3</v>
      </c>
      <c r="F43" s="73">
        <v>10912.12</v>
      </c>
      <c r="G43" s="73">
        <v>19308467.191998787</v>
      </c>
      <c r="H43" s="73">
        <v>3069960.145476588</v>
      </c>
      <c r="I43" s="73">
        <v>105624252.46249433</v>
      </c>
      <c r="J43" s="73">
        <v>41534606.303985454</v>
      </c>
      <c r="K43" s="73">
        <v>27580335.050765269</v>
      </c>
      <c r="L43" s="73">
        <v>2555239.7332929187</v>
      </c>
      <c r="M43" s="73">
        <v>249845.12804970451</v>
      </c>
      <c r="N43" s="73">
        <v>31696499.166540392</v>
      </c>
      <c r="O43" s="73">
        <v>5138403.8490680372</v>
      </c>
      <c r="P43" s="73">
        <v>4973133.8081527464</v>
      </c>
      <c r="Q43" s="64">
        <f t="shared" si="39"/>
        <v>0.13233778258440843</v>
      </c>
      <c r="R43" s="65">
        <f t="shared" si="40"/>
        <v>8.1383834385549636E-2</v>
      </c>
      <c r="S43" s="65">
        <f t="shared" si="41"/>
        <v>0.30008732301130714</v>
      </c>
      <c r="T43" s="65">
        <f t="shared" si="42"/>
        <v>0.12371379691096245</v>
      </c>
      <c r="U43" s="66">
        <f t="shared" si="43"/>
        <v>0.18031448127802049</v>
      </c>
      <c r="V43" s="67">
        <f t="shared" si="44"/>
        <v>1697.0314263137907</v>
      </c>
      <c r="W43" s="68">
        <f t="shared" si="45"/>
        <v>2557.9377467163717</v>
      </c>
      <c r="X43" s="68">
        <f t="shared" si="46"/>
        <v>1856.4847177928921</v>
      </c>
      <c r="Y43" s="68">
        <f t="shared" si="47"/>
        <v>2067.7047838179078</v>
      </c>
      <c r="Z43" s="69">
        <f t="shared" si="48"/>
        <v>2527.4955783812188</v>
      </c>
      <c r="AA43" s="70">
        <f t="shared" si="49"/>
        <v>224.58137593442297</v>
      </c>
      <c r="AB43" s="71">
        <f t="shared" si="50"/>
        <v>208.1747819473112</v>
      </c>
      <c r="AC43" s="71">
        <f t="shared" si="51"/>
        <v>557.10752917387094</v>
      </c>
      <c r="AD43" s="71">
        <f t="shared" si="52"/>
        <v>255.80360969707417</v>
      </c>
      <c r="AE43" s="72">
        <f t="shared" si="53"/>
        <v>455.74405414829988</v>
      </c>
    </row>
    <row r="44" spans="1:31">
      <c r="A44" s="1">
        <v>44652</v>
      </c>
      <c r="B44" s="73">
        <v>7931.93</v>
      </c>
      <c r="C44" s="73">
        <v>1787.59</v>
      </c>
      <c r="D44" s="73">
        <v>40833.410000000003</v>
      </c>
      <c r="E44" s="73">
        <v>17937.490000000002</v>
      </c>
      <c r="F44" s="73">
        <v>7010.78</v>
      </c>
      <c r="G44" s="73">
        <v>13725639.576995512</v>
      </c>
      <c r="H44" s="73">
        <v>5208684.6298710704</v>
      </c>
      <c r="I44" s="73">
        <v>66986952.33956252</v>
      </c>
      <c r="J44" s="73">
        <v>39826017.818339854</v>
      </c>
      <c r="K44" s="73">
        <v>18500334.347385194</v>
      </c>
      <c r="L44" s="73">
        <v>3304322.7582210647</v>
      </c>
      <c r="M44" s="73">
        <v>644849.63059539301</v>
      </c>
      <c r="N44" s="73">
        <v>19059389.251050282</v>
      </c>
      <c r="O44" s="73">
        <v>12352533.391279154</v>
      </c>
      <c r="P44" s="73">
        <v>7075716.5000724308</v>
      </c>
      <c r="Q44" s="64">
        <f t="shared" si="39"/>
        <v>0.24074089514627686</v>
      </c>
      <c r="R44" s="65">
        <f t="shared" si="40"/>
        <v>0.12380277870871112</v>
      </c>
      <c r="S44" s="65">
        <f t="shared" si="41"/>
        <v>0.28452390481114331</v>
      </c>
      <c r="T44" s="65">
        <f t="shared" si="42"/>
        <v>0.31016240307085935</v>
      </c>
      <c r="U44" s="66">
        <f t="shared" si="43"/>
        <v>0.38246424995408262</v>
      </c>
      <c r="V44" s="67">
        <f t="shared" si="44"/>
        <v>1730.4287326029746</v>
      </c>
      <c r="W44" s="68">
        <f t="shared" si="45"/>
        <v>2913.8027343356534</v>
      </c>
      <c r="X44" s="68">
        <f t="shared" si="46"/>
        <v>1640.4937118786434</v>
      </c>
      <c r="Y44" s="68">
        <f t="shared" si="47"/>
        <v>2220.267039498829</v>
      </c>
      <c r="Z44" s="69">
        <f t="shared" si="48"/>
        <v>2638.8410914884212</v>
      </c>
      <c r="AA44" s="70">
        <f t="shared" si="49"/>
        <v>416.58496207367745</v>
      </c>
      <c r="AB44" s="71">
        <f t="shared" si="50"/>
        <v>360.73687511979426</v>
      </c>
      <c r="AC44" s="71">
        <f t="shared" si="51"/>
        <v>466.75967672183828</v>
      </c>
      <c r="AD44" s="71">
        <f t="shared" si="52"/>
        <v>688.64336042997945</v>
      </c>
      <c r="AE44" s="72">
        <f t="shared" si="53"/>
        <v>1009.2623788041317</v>
      </c>
    </row>
    <row r="45" spans="1:31">
      <c r="A45" s="1">
        <v>44682</v>
      </c>
      <c r="B45" s="73">
        <v>7174.41</v>
      </c>
      <c r="C45" s="73">
        <v>2171.87</v>
      </c>
      <c r="D45" s="73">
        <v>50840.78</v>
      </c>
      <c r="E45" s="73">
        <v>17933.45</v>
      </c>
      <c r="F45" s="73">
        <v>8827.7099999999991</v>
      </c>
      <c r="G45" s="73">
        <v>13218111.023248458</v>
      </c>
      <c r="H45" s="73">
        <v>5987317.7289261427</v>
      </c>
      <c r="I45" s="73">
        <v>97182147.556539625</v>
      </c>
      <c r="J45" s="73">
        <v>42354832.358057894</v>
      </c>
      <c r="K45" s="73">
        <v>22362623.121935789</v>
      </c>
      <c r="L45" s="73">
        <v>2375668.8280879334</v>
      </c>
      <c r="M45" s="73">
        <v>1341237.5454689225</v>
      </c>
      <c r="N45" s="73">
        <v>36331923.454056628</v>
      </c>
      <c r="O45" s="73">
        <v>9012671.991143452</v>
      </c>
      <c r="P45" s="73">
        <v>4475140.7559702639</v>
      </c>
      <c r="Q45" s="64">
        <f t="shared" si="39"/>
        <v>0.17972831548392407</v>
      </c>
      <c r="R45" s="65">
        <f t="shared" si="40"/>
        <v>0.22401309003346989</v>
      </c>
      <c r="S45" s="65">
        <f t="shared" si="41"/>
        <v>0.37385388538485498</v>
      </c>
      <c r="T45" s="65">
        <f t="shared" si="42"/>
        <v>0.21278969811407636</v>
      </c>
      <c r="U45" s="66">
        <f t="shared" si="43"/>
        <v>0.20011698679393922</v>
      </c>
      <c r="V45" s="67">
        <f t="shared" si="44"/>
        <v>1842.3969390163734</v>
      </c>
      <c r="W45" s="68">
        <f t="shared" si="45"/>
        <v>2756.7569554927977</v>
      </c>
      <c r="X45" s="68">
        <f t="shared" si="46"/>
        <v>1911.4999328597953</v>
      </c>
      <c r="Y45" s="68">
        <f t="shared" si="47"/>
        <v>2361.7782611855437</v>
      </c>
      <c r="Z45" s="69">
        <f t="shared" si="48"/>
        <v>2533.2303759339388</v>
      </c>
      <c r="AA45" s="70">
        <f t="shared" si="49"/>
        <v>331.13089830215074</v>
      </c>
      <c r="AB45" s="71">
        <f t="shared" si="50"/>
        <v>617.54964407120247</v>
      </c>
      <c r="AC45" s="71">
        <f t="shared" si="51"/>
        <v>714.6216768125239</v>
      </c>
      <c r="AD45" s="71">
        <f t="shared" si="52"/>
        <v>502.56208321006</v>
      </c>
      <c r="AE45" s="72">
        <f t="shared" si="53"/>
        <v>506.9424296867777</v>
      </c>
    </row>
    <row r="46" spans="1:31">
      <c r="A46" s="1">
        <v>44713</v>
      </c>
      <c r="B46" s="73">
        <v>7011.15</v>
      </c>
      <c r="C46" s="73">
        <v>2155.14</v>
      </c>
      <c r="D46" s="73">
        <v>61119.12</v>
      </c>
      <c r="E46" s="73">
        <v>13139.62</v>
      </c>
      <c r="F46" s="73">
        <v>5261.63</v>
      </c>
      <c r="G46" s="73">
        <v>12438358.370760413</v>
      </c>
      <c r="H46" s="73">
        <v>5661249.3417995973</v>
      </c>
      <c r="I46" s="73">
        <v>117219123.43193433</v>
      </c>
      <c r="J46" s="73">
        <v>26370406.380672134</v>
      </c>
      <c r="K46" s="73">
        <v>13466410.25243921</v>
      </c>
      <c r="L46" s="73">
        <v>700676.6300139376</v>
      </c>
      <c r="M46" s="73">
        <v>655592.22549171443</v>
      </c>
      <c r="N46" s="73">
        <v>36567005.11073254</v>
      </c>
      <c r="O46" s="73">
        <v>560705.43596096896</v>
      </c>
      <c r="P46" s="73">
        <v>2130915.9052191395</v>
      </c>
      <c r="Q46" s="64">
        <f t="shared" si="39"/>
        <v>5.6331921715735395E-2</v>
      </c>
      <c r="R46" s="65">
        <f t="shared" si="40"/>
        <v>0.11580345360363775</v>
      </c>
      <c r="S46" s="65">
        <f t="shared" si="41"/>
        <v>0.31195426172902513</v>
      </c>
      <c r="T46" s="65">
        <f t="shared" si="42"/>
        <v>2.1262677103525075E-2</v>
      </c>
      <c r="U46" s="66">
        <f t="shared" si="43"/>
        <v>0.15823934257707326</v>
      </c>
      <c r="V46" s="67">
        <f t="shared" si="44"/>
        <v>1774.0824787317933</v>
      </c>
      <c r="W46" s="68">
        <f t="shared" si="45"/>
        <v>2626.8592025574198</v>
      </c>
      <c r="X46" s="68">
        <f t="shared" si="46"/>
        <v>1917.8797638436929</v>
      </c>
      <c r="Y46" s="68">
        <f t="shared" si="47"/>
        <v>2006.938281371313</v>
      </c>
      <c r="Z46" s="69">
        <f t="shared" si="48"/>
        <v>2559.3609304415572</v>
      </c>
      <c r="AA46" s="70">
        <f t="shared" si="49"/>
        <v>99.937475309177188</v>
      </c>
      <c r="AB46" s="71">
        <f t="shared" si="50"/>
        <v>304.19936778664703</v>
      </c>
      <c r="AC46" s="71">
        <f t="shared" si="51"/>
        <v>598.2907658148963</v>
      </c>
      <c r="AD46" s="71">
        <f t="shared" si="52"/>
        <v>42.672880643501777</v>
      </c>
      <c r="AE46" s="72">
        <f t="shared" si="53"/>
        <v>404.99159105051854</v>
      </c>
    </row>
    <row r="47" spans="1:31">
      <c r="A47" s="1">
        <v>44743</v>
      </c>
      <c r="B47" s="73">
        <v>6956.69</v>
      </c>
      <c r="C47" s="73">
        <v>3179.68</v>
      </c>
      <c r="D47" s="73">
        <v>55686.03</v>
      </c>
      <c r="E47" s="73">
        <v>14131.87</v>
      </c>
      <c r="F47" s="73">
        <v>6329.35</v>
      </c>
      <c r="G47" s="73">
        <v>12236935.745578453</v>
      </c>
      <c r="H47" s="73">
        <v>9267530.2612364106</v>
      </c>
      <c r="I47" s="73">
        <v>104367443.29060526</v>
      </c>
      <c r="J47" s="73">
        <v>32287697.712153174</v>
      </c>
      <c r="K47" s="73">
        <v>13793227.486613661</v>
      </c>
      <c r="L47" s="73">
        <v>2736020.9313645959</v>
      </c>
      <c r="M47" s="73">
        <v>2500913.1916274545</v>
      </c>
      <c r="N47" s="73">
        <v>18073584.61788094</v>
      </c>
      <c r="O47" s="73">
        <v>172849.42398182675</v>
      </c>
      <c r="P47" s="73">
        <v>-979760.34398831846</v>
      </c>
      <c r="Q47" s="64">
        <f t="shared" si="39"/>
        <v>0.22358709633277243</v>
      </c>
      <c r="R47" s="65">
        <f t="shared" si="40"/>
        <v>0.26985756950674361</v>
      </c>
      <c r="S47" s="65">
        <f t="shared" si="41"/>
        <v>0.17317262977838849</v>
      </c>
      <c r="T47" s="65">
        <f t="shared" si="42"/>
        <v>5.3534143413627713E-3</v>
      </c>
      <c r="U47" s="66">
        <f t="shared" si="43"/>
        <v>-7.1031986164164743E-2</v>
      </c>
      <c r="V47" s="67">
        <f t="shared" si="44"/>
        <v>1759.0169672040086</v>
      </c>
      <c r="W47" s="68">
        <f t="shared" si="45"/>
        <v>2914.6109864000186</v>
      </c>
      <c r="X47" s="68">
        <f t="shared" si="46"/>
        <v>1874.2123166367805</v>
      </c>
      <c r="Y47" s="68">
        <f t="shared" si="47"/>
        <v>2284.7434707617017</v>
      </c>
      <c r="Z47" s="69">
        <f t="shared" si="48"/>
        <v>2179.2486569100556</v>
      </c>
      <c r="AA47" s="70">
        <f t="shared" si="49"/>
        <v>393.29349609722385</v>
      </c>
      <c r="AB47" s="71">
        <f t="shared" si="50"/>
        <v>786.52983684756157</v>
      </c>
      <c r="AC47" s="71">
        <f t="shared" si="51"/>
        <v>324.562275635037</v>
      </c>
      <c r="AD47" s="71">
        <f t="shared" si="52"/>
        <v>12.231178462710647</v>
      </c>
      <c r="AE47" s="72">
        <f t="shared" si="53"/>
        <v>-154.79636044590967</v>
      </c>
    </row>
    <row r="48" spans="1:31">
      <c r="A48" s="1">
        <v>44774</v>
      </c>
      <c r="B48" s="73">
        <v>8631.3700000000008</v>
      </c>
      <c r="C48" s="73">
        <v>2026.43</v>
      </c>
      <c r="D48" s="73">
        <v>73504.17</v>
      </c>
      <c r="E48" s="73">
        <v>19606.28</v>
      </c>
      <c r="F48" s="73">
        <v>5958.89</v>
      </c>
      <c r="G48" s="73">
        <v>15167744.88947981</v>
      </c>
      <c r="H48" s="73">
        <v>5091973.7410669765</v>
      </c>
      <c r="I48" s="73">
        <v>133952439.58783443</v>
      </c>
      <c r="J48" s="73">
        <v>43050535.981386073</v>
      </c>
      <c r="K48" s="73">
        <v>14031334.053515039</v>
      </c>
      <c r="L48" s="73">
        <v>2533355.3265747083</v>
      </c>
      <c r="M48" s="73">
        <v>1444670.2675752037</v>
      </c>
      <c r="N48" s="73">
        <v>35632287.186305434</v>
      </c>
      <c r="O48" s="73">
        <v>4852652.1522353329</v>
      </c>
      <c r="P48" s="73">
        <v>-44426.624563737772</v>
      </c>
      <c r="Q48" s="64">
        <f t="shared" si="39"/>
        <v>0.1670225432346121</v>
      </c>
      <c r="R48" s="65">
        <f t="shared" si="40"/>
        <v>0.283715184138496</v>
      </c>
      <c r="S48" s="65">
        <f t="shared" si="41"/>
        <v>0.26600700439607045</v>
      </c>
      <c r="T48" s="65">
        <f t="shared" si="42"/>
        <v>0.11271990096321897</v>
      </c>
      <c r="U48" s="66">
        <f t="shared" si="43"/>
        <v>-3.1662438079156346E-3</v>
      </c>
      <c r="V48" s="67">
        <f t="shared" si="44"/>
        <v>1757.2812762608728</v>
      </c>
      <c r="W48" s="68">
        <f t="shared" si="45"/>
        <v>2512.7804765360643</v>
      </c>
      <c r="X48" s="68">
        <f t="shared" si="46"/>
        <v>1822.3787791608888</v>
      </c>
      <c r="Y48" s="68">
        <f t="shared" si="47"/>
        <v>2195.7523804304578</v>
      </c>
      <c r="Z48" s="69">
        <f t="shared" si="48"/>
        <v>2354.6892212333232</v>
      </c>
      <c r="AA48" s="70">
        <f t="shared" si="49"/>
        <v>293.50558793965598</v>
      </c>
      <c r="AB48" s="71">
        <f t="shared" si="50"/>
        <v>712.91397560004725</v>
      </c>
      <c r="AC48" s="71">
        <f t="shared" si="51"/>
        <v>484.76551991955603</v>
      </c>
      <c r="AD48" s="71">
        <f t="shared" si="52"/>
        <v>247.50499086187352</v>
      </c>
      <c r="AE48" s="72">
        <f t="shared" si="53"/>
        <v>-7.4555201662956971</v>
      </c>
    </row>
    <row r="49" spans="1:31">
      <c r="A49" s="1">
        <v>44805</v>
      </c>
      <c r="B49" s="73">
        <v>9066.77</v>
      </c>
      <c r="C49" s="73">
        <v>2418.2399999999998</v>
      </c>
      <c r="D49" s="73">
        <v>57857.51</v>
      </c>
      <c r="E49" s="73">
        <v>20562.849999999999</v>
      </c>
      <c r="F49" s="73">
        <v>7177.17</v>
      </c>
      <c r="G49" s="73">
        <v>15520266.779949024</v>
      </c>
      <c r="H49" s="73">
        <v>5440590.4842820736</v>
      </c>
      <c r="I49" s="73">
        <v>102278804.0781648</v>
      </c>
      <c r="J49" s="73">
        <v>35886785.046728969</v>
      </c>
      <c r="K49" s="73">
        <v>21226117.247238748</v>
      </c>
      <c r="L49" s="73">
        <v>601656.0747663565</v>
      </c>
      <c r="M49" s="73">
        <v>340447.9184367035</v>
      </c>
      <c r="N49" s="73">
        <v>23290646.389124878</v>
      </c>
      <c r="O49" s="73">
        <v>-742300.59473237488</v>
      </c>
      <c r="P49" s="73">
        <v>3477680.7136788485</v>
      </c>
      <c r="Q49" s="64">
        <f t="shared" si="39"/>
        <v>3.8765833300214228E-2</v>
      </c>
      <c r="R49" s="65">
        <f t="shared" si="40"/>
        <v>6.2575545691274007E-2</v>
      </c>
      <c r="S49" s="65">
        <f t="shared" si="41"/>
        <v>0.22771723427001947</v>
      </c>
      <c r="T49" s="65">
        <f t="shared" si="42"/>
        <v>-2.0684510851719067E-2</v>
      </c>
      <c r="U49" s="66">
        <f t="shared" si="43"/>
        <v>0.16383970149468816</v>
      </c>
      <c r="V49" s="67">
        <f t="shared" si="44"/>
        <v>1711.774620945389</v>
      </c>
      <c r="W49" s="68">
        <f t="shared" si="45"/>
        <v>2249.814114513892</v>
      </c>
      <c r="X49" s="68">
        <f t="shared" si="46"/>
        <v>1767.770581177185</v>
      </c>
      <c r="Y49" s="68">
        <f t="shared" si="47"/>
        <v>1745.2242780902925</v>
      </c>
      <c r="Z49" s="69">
        <f t="shared" si="48"/>
        <v>2957.4494190939809</v>
      </c>
      <c r="AA49" s="70">
        <f t="shared" si="49"/>
        <v>66.358369603106354</v>
      </c>
      <c r="AB49" s="71">
        <f t="shared" si="50"/>
        <v>140.78334591963721</v>
      </c>
      <c r="AC49" s="71">
        <f t="shared" si="51"/>
        <v>402.5518275695735</v>
      </c>
      <c r="AD49" s="71">
        <f t="shared" si="52"/>
        <v>-36.099110518842231</v>
      </c>
      <c r="AE49" s="72">
        <f t="shared" si="53"/>
        <v>484.54763000999674</v>
      </c>
    </row>
    <row r="51" spans="1:31" s="76" customFormat="1">
      <c r="A51" s="76" t="s">
        <v>55</v>
      </c>
    </row>
    <row r="52" spans="1:31" s="76" customFormat="1">
      <c r="A52" s="76" t="s">
        <v>51</v>
      </c>
      <c r="B52" s="76">
        <v>95010.99</v>
      </c>
      <c r="C52" s="76">
        <v>11242.22</v>
      </c>
      <c r="D52" s="76">
        <f>SUM(D26:D37)</f>
        <v>749426.44</v>
      </c>
      <c r="E52" s="76">
        <v>252620</v>
      </c>
      <c r="F52" s="76">
        <v>122945.36</v>
      </c>
      <c r="G52" s="76">
        <v>46979507</v>
      </c>
      <c r="H52" s="76">
        <v>12432627.800000001</v>
      </c>
      <c r="I52" s="76">
        <v>364043471.89999998</v>
      </c>
      <c r="J52" s="76">
        <v>159885853.90000001</v>
      </c>
      <c r="K52" s="76">
        <v>64043350.369999997</v>
      </c>
    </row>
    <row r="53" spans="1:31" s="76" customFormat="1">
      <c r="A53" s="76" t="s">
        <v>52</v>
      </c>
      <c r="B53" s="76">
        <v>96792.59</v>
      </c>
      <c r="C53" s="76">
        <v>21269.77</v>
      </c>
      <c r="D53" s="76">
        <f>SUM(D38:D49)</f>
        <v>687965.71000000008</v>
      </c>
      <c r="E53" s="76">
        <v>221624.06</v>
      </c>
      <c r="F53" s="76">
        <v>96165.38</v>
      </c>
      <c r="G53" s="76">
        <v>164866366.59999999</v>
      </c>
      <c r="H53" s="76">
        <v>56879592.32</v>
      </c>
      <c r="I53" s="76">
        <v>1220795350</v>
      </c>
      <c r="J53" s="76">
        <v>465270867.10000002</v>
      </c>
      <c r="K53" s="76">
        <v>237332076.90000001</v>
      </c>
    </row>
    <row r="54" spans="1:31" s="76" customFormat="1">
      <c r="A54" s="76" t="s">
        <v>53</v>
      </c>
      <c r="B54" s="76">
        <f>SUM(B52+B53)</f>
        <v>191803.58000000002</v>
      </c>
      <c r="C54" s="76">
        <f>SUM(C53,C52)</f>
        <v>32511.989999999998</v>
      </c>
      <c r="D54" s="76">
        <f>SUM(D53,D52)</f>
        <v>1437392.15</v>
      </c>
      <c r="E54" s="76">
        <f>SUM(E53,E52)</f>
        <v>474244.06</v>
      </c>
      <c r="F54" s="76">
        <f>SUM(F53,F52)</f>
        <v>219110.74</v>
      </c>
      <c r="G54" s="76">
        <f>SUM(G53,G52)</f>
        <v>211845873.59999999</v>
      </c>
      <c r="H54" s="76">
        <f t="shared" ref="H54:K54" si="54">SUM(H53,H52)</f>
        <v>69312220.120000005</v>
      </c>
      <c r="I54" s="76">
        <f t="shared" si="54"/>
        <v>1584838821.9000001</v>
      </c>
      <c r="J54" s="76">
        <f t="shared" si="54"/>
        <v>625156721</v>
      </c>
      <c r="K54" s="76">
        <f t="shared" si="54"/>
        <v>301375427.26999998</v>
      </c>
    </row>
    <row r="55" spans="1:31" s="76" customFormat="1"/>
    <row r="56" spans="1:31" s="76" customFormat="1">
      <c r="A56" s="76" t="s">
        <v>54</v>
      </c>
      <c r="F56" s="75"/>
    </row>
    <row r="57" spans="1:31" s="76" customFormat="1">
      <c r="A57" s="76" t="s">
        <v>56</v>
      </c>
      <c r="B57" s="75">
        <v>63255472.545443043</v>
      </c>
      <c r="C57" s="75">
        <v>4852648</v>
      </c>
      <c r="D57" s="75">
        <v>339866991.5436995</v>
      </c>
      <c r="E57" s="75">
        <v>180997649.73301452</v>
      </c>
      <c r="F57" s="75">
        <v>87366385.545359999</v>
      </c>
    </row>
    <row r="58" spans="1:31" s="76" customFormat="1">
      <c r="A58" s="76" t="s">
        <v>57</v>
      </c>
      <c r="B58" s="75">
        <v>72195111</v>
      </c>
      <c r="C58" s="75">
        <v>13655580</v>
      </c>
      <c r="D58" s="75">
        <v>314720359.727</v>
      </c>
      <c r="E58" s="75">
        <v>177053085.96799999</v>
      </c>
      <c r="F58" s="75">
        <v>78367863.995999992</v>
      </c>
    </row>
    <row r="59" spans="1:31" s="76" customFormat="1">
      <c r="A59" s="76" t="s">
        <v>53</v>
      </c>
      <c r="B59" s="77">
        <f>SUM(B58,B57)</f>
        <v>135450583.54544306</v>
      </c>
      <c r="C59" s="77">
        <f t="shared" ref="C59:F59" si="55">SUM(C58,C57)</f>
        <v>18508228</v>
      </c>
      <c r="D59" s="77">
        <f t="shared" si="55"/>
        <v>654587351.2706995</v>
      </c>
      <c r="E59" s="77">
        <f t="shared" si="55"/>
        <v>358050735.70101452</v>
      </c>
      <c r="F59" s="77">
        <f t="shared" si="55"/>
        <v>165734249.54135999</v>
      </c>
    </row>
    <row r="60" spans="1:31" s="76" customFormat="1"/>
    <row r="61" spans="1:31" s="76" customFormat="1"/>
    <row r="62" spans="1:31" s="76" customFormat="1">
      <c r="A62" s="76" t="s">
        <v>59</v>
      </c>
    </row>
    <row r="63" spans="1:31" s="76" customFormat="1">
      <c r="A63" s="76" t="s">
        <v>51</v>
      </c>
      <c r="B63" s="78">
        <f>(B57/1000)/B52</f>
        <v>0.66577006034189357</v>
      </c>
      <c r="C63" s="78">
        <f t="shared" ref="C63:F63" si="56">(C57/1000)/C52</f>
        <v>0.43164499538347412</v>
      </c>
      <c r="D63" s="78">
        <f t="shared" si="56"/>
        <v>0.45350280348221972</v>
      </c>
      <c r="E63" s="78">
        <f t="shared" si="56"/>
        <v>0.71648186894550914</v>
      </c>
      <c r="F63" s="78">
        <f t="shared" si="56"/>
        <v>0.71061149070904339</v>
      </c>
    </row>
    <row r="64" spans="1:31" s="76" customFormat="1">
      <c r="A64" s="76" t="s">
        <v>57</v>
      </c>
      <c r="B64" s="78">
        <f>(B58/1000)/B53</f>
        <v>0.74587435877064567</v>
      </c>
      <c r="C64" s="78">
        <f t="shared" ref="C64:F64" si="57">(C58/1000)/C53</f>
        <v>0.64201822586704038</v>
      </c>
      <c r="D64" s="78">
        <f t="shared" si="57"/>
        <v>0.45746518344206422</v>
      </c>
      <c r="E64" s="78">
        <f t="shared" si="57"/>
        <v>0.79888928110061697</v>
      </c>
      <c r="F64" s="78">
        <f t="shared" si="57"/>
        <v>0.8149280333109481</v>
      </c>
    </row>
    <row r="65" spans="1:6" s="76" customFormat="1"/>
    <row r="66" spans="1:6">
      <c r="A66" t="s">
        <v>58</v>
      </c>
    </row>
    <row r="67" spans="1:6">
      <c r="A67" s="76" t="s">
        <v>51</v>
      </c>
      <c r="B67" s="78">
        <f t="shared" ref="B67:F68" si="58">G52/B57</f>
        <v>0.74269474417805814</v>
      </c>
      <c r="C67" s="78">
        <f t="shared" si="58"/>
        <v>2.5620295970365046</v>
      </c>
      <c r="D67" s="78">
        <f t="shared" si="58"/>
        <v>1.0711351233213005</v>
      </c>
      <c r="E67" s="78">
        <f t="shared" si="58"/>
        <v>0.88335872944120519</v>
      </c>
      <c r="F67" s="78">
        <f t="shared" si="58"/>
        <v>0.7330433778418034</v>
      </c>
    </row>
    <row r="68" spans="1:6">
      <c r="A68" s="76" t="s">
        <v>57</v>
      </c>
      <c r="B68" s="78">
        <f t="shared" si="58"/>
        <v>2.2836223161981146</v>
      </c>
      <c r="C68" s="78">
        <f t="shared" si="58"/>
        <v>4.1653003621962599</v>
      </c>
      <c r="D68" s="78">
        <f t="shared" si="58"/>
        <v>3.8789843499764767</v>
      </c>
      <c r="E68" s="78">
        <f t="shared" si="58"/>
        <v>2.6278608167501334</v>
      </c>
      <c r="F68" s="78">
        <f t="shared" si="58"/>
        <v>3.0284362083942185</v>
      </c>
    </row>
  </sheetData>
  <mergeCells count="24">
    <mergeCell ref="AA2:AE2"/>
    <mergeCell ref="B2:F2"/>
    <mergeCell ref="G2:K2"/>
    <mergeCell ref="L2:P2"/>
    <mergeCell ref="Q2:U2"/>
    <mergeCell ref="V2:Z2"/>
    <mergeCell ref="V3:Z3"/>
    <mergeCell ref="V4:Z4"/>
    <mergeCell ref="AA3:AE3"/>
    <mergeCell ref="AA4:AE4"/>
    <mergeCell ref="L3:P3"/>
    <mergeCell ref="L4:P4"/>
    <mergeCell ref="Q3:U3"/>
    <mergeCell ref="Q4:U4"/>
    <mergeCell ref="Q9:U9"/>
    <mergeCell ref="V9:Z9"/>
    <mergeCell ref="AA9:AE9"/>
    <mergeCell ref="B9:F9"/>
    <mergeCell ref="G9:K9"/>
    <mergeCell ref="B3:F3"/>
    <mergeCell ref="B4:F4"/>
    <mergeCell ref="G3:K3"/>
    <mergeCell ref="G4:K4"/>
    <mergeCell ref="L9:P9"/>
  </mergeCells>
  <phoneticPr fontId="2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1810-2BDA-451D-B565-0B4EC6AF2A8C}">
  <dimension ref="A1:AF71"/>
  <sheetViews>
    <sheetView topLeftCell="A18" zoomScale="72" workbookViewId="0">
      <selection activeCell="AE7" sqref="AE7"/>
    </sheetView>
  </sheetViews>
  <sheetFormatPr defaultColWidth="11.42578125" defaultRowHeight="15"/>
  <cols>
    <col min="1" max="1" width="32.7109375" customWidth="1"/>
    <col min="2" max="2" width="18.42578125" bestFit="1" customWidth="1"/>
    <col min="3" max="3" width="18" bestFit="1" customWidth="1"/>
    <col min="4" max="5" width="19.28515625" bestFit="1" customWidth="1"/>
    <col min="6" max="6" width="18.42578125" bestFit="1" customWidth="1"/>
    <col min="7" max="7" width="18" bestFit="1" customWidth="1"/>
    <col min="8" max="8" width="17.140625" bestFit="1" customWidth="1"/>
    <col min="9" max="9" width="19.85546875" bestFit="1" customWidth="1"/>
    <col min="10" max="10" width="18" bestFit="1" customWidth="1"/>
    <col min="11" max="11" width="18.42578125" bestFit="1" customWidth="1"/>
    <col min="12" max="13" width="16.85546875" bestFit="1" customWidth="1"/>
    <col min="14" max="14" width="18" bestFit="1" customWidth="1"/>
    <col min="15" max="15" width="17.140625" bestFit="1" customWidth="1"/>
    <col min="16" max="16" width="16.42578125" bestFit="1" customWidth="1"/>
    <col min="17" max="17" width="12.42578125" bestFit="1" customWidth="1"/>
    <col min="18" max="18" width="9.5703125" bestFit="1" customWidth="1"/>
    <col min="19" max="19" width="9.28515625" bestFit="1" customWidth="1"/>
    <col min="20" max="20" width="9.28515625" customWidth="1"/>
    <col min="21" max="21" width="9.85546875" customWidth="1"/>
    <col min="22" max="22" width="10.85546875" bestFit="1" customWidth="1"/>
    <col min="23" max="23" width="9.5703125" bestFit="1" customWidth="1"/>
    <col min="24" max="24" width="9.28515625" bestFit="1" customWidth="1"/>
    <col min="25" max="25" width="9.28515625" customWidth="1"/>
    <col min="26" max="26" width="9.140625" bestFit="1" customWidth="1"/>
    <col min="27" max="27" width="7.42578125" bestFit="1" customWidth="1"/>
    <col min="28" max="28" width="9.5703125" bestFit="1" customWidth="1"/>
    <col min="29" max="29" width="9.28515625" bestFit="1" customWidth="1"/>
    <col min="30" max="30" width="9.28515625" customWidth="1"/>
    <col min="31" max="31" width="7.85546875" bestFit="1" customWidth="1"/>
    <col min="32" max="32" width="19.140625" customWidth="1"/>
  </cols>
  <sheetData>
    <row r="1" spans="1:32" ht="15.75" thickBot="1">
      <c r="A1" t="s">
        <v>4</v>
      </c>
      <c r="B1" t="s">
        <v>11</v>
      </c>
    </row>
    <row r="2" spans="1:32" ht="15.75" thickBot="1">
      <c r="A2" s="15" t="s">
        <v>1</v>
      </c>
      <c r="B2" s="119" t="s">
        <v>2</v>
      </c>
      <c r="C2" s="120"/>
      <c r="D2" s="120"/>
      <c r="E2" s="121"/>
      <c r="F2" s="122"/>
      <c r="G2" s="103" t="s">
        <v>45</v>
      </c>
      <c r="H2" s="104"/>
      <c r="I2" s="104"/>
      <c r="J2" s="105"/>
      <c r="K2" s="106"/>
      <c r="L2" s="85" t="s">
        <v>46</v>
      </c>
      <c r="M2" s="86"/>
      <c r="N2" s="86"/>
      <c r="O2" s="87"/>
      <c r="P2" s="87"/>
      <c r="Q2" s="88" t="s">
        <v>0</v>
      </c>
      <c r="R2" s="89"/>
      <c r="S2" s="89"/>
      <c r="T2" s="90"/>
      <c r="U2" s="91"/>
      <c r="V2" s="92" t="s">
        <v>47</v>
      </c>
      <c r="W2" s="93"/>
      <c r="X2" s="93"/>
      <c r="Y2" s="94"/>
      <c r="Z2" s="94"/>
      <c r="AA2" s="95" t="s">
        <v>48</v>
      </c>
      <c r="AB2" s="96"/>
      <c r="AC2" s="96"/>
      <c r="AD2" s="97"/>
      <c r="AE2" s="98"/>
      <c r="AF2" s="79"/>
    </row>
    <row r="3" spans="1:32">
      <c r="A3" s="13" t="s">
        <v>50</v>
      </c>
      <c r="B3" s="81">
        <f>SUM(B6:F6)</f>
        <v>1231245.4699999997</v>
      </c>
      <c r="C3" s="82"/>
      <c r="D3" s="82"/>
      <c r="E3" s="83"/>
      <c r="F3" s="84"/>
      <c r="G3" s="81">
        <f>SUM(G6:K6)</f>
        <v>647384811.37803495</v>
      </c>
      <c r="H3" s="82"/>
      <c r="I3" s="82"/>
      <c r="J3" s="83"/>
      <c r="K3" s="84"/>
      <c r="L3" s="81">
        <f>SUM(L6:P6)</f>
        <v>198124520.63866949</v>
      </c>
      <c r="M3" s="82"/>
      <c r="N3" s="82"/>
      <c r="O3" s="83"/>
      <c r="P3" s="84"/>
      <c r="Q3" s="111">
        <f>L3/G3</f>
        <v>0.30603825909498567</v>
      </c>
      <c r="R3" s="112"/>
      <c r="S3" s="112"/>
      <c r="T3" s="113"/>
      <c r="U3" s="114"/>
      <c r="V3" s="107">
        <f t="shared" ref="V3:V4" si="0">G3/B3</f>
        <v>525.79670516719557</v>
      </c>
      <c r="W3" s="108"/>
      <c r="X3" s="108"/>
      <c r="Y3" s="109"/>
      <c r="Z3" s="110"/>
      <c r="AA3" s="107">
        <f t="shared" ref="AA3:AA4" si="1">L3/B3</f>
        <v>160.91390828724798</v>
      </c>
      <c r="AB3" s="108"/>
      <c r="AC3" s="108"/>
      <c r="AD3" s="109"/>
      <c r="AE3" s="110"/>
    </row>
    <row r="4" spans="1:32">
      <c r="A4" s="13" t="s">
        <v>49</v>
      </c>
      <c r="B4" s="81">
        <f>SUM(B7:F7)</f>
        <v>1123817.5100000002</v>
      </c>
      <c r="C4" s="82"/>
      <c r="D4" s="82"/>
      <c r="E4" s="83"/>
      <c r="F4" s="84"/>
      <c r="G4" s="81">
        <f>SUM(G7:K7)</f>
        <v>2145144253.4034631</v>
      </c>
      <c r="H4" s="82"/>
      <c r="I4" s="82"/>
      <c r="J4" s="83"/>
      <c r="K4" s="84"/>
      <c r="L4" s="81">
        <f>SUM(L7:P7)</f>
        <v>512573613.93614233</v>
      </c>
      <c r="M4" s="82"/>
      <c r="N4" s="82"/>
      <c r="O4" s="83"/>
      <c r="P4" s="84"/>
      <c r="Q4" s="115">
        <f t="shared" ref="Q4" si="2">L4/G4</f>
        <v>0.23894598842147724</v>
      </c>
      <c r="R4" s="116"/>
      <c r="S4" s="116"/>
      <c r="T4" s="117"/>
      <c r="U4" s="118"/>
      <c r="V4" s="81">
        <f t="shared" si="0"/>
        <v>1908.8012371363236</v>
      </c>
      <c r="W4" s="82"/>
      <c r="X4" s="82"/>
      <c r="Y4" s="83"/>
      <c r="Z4" s="84"/>
      <c r="AA4" s="81">
        <f t="shared" si="1"/>
        <v>456.10039830767738</v>
      </c>
      <c r="AB4" s="82"/>
      <c r="AC4" s="82"/>
      <c r="AD4" s="83"/>
      <c r="AE4" s="84"/>
    </row>
    <row r="5" spans="1:32" ht="15.75" thickBot="1">
      <c r="A5" s="10"/>
      <c r="B5" s="25"/>
      <c r="C5" s="11"/>
      <c r="D5" s="12"/>
      <c r="E5" s="12"/>
      <c r="F5" s="24"/>
      <c r="G5" s="25"/>
      <c r="H5" s="11"/>
      <c r="I5" s="12"/>
      <c r="J5" s="12"/>
      <c r="K5" s="24"/>
      <c r="L5" s="25"/>
      <c r="M5" s="11"/>
      <c r="N5" s="12"/>
      <c r="O5" s="12"/>
      <c r="P5" s="24"/>
      <c r="Q5" s="16"/>
      <c r="U5" s="17"/>
      <c r="V5" s="16"/>
      <c r="Z5" s="17"/>
      <c r="AA5" s="16"/>
      <c r="AE5" s="17"/>
    </row>
    <row r="6" spans="1:32">
      <c r="A6" s="13" t="s">
        <v>50</v>
      </c>
      <c r="B6" s="29">
        <f>SUM(B29:B40)</f>
        <v>95010.989999999991</v>
      </c>
      <c r="C6" s="29">
        <f t="shared" ref="C6:F6" si="3">SUM(C29:C40)</f>
        <v>11242.22</v>
      </c>
      <c r="D6" s="29">
        <f t="shared" si="3"/>
        <v>749426.44</v>
      </c>
      <c r="E6" s="29">
        <f t="shared" si="3"/>
        <v>252620.46000000002</v>
      </c>
      <c r="F6" s="29">
        <f t="shared" si="3"/>
        <v>122945.35999999999</v>
      </c>
      <c r="G6" s="29">
        <f>SUM(G29:G40)</f>
        <v>46979507.392557763</v>
      </c>
      <c r="H6" s="29">
        <f t="shared" ref="H6:K6" si="4">SUM(H29:H40)</f>
        <v>12432627.801080491</v>
      </c>
      <c r="I6" s="29">
        <f t="shared" si="4"/>
        <v>364043471.90851927</v>
      </c>
      <c r="J6" s="29">
        <f t="shared" si="4"/>
        <v>159885853.9034349</v>
      </c>
      <c r="K6" s="29">
        <f t="shared" si="4"/>
        <v>64043350.372442439</v>
      </c>
      <c r="L6" s="29">
        <f>SUM(L29:L40)</f>
        <v>4380968.2326237932</v>
      </c>
      <c r="M6" s="29">
        <f t="shared" ref="M6:P6" si="5">SUM(M29:M40)</f>
        <v>3744781.5606115116</v>
      </c>
      <c r="N6" s="29">
        <f t="shared" si="5"/>
        <v>143732184.24570739</v>
      </c>
      <c r="O6" s="29">
        <f t="shared" si="5"/>
        <v>35878449.811520509</v>
      </c>
      <c r="P6" s="29">
        <f t="shared" si="5"/>
        <v>10388136.78820629</v>
      </c>
      <c r="Q6" s="21">
        <f t="shared" ref="Q6:U7" si="6">L6/G6</f>
        <v>9.3252749459816653E-2</v>
      </c>
      <c r="R6" s="14">
        <f t="shared" si="6"/>
        <v>0.30120595746347856</v>
      </c>
      <c r="S6" s="14">
        <f t="shared" si="6"/>
        <v>0.39482148517094123</v>
      </c>
      <c r="T6" s="14">
        <f t="shared" si="6"/>
        <v>0.22440040150887744</v>
      </c>
      <c r="U6" s="22">
        <f t="shared" si="6"/>
        <v>0.16220476798597125</v>
      </c>
      <c r="V6" s="18">
        <f>G6/B6</f>
        <v>494.463928778742</v>
      </c>
      <c r="W6" s="19">
        <f t="shared" ref="W6:Z7" si="7">H6/C6</f>
        <v>1105.8872536812562</v>
      </c>
      <c r="X6" s="19">
        <f t="shared" si="7"/>
        <v>485.76278134585067</v>
      </c>
      <c r="Y6" s="19">
        <f t="shared" si="7"/>
        <v>632.90936095767893</v>
      </c>
      <c r="Z6" s="49">
        <f t="shared" si="7"/>
        <v>520.9090475024226</v>
      </c>
      <c r="AA6" s="18">
        <f t="shared" ref="AA6:AE7" si="8">L6/B6</f>
        <v>46.110120867320653</v>
      </c>
      <c r="AB6" s="18">
        <f t="shared" si="8"/>
        <v>333.09982909171958</v>
      </c>
      <c r="AC6" s="18">
        <f t="shared" si="8"/>
        <v>191.78958277173595</v>
      </c>
      <c r="AD6" s="18">
        <f t="shared" si="8"/>
        <v>142.02511471763017</v>
      </c>
      <c r="AE6" s="45">
        <f t="shared" si="8"/>
        <v>84.493931191923721</v>
      </c>
    </row>
    <row r="7" spans="1:32" ht="15.75" thickBot="1">
      <c r="A7" s="13" t="s">
        <v>49</v>
      </c>
      <c r="B7" s="30">
        <f>SUM(B41:B52)</f>
        <v>96792.59</v>
      </c>
      <c r="C7" s="30">
        <f t="shared" ref="C7:F7" si="9">SUM(C41:C52)</f>
        <v>21269.769999999997</v>
      </c>
      <c r="D7" s="30">
        <f t="shared" si="9"/>
        <v>687965.71000000008</v>
      </c>
      <c r="E7" s="30">
        <f t="shared" si="9"/>
        <v>221624.06000000003</v>
      </c>
      <c r="F7" s="30">
        <f t="shared" si="9"/>
        <v>96165.38</v>
      </c>
      <c r="G7" s="30">
        <f>SUM(G41:G52)</f>
        <v>164866366.64517725</v>
      </c>
      <c r="H7" s="30">
        <f t="shared" ref="H7:K7" si="10">SUM(H41:H52)</f>
        <v>56879592.322224542</v>
      </c>
      <c r="I7" s="30">
        <f t="shared" si="10"/>
        <v>1220795350.3822279</v>
      </c>
      <c r="J7" s="30">
        <f t="shared" si="10"/>
        <v>465270867.13031495</v>
      </c>
      <c r="K7" s="30">
        <f t="shared" si="10"/>
        <v>237332076.92351851</v>
      </c>
      <c r="L7" s="30">
        <f>SUM(L41:L52)</f>
        <v>25496821.917170782</v>
      </c>
      <c r="M7" s="30">
        <f t="shared" ref="M7:P7" si="11">SUM(M41:M52)</f>
        <v>13048588.721315334</v>
      </c>
      <c r="N7" s="30">
        <f t="shared" si="11"/>
        <v>353938003.10710979</v>
      </c>
      <c r="O7" s="30">
        <f t="shared" si="11"/>
        <v>83448718.47126843</v>
      </c>
      <c r="P7" s="30">
        <f t="shared" si="11"/>
        <v>36641481.719277993</v>
      </c>
      <c r="Q7" s="21">
        <f t="shared" si="6"/>
        <v>0.15465144550704288</v>
      </c>
      <c r="R7" s="14">
        <f t="shared" si="6"/>
        <v>0.22940721247428603</v>
      </c>
      <c r="S7" s="14">
        <f t="shared" si="6"/>
        <v>0.28992410807945224</v>
      </c>
      <c r="T7" s="14">
        <f t="shared" si="6"/>
        <v>0.17935513346442938</v>
      </c>
      <c r="U7" s="22">
        <f t="shared" si="6"/>
        <v>0.15438908298554982</v>
      </c>
      <c r="V7" s="18">
        <f t="shared" ref="V7" si="12">G7/B7</f>
        <v>1703.2953312353482</v>
      </c>
      <c r="W7" s="19">
        <f t="shared" si="7"/>
        <v>2674.1987488451709</v>
      </c>
      <c r="X7" s="19">
        <f t="shared" si="7"/>
        <v>1774.5002877864767</v>
      </c>
      <c r="Y7" s="19">
        <f t="shared" si="7"/>
        <v>2099.369838862779</v>
      </c>
      <c r="Z7" s="49">
        <f t="shared" si="7"/>
        <v>2467.9575635589285</v>
      </c>
      <c r="AA7" s="18">
        <f t="shared" si="8"/>
        <v>263.41708510094401</v>
      </c>
      <c r="AB7" s="18">
        <f t="shared" si="8"/>
        <v>613.480480574794</v>
      </c>
      <c r="AC7" s="18">
        <f t="shared" si="8"/>
        <v>514.47041322322559</v>
      </c>
      <c r="AD7" s="18">
        <f t="shared" si="8"/>
        <v>376.53275764043138</v>
      </c>
      <c r="AE7" s="45">
        <f>P7/F7</f>
        <v>381.02570508511474</v>
      </c>
    </row>
    <row r="8" spans="1:32">
      <c r="A8" s="13" t="s">
        <v>61</v>
      </c>
      <c r="B8" s="25">
        <f>SUM(B50:B52)</f>
        <v>24654.83</v>
      </c>
      <c r="C8" s="25">
        <f t="shared" ref="C8:K8" si="13">SUM(C50:C52)</f>
        <v>7624.3499999999995</v>
      </c>
      <c r="D8" s="25">
        <f t="shared" si="13"/>
        <v>187047.71</v>
      </c>
      <c r="E8" s="25">
        <f t="shared" si="13"/>
        <v>54301</v>
      </c>
      <c r="F8" s="25">
        <f t="shared" si="13"/>
        <v>19465.410000000003</v>
      </c>
      <c r="G8" s="25">
        <f t="shared" si="13"/>
        <v>42924947.415007286</v>
      </c>
      <c r="H8" s="25">
        <f t="shared" si="13"/>
        <v>19800094.486585461</v>
      </c>
      <c r="I8" s="25">
        <f t="shared" si="13"/>
        <v>340598686.95660448</v>
      </c>
      <c r="J8" s="25">
        <f t="shared" si="13"/>
        <v>111225018.74026822</v>
      </c>
      <c r="K8" s="25">
        <f t="shared" si="13"/>
        <v>49050678.787367448</v>
      </c>
      <c r="L8" s="25">
        <f t="shared" ref="L8:P8" si="14">SUM(L50:L52)</f>
        <v>5871032.3327056607</v>
      </c>
      <c r="M8" s="25">
        <f t="shared" si="14"/>
        <v>4286031.3776393617</v>
      </c>
      <c r="N8" s="25">
        <f t="shared" si="14"/>
        <v>76996518.193311244</v>
      </c>
      <c r="O8" s="25">
        <f t="shared" si="14"/>
        <v>4283200.9814847847</v>
      </c>
      <c r="P8" s="25">
        <f t="shared" si="14"/>
        <v>2453493.7451267922</v>
      </c>
      <c r="Q8" s="21">
        <f>L8/G8</f>
        <v>0.13677436284180627</v>
      </c>
      <c r="R8" s="14">
        <f t="shared" ref="R8:R10" si="15">M8/H8</f>
        <v>0.21646519821120766</v>
      </c>
      <c r="S8" s="14">
        <f t="shared" ref="S8:S10" si="16">N8/I8</f>
        <v>0.22606228720758789</v>
      </c>
      <c r="T8" s="14">
        <f t="shared" ref="T8:T10" si="17">O8/J8</f>
        <v>3.8509330274754838E-2</v>
      </c>
      <c r="U8" s="22">
        <f t="shared" ref="U8:U10" si="18">P8/K8</f>
        <v>5.0019567634580153E-2</v>
      </c>
      <c r="V8" s="18">
        <f t="shared" ref="V8:V10" si="19">G8/B8</f>
        <v>1741.0360328993256</v>
      </c>
      <c r="W8" s="19">
        <f t="shared" ref="W8:W10" si="20">H8/C8</f>
        <v>2596.9550829363111</v>
      </c>
      <c r="X8" s="19">
        <f t="shared" ref="X8:X10" si="21">I8/D8</f>
        <v>1820.9187749831553</v>
      </c>
      <c r="Y8" s="19">
        <f t="shared" ref="Y8:Y10" si="22">J8/E8</f>
        <v>2048.3051645507121</v>
      </c>
      <c r="Z8" s="49">
        <f t="shared" ref="Z8:Z10" si="23">K8/F8</f>
        <v>2519.8893209733287</v>
      </c>
      <c r="AA8" s="18">
        <f t="shared" ref="AA8:AA10" si="24">L8/B8</f>
        <v>238.12909408443133</v>
      </c>
      <c r="AB8" s="18">
        <f t="shared" ref="AB8:AB10" si="25">M8/C8</f>
        <v>562.15039677341179</v>
      </c>
      <c r="AC8" s="18">
        <f t="shared" ref="AC8:AC10" si="26">N8/D8</f>
        <v>411.64106309193119</v>
      </c>
      <c r="AD8" s="18">
        <f t="shared" ref="AD8:AD10" si="27">O8/E8</f>
        <v>78.878860085169421</v>
      </c>
      <c r="AE8" s="45">
        <f t="shared" ref="AE8:AE10" si="28">P8/F8</f>
        <v>126.04377432208167</v>
      </c>
    </row>
    <row r="9" spans="1:32">
      <c r="A9" s="13" t="s">
        <v>62</v>
      </c>
      <c r="B9" s="25">
        <f>SUM(B47:B49)</f>
        <v>22117.489999999998</v>
      </c>
      <c r="C9" s="25">
        <f t="shared" ref="C9:F9" si="29">SUM(C47:C49)</f>
        <v>6114.6</v>
      </c>
      <c r="D9" s="25">
        <f t="shared" si="29"/>
        <v>152793.31</v>
      </c>
      <c r="E9" s="25">
        <f t="shared" si="29"/>
        <v>49010.560000000005</v>
      </c>
      <c r="F9" s="25">
        <f t="shared" si="29"/>
        <v>21100.12</v>
      </c>
      <c r="G9" s="25">
        <f t="shared" ref="G9:K9" si="30">SUM(G47:G49)</f>
        <v>39382108.971004382</v>
      </c>
      <c r="H9" s="25">
        <f t="shared" si="30"/>
        <v>16857251.700596809</v>
      </c>
      <c r="I9" s="25">
        <f t="shared" si="30"/>
        <v>281388223.32803643</v>
      </c>
      <c r="J9" s="25">
        <f t="shared" si="30"/>
        <v>108551256.55706987</v>
      </c>
      <c r="K9" s="25">
        <f t="shared" si="30"/>
        <v>54329367.721760191</v>
      </c>
      <c r="L9" s="25">
        <f t="shared" ref="L9:P9" si="31">SUM(L47:L49)</f>
        <v>6380668.2163229361</v>
      </c>
      <c r="M9" s="25">
        <f t="shared" si="31"/>
        <v>2641679.4015560299</v>
      </c>
      <c r="N9" s="25">
        <f t="shared" si="31"/>
        <v>91958317.815839455</v>
      </c>
      <c r="O9" s="25">
        <f t="shared" si="31"/>
        <v>21925910.818383574</v>
      </c>
      <c r="P9" s="25">
        <f t="shared" si="31"/>
        <v>13681773.161261834</v>
      </c>
      <c r="Q9" s="21">
        <f t="shared" ref="Q9:Q10" si="32">L9/G9</f>
        <v>0.16201946475291079</v>
      </c>
      <c r="R9" s="14">
        <f t="shared" si="15"/>
        <v>0.15670878316792913</v>
      </c>
      <c r="S9" s="14">
        <f t="shared" si="16"/>
        <v>0.32680229729670102</v>
      </c>
      <c r="T9" s="14">
        <f t="shared" si="17"/>
        <v>0.20198670668410199</v>
      </c>
      <c r="U9" s="22">
        <f t="shared" si="18"/>
        <v>0.25183015623025484</v>
      </c>
      <c r="V9" s="18">
        <f t="shared" si="19"/>
        <v>1780.58671987664</v>
      </c>
      <c r="W9" s="19">
        <f t="shared" si="20"/>
        <v>2756.8854382292889</v>
      </c>
      <c r="X9" s="19">
        <f t="shared" si="21"/>
        <v>1841.6265956149286</v>
      </c>
      <c r="Y9" s="19">
        <f t="shared" si="22"/>
        <v>2214.8544427378479</v>
      </c>
      <c r="Z9" s="49">
        <f t="shared" si="23"/>
        <v>2574.8369071721013</v>
      </c>
      <c r="AA9" s="18">
        <f t="shared" si="24"/>
        <v>288.4897073005543</v>
      </c>
      <c r="AB9" s="18">
        <f t="shared" si="25"/>
        <v>432.02816235829488</v>
      </c>
      <c r="AC9" s="18">
        <f t="shared" si="26"/>
        <v>601.84780220966127</v>
      </c>
      <c r="AD9" s="18">
        <f t="shared" si="27"/>
        <v>447.37115467326987</v>
      </c>
      <c r="AE9" s="45">
        <f t="shared" si="28"/>
        <v>648.42158060057648</v>
      </c>
    </row>
    <row r="10" spans="1:32">
      <c r="A10" s="13" t="s">
        <v>60</v>
      </c>
      <c r="B10" s="25">
        <f>SUM(B38:B40)</f>
        <v>25777.420000000002</v>
      </c>
      <c r="C10" s="25">
        <f t="shared" ref="C10:F10" si="33">SUM(C38:C40)</f>
        <v>4229.76</v>
      </c>
      <c r="D10" s="25">
        <f t="shared" si="33"/>
        <v>186557.45</v>
      </c>
      <c r="E10" s="25">
        <f t="shared" si="33"/>
        <v>65706.149999999994</v>
      </c>
      <c r="F10" s="25">
        <f t="shared" si="33"/>
        <v>22330.53</v>
      </c>
      <c r="G10" s="25">
        <f t="shared" ref="G10:K10" si="34">SUM(G38:G40)</f>
        <v>41431954.957592271</v>
      </c>
      <c r="H10" s="25">
        <f t="shared" si="34"/>
        <v>11520228.949980561</v>
      </c>
      <c r="I10" s="25">
        <f t="shared" si="34"/>
        <v>317251786.61113536</v>
      </c>
      <c r="J10" s="25">
        <f t="shared" si="34"/>
        <v>140774350.59971645</v>
      </c>
      <c r="K10" s="25">
        <f t="shared" si="34"/>
        <v>52295355.473856248</v>
      </c>
      <c r="L10" s="25">
        <f t="shared" ref="L10:P10" si="35">SUM(L38:L40)</f>
        <v>3497304.3407604485</v>
      </c>
      <c r="M10" s="25">
        <f t="shared" si="35"/>
        <v>3521123.9924432412</v>
      </c>
      <c r="N10" s="25">
        <f t="shared" si="35"/>
        <v>127896680.67083099</v>
      </c>
      <c r="O10" s="25">
        <f t="shared" si="35"/>
        <v>32792780.463494308</v>
      </c>
      <c r="P10" s="25">
        <f t="shared" si="35"/>
        <v>6963927.3375762105</v>
      </c>
      <c r="Q10" s="21">
        <f t="shared" si="32"/>
        <v>8.4410797036734542E-2</v>
      </c>
      <c r="R10" s="14">
        <f t="shared" si="15"/>
        <v>0.3056470498747495</v>
      </c>
      <c r="S10" s="14">
        <f t="shared" si="16"/>
        <v>0.40313935513812449</v>
      </c>
      <c r="T10" s="14">
        <f t="shared" si="17"/>
        <v>0.23294570583201368</v>
      </c>
      <c r="U10" s="22">
        <f t="shared" si="18"/>
        <v>0.13316531218642641</v>
      </c>
      <c r="V10" s="18">
        <f t="shared" si="19"/>
        <v>1607.2964229000524</v>
      </c>
      <c r="W10" s="19">
        <f t="shared" si="20"/>
        <v>2723.6129118391018</v>
      </c>
      <c r="X10" s="19">
        <f t="shared" si="21"/>
        <v>1700.5581208959243</v>
      </c>
      <c r="Y10" s="19">
        <f t="shared" si="22"/>
        <v>2142.4836274795657</v>
      </c>
      <c r="Z10" s="49">
        <f t="shared" si="23"/>
        <v>2341.8770389174038</v>
      </c>
      <c r="AA10" s="18">
        <f t="shared" si="24"/>
        <v>135.67317213128575</v>
      </c>
      <c r="AB10" s="18">
        <f t="shared" si="25"/>
        <v>832.46425150439768</v>
      </c>
      <c r="AC10" s="18">
        <f t="shared" si="26"/>
        <v>685.56190423288365</v>
      </c>
      <c r="AD10" s="18">
        <f t="shared" si="27"/>
        <v>499.08236083676053</v>
      </c>
      <c r="AE10" s="45">
        <f t="shared" si="28"/>
        <v>311.85678698965995</v>
      </c>
    </row>
    <row r="11" spans="1:32" ht="15.75" thickBot="1">
      <c r="B11" s="16"/>
      <c r="F11" s="17"/>
      <c r="G11" s="16"/>
      <c r="K11" s="17"/>
      <c r="Q11" s="46"/>
      <c r="R11" s="47"/>
      <c r="S11" s="47"/>
      <c r="T11" s="47"/>
      <c r="U11" s="48"/>
      <c r="V11" s="46"/>
      <c r="W11" s="47"/>
      <c r="X11" s="47"/>
      <c r="Y11" s="47"/>
      <c r="Z11" s="48"/>
      <c r="AA11" s="46"/>
      <c r="AB11" s="47"/>
      <c r="AC11" s="47"/>
      <c r="AD11" s="47"/>
      <c r="AE11" s="48"/>
    </row>
    <row r="12" spans="1:32" ht="15.75" thickBot="1">
      <c r="A12" s="3"/>
      <c r="B12" s="99" t="s">
        <v>2</v>
      </c>
      <c r="C12" s="100"/>
      <c r="D12" s="100"/>
      <c r="E12" s="101"/>
      <c r="F12" s="102"/>
      <c r="G12" s="103" t="s">
        <v>45</v>
      </c>
      <c r="H12" s="104"/>
      <c r="I12" s="104"/>
      <c r="J12" s="105"/>
      <c r="K12" s="106"/>
      <c r="L12" s="85" t="s">
        <v>46</v>
      </c>
      <c r="M12" s="86"/>
      <c r="N12" s="86"/>
      <c r="O12" s="87"/>
      <c r="P12" s="87"/>
      <c r="Q12" s="88" t="s">
        <v>0</v>
      </c>
      <c r="R12" s="89"/>
      <c r="S12" s="89"/>
      <c r="T12" s="90"/>
      <c r="U12" s="91"/>
      <c r="V12" s="92" t="s">
        <v>47</v>
      </c>
      <c r="W12" s="93"/>
      <c r="X12" s="93"/>
      <c r="Y12" s="94"/>
      <c r="Z12" s="94"/>
      <c r="AA12" s="95" t="s">
        <v>48</v>
      </c>
      <c r="AB12" s="96"/>
      <c r="AC12" s="96"/>
      <c r="AD12" s="97"/>
      <c r="AE12" s="98"/>
    </row>
    <row r="13" spans="1:32" s="2" customFormat="1" ht="72" thickBot="1">
      <c r="A13" s="4" t="s">
        <v>3</v>
      </c>
      <c r="B13" s="26" t="s">
        <v>5</v>
      </c>
      <c r="C13" s="27" t="s">
        <v>6</v>
      </c>
      <c r="D13" s="27" t="s">
        <v>7</v>
      </c>
      <c r="E13" s="27" t="s">
        <v>8</v>
      </c>
      <c r="F13" s="28" t="s">
        <v>9</v>
      </c>
      <c r="G13" s="26" t="s">
        <v>5</v>
      </c>
      <c r="H13" s="27" t="s">
        <v>6</v>
      </c>
      <c r="I13" s="27" t="s">
        <v>7</v>
      </c>
      <c r="J13" s="27" t="s">
        <v>8</v>
      </c>
      <c r="K13" s="28" t="s">
        <v>9</v>
      </c>
      <c r="L13" s="26" t="s">
        <v>5</v>
      </c>
      <c r="M13" s="27" t="s">
        <v>6</v>
      </c>
      <c r="N13" s="27" t="s">
        <v>7</v>
      </c>
      <c r="O13" s="27" t="s">
        <v>8</v>
      </c>
      <c r="P13" s="28" t="s">
        <v>9</v>
      </c>
      <c r="Q13" s="31" t="s">
        <v>5</v>
      </c>
      <c r="R13" s="32" t="s">
        <v>6</v>
      </c>
      <c r="S13" s="32" t="s">
        <v>7</v>
      </c>
      <c r="T13" s="32" t="s">
        <v>8</v>
      </c>
      <c r="U13" s="33" t="s">
        <v>9</v>
      </c>
      <c r="V13" s="26" t="s">
        <v>5</v>
      </c>
      <c r="W13" s="27" t="s">
        <v>6</v>
      </c>
      <c r="X13" s="27" t="s">
        <v>7</v>
      </c>
      <c r="Y13" s="27" t="s">
        <v>8</v>
      </c>
      <c r="Z13" s="28" t="s">
        <v>9</v>
      </c>
      <c r="AA13" s="31" t="s">
        <v>5</v>
      </c>
      <c r="AB13" s="32" t="s">
        <v>6</v>
      </c>
      <c r="AC13" s="32" t="s">
        <v>7</v>
      </c>
      <c r="AD13" s="32" t="s">
        <v>8</v>
      </c>
      <c r="AE13" s="33" t="s">
        <v>9</v>
      </c>
    </row>
    <row r="14" spans="1:32">
      <c r="A14" s="1">
        <v>43647</v>
      </c>
      <c r="B14" s="62">
        <v>5643.22</v>
      </c>
      <c r="C14" s="62">
        <v>0</v>
      </c>
      <c r="D14" s="62">
        <v>64290.75</v>
      </c>
      <c r="E14" s="62">
        <v>15712.16</v>
      </c>
      <c r="F14" s="62">
        <v>8117.98</v>
      </c>
      <c r="G14" s="62">
        <v>428870.36482546694</v>
      </c>
      <c r="H14" s="62">
        <v>0</v>
      </c>
      <c r="I14" s="62">
        <v>5233233.7325663865</v>
      </c>
      <c r="J14" s="62">
        <v>1565894.8940193837</v>
      </c>
      <c r="K14" s="62">
        <v>955451.95020092977</v>
      </c>
      <c r="L14" s="62">
        <v>-80576.069655661457</v>
      </c>
      <c r="M14" s="62">
        <v>0</v>
      </c>
      <c r="N14" s="62">
        <v>1251179.6391143333</v>
      </c>
      <c r="O14" s="62">
        <v>70222.945394373906</v>
      </c>
      <c r="P14" s="62">
        <v>343184.47718855884</v>
      </c>
      <c r="Q14" s="34">
        <f>L14/G14</f>
        <v>-0.18787977968226527</v>
      </c>
      <c r="R14" s="35" t="e">
        <f t="shared" ref="R14:U29" si="36">M14/H14</f>
        <v>#DIV/0!</v>
      </c>
      <c r="S14" s="35">
        <f t="shared" si="36"/>
        <v>0.23908346216761711</v>
      </c>
      <c r="T14" s="35">
        <f t="shared" si="36"/>
        <v>4.4845248338554605E-2</v>
      </c>
      <c r="U14" s="36">
        <f t="shared" si="36"/>
        <v>0.3591854902974323</v>
      </c>
      <c r="V14" s="37">
        <f>G14/B14</f>
        <v>75.997456208594897</v>
      </c>
      <c r="W14" s="38" t="e">
        <f t="shared" ref="W14:Z29" si="37">H14/C14</f>
        <v>#DIV/0!</v>
      </c>
      <c r="X14" s="38">
        <f t="shared" si="37"/>
        <v>81.399481769405185</v>
      </c>
      <c r="Y14" s="38">
        <f t="shared" si="37"/>
        <v>99.661338353185286</v>
      </c>
      <c r="Z14" s="40">
        <f t="shared" si="37"/>
        <v>117.69577532845977</v>
      </c>
      <c r="AA14" s="42">
        <f>V14*Q14</f>
        <v>-14.278385328883411</v>
      </c>
      <c r="AB14" s="43" t="e">
        <f t="shared" ref="AB14:AE29" si="38">W14*R14</f>
        <v>#DIV/0!</v>
      </c>
      <c r="AC14" s="43">
        <f t="shared" si="38"/>
        <v>19.461269920079225</v>
      </c>
      <c r="AD14" s="43">
        <f t="shared" si="38"/>
        <v>4.4693374682013109</v>
      </c>
      <c r="AE14" s="44">
        <f t="shared" si="38"/>
        <v>42.274614767289258</v>
      </c>
    </row>
    <row r="15" spans="1:32">
      <c r="A15" s="1">
        <v>43678</v>
      </c>
      <c r="B15" s="62">
        <v>5757.36</v>
      </c>
      <c r="C15" s="62">
        <v>0</v>
      </c>
      <c r="D15" s="62">
        <v>65669.919999999998</v>
      </c>
      <c r="E15" s="62">
        <v>24583.01</v>
      </c>
      <c r="F15" s="62">
        <v>10224.74</v>
      </c>
      <c r="G15" s="62">
        <v>458676.27983539097</v>
      </c>
      <c r="H15" s="62">
        <v>0</v>
      </c>
      <c r="I15" s="62">
        <v>5308817.1275720159</v>
      </c>
      <c r="J15" s="62">
        <v>2740041.0370370373</v>
      </c>
      <c r="K15" s="62">
        <v>1262585.7037037036</v>
      </c>
      <c r="L15" s="62">
        <v>72231.654320987727</v>
      </c>
      <c r="M15" s="62">
        <v>0</v>
      </c>
      <c r="N15" s="62">
        <v>1097243.9506172845</v>
      </c>
      <c r="O15" s="62">
        <v>73016.534979424017</v>
      </c>
      <c r="P15" s="62">
        <v>372197.21810699586</v>
      </c>
      <c r="Q15" s="6">
        <f t="shared" ref="Q15:U37" si="39">L15/G15</f>
        <v>0.15747850389584156</v>
      </c>
      <c r="R15" s="5" t="e">
        <f t="shared" si="36"/>
        <v>#DIV/0!</v>
      </c>
      <c r="S15" s="5">
        <f t="shared" si="36"/>
        <v>0.20668332026707206</v>
      </c>
      <c r="T15" s="5">
        <f t="shared" si="36"/>
        <v>2.6647971323225494E-2</v>
      </c>
      <c r="U15" s="23">
        <f t="shared" si="36"/>
        <v>0.29478966617092395</v>
      </c>
      <c r="V15" s="39">
        <f t="shared" ref="V15:Z37" si="40">G15/B15</f>
        <v>79.667812996823372</v>
      </c>
      <c r="W15" s="20" t="e">
        <f t="shared" si="37"/>
        <v>#DIV/0!</v>
      </c>
      <c r="X15" s="20">
        <f t="shared" si="37"/>
        <v>80.8409257628457</v>
      </c>
      <c r="Y15" s="20">
        <f t="shared" si="37"/>
        <v>111.46076241424616</v>
      </c>
      <c r="Z15" s="41">
        <f t="shared" si="37"/>
        <v>123.4834043412061</v>
      </c>
      <c r="AA15" s="8">
        <f t="shared" ref="AA15:AE37" si="41">V15*Q15</f>
        <v>12.545967999393426</v>
      </c>
      <c r="AB15" s="7" t="e">
        <f t="shared" si="38"/>
        <v>#DIV/0!</v>
      </c>
      <c r="AC15" s="7">
        <f t="shared" si="38"/>
        <v>16.708470950128834</v>
      </c>
      <c r="AD15" s="7">
        <f t="shared" si="38"/>
        <v>2.9702032004796819</v>
      </c>
      <c r="AE15" s="9">
        <f t="shared" si="38"/>
        <v>36.401631543393364</v>
      </c>
    </row>
    <row r="16" spans="1:32">
      <c r="A16" s="1">
        <v>43709</v>
      </c>
      <c r="B16" s="62">
        <v>7441.7</v>
      </c>
      <c r="C16" s="62">
        <v>0</v>
      </c>
      <c r="D16" s="62">
        <v>56325.26</v>
      </c>
      <c r="E16" s="62">
        <v>17271.2</v>
      </c>
      <c r="F16" s="62">
        <v>9744.48</v>
      </c>
      <c r="G16" s="62">
        <v>596640.51653232437</v>
      </c>
      <c r="H16" s="62">
        <v>0</v>
      </c>
      <c r="I16" s="62">
        <v>4369587.8762954399</v>
      </c>
      <c r="J16" s="62">
        <v>1840281.8144431654</v>
      </c>
      <c r="K16" s="62">
        <v>1103565.3643691395</v>
      </c>
      <c r="L16" s="62">
        <v>141567.93880572458</v>
      </c>
      <c r="M16" s="62">
        <v>0</v>
      </c>
      <c r="N16" s="62">
        <v>925778.2776772494</v>
      </c>
      <c r="O16" s="62">
        <v>212712.16482974205</v>
      </c>
      <c r="P16" s="62">
        <v>304402.51686132565</v>
      </c>
      <c r="Q16" s="6">
        <f t="shared" si="39"/>
        <v>0.23727510097456617</v>
      </c>
      <c r="R16" s="5" t="e">
        <f t="shared" si="36"/>
        <v>#DIV/0!</v>
      </c>
      <c r="S16" s="5">
        <f t="shared" si="36"/>
        <v>0.21186855691803347</v>
      </c>
      <c r="T16" s="5">
        <f t="shared" si="36"/>
        <v>0.11558673414055594</v>
      </c>
      <c r="U16" s="23">
        <f t="shared" si="36"/>
        <v>0.27583551159684988</v>
      </c>
      <c r="V16" s="39">
        <f t="shared" si="40"/>
        <v>80.175298188898282</v>
      </c>
      <c r="W16" s="20" t="e">
        <f t="shared" si="37"/>
        <v>#DIV/0!</v>
      </c>
      <c r="X16" s="20">
        <f t="shared" si="37"/>
        <v>77.57776664138683</v>
      </c>
      <c r="Y16" s="20">
        <f t="shared" si="37"/>
        <v>106.55205280716831</v>
      </c>
      <c r="Z16" s="41">
        <f t="shared" si="37"/>
        <v>113.25030831497828</v>
      </c>
      <c r="AA16" s="8">
        <f t="shared" si="41"/>
        <v>19.02360197343679</v>
      </c>
      <c r="AB16" s="7" t="e">
        <f t="shared" si="38"/>
        <v>#DIV/0!</v>
      </c>
      <c r="AC16" s="7">
        <f t="shared" si="38"/>
        <v>16.436289467234584</v>
      </c>
      <c r="AD16" s="7">
        <f t="shared" si="38"/>
        <v>12.316003799952639</v>
      </c>
      <c r="AE16" s="9">
        <f t="shared" si="38"/>
        <v>31.238456732563016</v>
      </c>
    </row>
    <row r="17" spans="1:31">
      <c r="A17" s="1">
        <v>43739</v>
      </c>
      <c r="B17" s="62">
        <v>8250.7900000000009</v>
      </c>
      <c r="C17" s="62">
        <v>0</v>
      </c>
      <c r="D17" s="62">
        <v>54968.19</v>
      </c>
      <c r="E17" s="62">
        <v>19969.03</v>
      </c>
      <c r="F17" s="62">
        <v>13188.22</v>
      </c>
      <c r="G17" s="62">
        <v>653883.76861117873</v>
      </c>
      <c r="H17" s="62">
        <v>0</v>
      </c>
      <c r="I17" s="62">
        <v>4608885.5015865266</v>
      </c>
      <c r="J17" s="62">
        <v>2102152.6075990563</v>
      </c>
      <c r="K17" s="62">
        <v>1527532.6824505732</v>
      </c>
      <c r="L17" s="62">
        <v>-58517.516882271702</v>
      </c>
      <c r="M17" s="62">
        <v>0</v>
      </c>
      <c r="N17" s="62">
        <v>1121326.8895940124</v>
      </c>
      <c r="O17" s="62">
        <v>40692.791473436504</v>
      </c>
      <c r="P17" s="62">
        <v>172306.0450736309</v>
      </c>
      <c r="Q17" s="6">
        <f t="shared" si="39"/>
        <v>-8.9492230410552043E-2</v>
      </c>
      <c r="R17" s="5" t="e">
        <f t="shared" si="36"/>
        <v>#DIV/0!</v>
      </c>
      <c r="S17" s="5">
        <f t="shared" si="36"/>
        <v>0.24329675562736711</v>
      </c>
      <c r="T17" s="5">
        <f t="shared" si="36"/>
        <v>1.9357677138346865E-2</v>
      </c>
      <c r="U17" s="23">
        <f t="shared" si="36"/>
        <v>0.11280023468774866</v>
      </c>
      <c r="V17" s="39">
        <f t="shared" si="40"/>
        <v>79.251049731138309</v>
      </c>
      <c r="W17" s="20" t="e">
        <f t="shared" si="37"/>
        <v>#DIV/0!</v>
      </c>
      <c r="X17" s="20">
        <f t="shared" si="37"/>
        <v>83.846411926361895</v>
      </c>
      <c r="Y17" s="20">
        <f t="shared" si="37"/>
        <v>105.27064196904189</v>
      </c>
      <c r="Z17" s="41">
        <f t="shared" si="37"/>
        <v>115.82553843131016</v>
      </c>
      <c r="AA17" s="8">
        <f t="shared" si="41"/>
        <v>-7.0923532028171481</v>
      </c>
      <c r="AB17" s="7" t="e">
        <f t="shared" si="38"/>
        <v>#DIV/0!</v>
      </c>
      <c r="AC17" s="7">
        <f t="shared" si="38"/>
        <v>20.399559992679627</v>
      </c>
      <c r="AD17" s="7">
        <f t="shared" si="38"/>
        <v>2.0377950993832203</v>
      </c>
      <c r="AE17" s="9">
        <f t="shared" si="38"/>
        <v>13.065147917886639</v>
      </c>
    </row>
    <row r="18" spans="1:31">
      <c r="A18" s="1">
        <v>43770</v>
      </c>
      <c r="B18" s="62">
        <v>8381.9500000000007</v>
      </c>
      <c r="C18" s="62">
        <v>0</v>
      </c>
      <c r="D18" s="62">
        <v>57302.96</v>
      </c>
      <c r="E18" s="62">
        <v>16170</v>
      </c>
      <c r="F18" s="62">
        <v>9048.7900000000009</v>
      </c>
      <c r="G18" s="62">
        <v>663762.77321345522</v>
      </c>
      <c r="H18" s="62">
        <v>0</v>
      </c>
      <c r="I18" s="62">
        <v>4447362.2306619138</v>
      </c>
      <c r="J18" s="62">
        <v>1645603.0460393736</v>
      </c>
      <c r="K18" s="62">
        <v>982189.11021547019</v>
      </c>
      <c r="L18" s="62">
        <v>31010.207719733327</v>
      </c>
      <c r="M18" s="62">
        <v>0</v>
      </c>
      <c r="N18" s="62">
        <v>1174630.8246783456</v>
      </c>
      <c r="O18" s="62">
        <v>249525.91071151776</v>
      </c>
      <c r="P18" s="62">
        <v>251405.61928383182</v>
      </c>
      <c r="Q18" s="6">
        <f t="shared" si="39"/>
        <v>4.6718811254817021E-2</v>
      </c>
      <c r="R18" s="5" t="e">
        <f t="shared" si="36"/>
        <v>#DIV/0!</v>
      </c>
      <c r="S18" s="5">
        <f t="shared" si="36"/>
        <v>0.26411854122876827</v>
      </c>
      <c r="T18" s="5">
        <f t="shared" si="36"/>
        <v>0.15163189647228414</v>
      </c>
      <c r="U18" s="23">
        <f t="shared" si="36"/>
        <v>0.25596457613817269</v>
      </c>
      <c r="V18" s="39">
        <f t="shared" si="40"/>
        <v>79.189541003400777</v>
      </c>
      <c r="W18" s="20" t="e">
        <f t="shared" si="37"/>
        <v>#DIV/0!</v>
      </c>
      <c r="X18" s="20">
        <f t="shared" si="37"/>
        <v>77.611387451222654</v>
      </c>
      <c r="Y18" s="20">
        <f t="shared" si="37"/>
        <v>101.76889585895941</v>
      </c>
      <c r="Z18" s="41">
        <f t="shared" si="37"/>
        <v>108.54369592127456</v>
      </c>
      <c r="AA18" s="8">
        <f t="shared" si="41"/>
        <v>3.6996412194934742</v>
      </c>
      <c r="AB18" s="7" t="e">
        <f t="shared" si="38"/>
        <v>#DIV/0!</v>
      </c>
      <c r="AC18" s="7">
        <f t="shared" si="38"/>
        <v>20.498606436357658</v>
      </c>
      <c r="AD18" s="7">
        <f t="shared" si="38"/>
        <v>15.431410680984399</v>
      </c>
      <c r="AE18" s="9">
        <f t="shared" si="38"/>
        <v>27.783341118959747</v>
      </c>
    </row>
    <row r="19" spans="1:31">
      <c r="A19" s="1">
        <v>43800</v>
      </c>
      <c r="B19" s="62">
        <v>6867.82</v>
      </c>
      <c r="C19" s="62">
        <v>0</v>
      </c>
      <c r="D19" s="62">
        <v>41051.760000000002</v>
      </c>
      <c r="E19" s="62">
        <v>18113.03</v>
      </c>
      <c r="F19" s="62">
        <v>8949.9</v>
      </c>
      <c r="G19" s="62">
        <v>623228.97441842488</v>
      </c>
      <c r="H19" s="62">
        <v>0</v>
      </c>
      <c r="I19" s="62">
        <v>2683271.7056959579</v>
      </c>
      <c r="J19" s="62">
        <v>1718900.3400571917</v>
      </c>
      <c r="K19" s="62">
        <v>980164.29399489914</v>
      </c>
      <c r="L19" s="62">
        <v>91823.904474843497</v>
      </c>
      <c r="M19" s="62">
        <v>0</v>
      </c>
      <c r="N19" s="62">
        <v>391389.62052708847</v>
      </c>
      <c r="O19" s="62">
        <v>275963.041966149</v>
      </c>
      <c r="P19" s="62">
        <v>244922.57516036794</v>
      </c>
      <c r="Q19" s="6">
        <f t="shared" si="39"/>
        <v>0.14733574375377895</v>
      </c>
      <c r="R19" s="5" t="e">
        <f t="shared" si="36"/>
        <v>#DIV/0!</v>
      </c>
      <c r="S19" s="5">
        <f t="shared" si="36"/>
        <v>0.145862835916415</v>
      </c>
      <c r="T19" s="5">
        <f t="shared" si="36"/>
        <v>0.16054627225041279</v>
      </c>
      <c r="U19" s="23">
        <f t="shared" si="36"/>
        <v>0.2498791035961187</v>
      </c>
      <c r="V19" s="39">
        <f t="shared" si="40"/>
        <v>90.74625928146412</v>
      </c>
      <c r="W19" s="20" t="e">
        <f t="shared" si="37"/>
        <v>#DIV/0!</v>
      </c>
      <c r="X19" s="20">
        <f t="shared" si="37"/>
        <v>65.363134386831589</v>
      </c>
      <c r="Y19" s="20">
        <f t="shared" si="37"/>
        <v>94.898553144183595</v>
      </c>
      <c r="Z19" s="41">
        <f t="shared" si="37"/>
        <v>109.51678722610299</v>
      </c>
      <c r="AA19" s="8">
        <f t="shared" si="41"/>
        <v>13.370167604107783</v>
      </c>
      <c r="AB19" s="7" t="e">
        <f t="shared" si="38"/>
        <v>#DIV/0!</v>
      </c>
      <c r="AC19" s="7">
        <f t="shared" si="38"/>
        <v>9.5340521460489995</v>
      </c>
      <c r="AD19" s="7">
        <f t="shared" si="38"/>
        <v>15.235608949256367</v>
      </c>
      <c r="AE19" s="9">
        <f t="shared" si="38"/>
        <v>27.365956620785479</v>
      </c>
    </row>
    <row r="20" spans="1:31">
      <c r="A20" s="1">
        <v>43831</v>
      </c>
      <c r="B20" s="62">
        <v>6492.75</v>
      </c>
      <c r="C20" s="62">
        <v>0</v>
      </c>
      <c r="D20" s="62">
        <v>52492.6</v>
      </c>
      <c r="E20" s="62">
        <v>16605.849999999999</v>
      </c>
      <c r="F20" s="62">
        <v>9143.74</v>
      </c>
      <c r="G20" s="62">
        <v>508331.56128441764</v>
      </c>
      <c r="H20" s="62">
        <v>0</v>
      </c>
      <c r="I20" s="62">
        <v>4137475.9209823813</v>
      </c>
      <c r="J20" s="62">
        <v>1734401.3423842576</v>
      </c>
      <c r="K20" s="62">
        <v>974612.76790481282</v>
      </c>
      <c r="L20" s="62">
        <v>37338.15879795589</v>
      </c>
      <c r="M20" s="62">
        <v>0</v>
      </c>
      <c r="N20" s="62">
        <v>1057042.1935779119</v>
      </c>
      <c r="O20" s="62">
        <v>169566.73022652767</v>
      </c>
      <c r="P20" s="62">
        <v>242926.96209289908</v>
      </c>
      <c r="Q20" s="6">
        <f t="shared" si="39"/>
        <v>7.34523717229211E-2</v>
      </c>
      <c r="R20" s="5" t="e">
        <f t="shared" si="36"/>
        <v>#DIV/0!</v>
      </c>
      <c r="S20" s="5">
        <f t="shared" si="36"/>
        <v>0.2554799626065094</v>
      </c>
      <c r="T20" s="5">
        <f t="shared" si="36"/>
        <v>9.7766719895077236E-2</v>
      </c>
      <c r="U20" s="23">
        <f t="shared" si="36"/>
        <v>0.24925485289417523</v>
      </c>
      <c r="V20" s="39">
        <f t="shared" si="40"/>
        <v>78.292181476942375</v>
      </c>
      <c r="W20" s="20" t="e">
        <f t="shared" si="37"/>
        <v>#DIV/0!</v>
      </c>
      <c r="X20" s="20">
        <f t="shared" si="37"/>
        <v>78.82017505290996</v>
      </c>
      <c r="Y20" s="20">
        <f t="shared" si="37"/>
        <v>104.44520108180296</v>
      </c>
      <c r="Z20" s="41">
        <f t="shared" si="37"/>
        <v>106.58797908785823</v>
      </c>
      <c r="AA20" s="8">
        <f t="shared" si="41"/>
        <v>5.7507464168427695</v>
      </c>
      <c r="AB20" s="7" t="e">
        <f t="shared" si="38"/>
        <v>#DIV/0!</v>
      </c>
      <c r="AC20" s="7">
        <f t="shared" si="38"/>
        <v>20.136975375155963</v>
      </c>
      <c r="AD20" s="7">
        <f t="shared" si="38"/>
        <v>10.211264718549648</v>
      </c>
      <c r="AE20" s="9">
        <f t="shared" si="38"/>
        <v>26.567571047831528</v>
      </c>
    </row>
    <row r="21" spans="1:31">
      <c r="A21" s="1">
        <v>43862</v>
      </c>
      <c r="B21" s="62">
        <v>8333.7000000000007</v>
      </c>
      <c r="C21" s="62">
        <v>0</v>
      </c>
      <c r="D21" s="62">
        <v>50466.84</v>
      </c>
      <c r="E21" s="62">
        <v>16804.07</v>
      </c>
      <c r="F21" s="62">
        <v>10799.11</v>
      </c>
      <c r="G21" s="62">
        <v>553374.89686783799</v>
      </c>
      <c r="H21" s="62">
        <v>0</v>
      </c>
      <c r="I21" s="62">
        <v>4140613.491214667</v>
      </c>
      <c r="J21" s="62">
        <v>1630614.0259740262</v>
      </c>
      <c r="K21" s="62">
        <v>1109729.3812070284</v>
      </c>
      <c r="L21" s="62">
        <v>-165355.90527119939</v>
      </c>
      <c r="M21" s="62">
        <v>0</v>
      </c>
      <c r="N21" s="62">
        <v>1405456.9213139797</v>
      </c>
      <c r="O21" s="62">
        <v>169719.20550038241</v>
      </c>
      <c r="P21" s="62">
        <v>319256.62337662344</v>
      </c>
      <c r="Q21" s="6">
        <f t="shared" si="39"/>
        <v>-0.29881352805689554</v>
      </c>
      <c r="R21" s="5" t="e">
        <f t="shared" si="36"/>
        <v>#DIV/0!</v>
      </c>
      <c r="S21" s="5">
        <f t="shared" si="36"/>
        <v>0.33943204896955564</v>
      </c>
      <c r="T21" s="5">
        <f t="shared" si="36"/>
        <v>0.10408300357836235</v>
      </c>
      <c r="U21" s="23">
        <f t="shared" si="36"/>
        <v>0.28768871833363102</v>
      </c>
      <c r="V21" s="39">
        <f t="shared" si="40"/>
        <v>66.402065933239484</v>
      </c>
      <c r="W21" s="20" t="e">
        <f t="shared" si="37"/>
        <v>#DIV/0!</v>
      </c>
      <c r="X21" s="20">
        <f t="shared" si="37"/>
        <v>82.046220671131124</v>
      </c>
      <c r="Y21" s="20">
        <f t="shared" si="37"/>
        <v>97.036850356730611</v>
      </c>
      <c r="Z21" s="41">
        <f t="shared" si="37"/>
        <v>102.76118876528051</v>
      </c>
      <c r="AA21" s="8">
        <f t="shared" si="41"/>
        <v>-19.841835591777883</v>
      </c>
      <c r="AB21" s="7" t="e">
        <f t="shared" si="38"/>
        <v>#DIV/0!</v>
      </c>
      <c r="AC21" s="7">
        <f t="shared" si="38"/>
        <v>27.849116792610349</v>
      </c>
      <c r="AD21" s="7">
        <f t="shared" si="38"/>
        <v>10.099886842912603</v>
      </c>
      <c r="AE21" s="9">
        <f t="shared" si="38"/>
        <v>29.563234690323874</v>
      </c>
    </row>
    <row r="22" spans="1:31">
      <c r="A22" s="1">
        <v>43891</v>
      </c>
      <c r="B22" s="62">
        <v>10452.969999999999</v>
      </c>
      <c r="C22" s="62">
        <v>0</v>
      </c>
      <c r="D22" s="62">
        <v>58393.75</v>
      </c>
      <c r="E22" s="62">
        <v>20532.03</v>
      </c>
      <c r="F22" s="62">
        <v>14698.26</v>
      </c>
      <c r="G22" s="62">
        <v>776075.30623390782</v>
      </c>
      <c r="H22" s="62">
        <v>0</v>
      </c>
      <c r="I22" s="62">
        <v>4237241.7882499797</v>
      </c>
      <c r="J22" s="62">
        <v>2110552.5005851602</v>
      </c>
      <c r="K22" s="62">
        <v>1598495.9038776625</v>
      </c>
      <c r="L22" s="62">
        <v>65555.746274478923</v>
      </c>
      <c r="M22" s="62">
        <v>-1778.2008270266053</v>
      </c>
      <c r="N22" s="62">
        <v>1052757.3145041743</v>
      </c>
      <c r="O22" s="62">
        <v>291764.10236404737</v>
      </c>
      <c r="P22" s="62">
        <v>650647.40578918636</v>
      </c>
      <c r="Q22" s="6">
        <f t="shared" si="39"/>
        <v>8.4470857077780195E-2</v>
      </c>
      <c r="R22" s="5" t="e">
        <f t="shared" si="36"/>
        <v>#DIV/0!</v>
      </c>
      <c r="S22" s="5">
        <f t="shared" si="36"/>
        <v>0.24845344380004636</v>
      </c>
      <c r="T22" s="5">
        <f t="shared" si="36"/>
        <v>0.13824062764757306</v>
      </c>
      <c r="U22" s="23">
        <f t="shared" si="36"/>
        <v>0.4070372681036174</v>
      </c>
      <c r="V22" s="39">
        <f t="shared" si="40"/>
        <v>74.244478481609335</v>
      </c>
      <c r="W22" s="20" t="e">
        <f t="shared" si="37"/>
        <v>#DIV/0!</v>
      </c>
      <c r="X22" s="20">
        <f t="shared" si="37"/>
        <v>72.563275834314112</v>
      </c>
      <c r="Y22" s="20">
        <f t="shared" si="37"/>
        <v>102.79317245226899</v>
      </c>
      <c r="Z22" s="41">
        <f t="shared" si="37"/>
        <v>108.75409088406808</v>
      </c>
      <c r="AA22" s="8">
        <f t="shared" si="41"/>
        <v>6.2714947306343491</v>
      </c>
      <c r="AB22" s="7" t="e">
        <f t="shared" si="38"/>
        <v>#DIV/0!</v>
      </c>
      <c r="AC22" s="7">
        <f t="shared" si="38"/>
        <v>18.028595774448025</v>
      </c>
      <c r="AD22" s="7">
        <f t="shared" si="38"/>
        <v>14.210192677686882</v>
      </c>
      <c r="AE22" s="9">
        <f t="shared" si="38"/>
        <v>44.266968048543589</v>
      </c>
    </row>
    <row r="23" spans="1:31">
      <c r="A23" s="1">
        <v>43922</v>
      </c>
      <c r="B23" s="62">
        <v>8746.7800000000007</v>
      </c>
      <c r="C23" s="62">
        <v>0</v>
      </c>
      <c r="D23" s="62">
        <v>62125.93</v>
      </c>
      <c r="E23" s="62">
        <v>20629.63</v>
      </c>
      <c r="F23" s="62">
        <v>8984.01</v>
      </c>
      <c r="G23" s="62">
        <v>556969.47020401584</v>
      </c>
      <c r="H23" s="62">
        <v>0</v>
      </c>
      <c r="I23" s="62">
        <v>4502453.5601967573</v>
      </c>
      <c r="J23" s="62">
        <v>1805089.7669542781</v>
      </c>
      <c r="K23" s="62">
        <v>810810.88621885329</v>
      </c>
      <c r="L23" s="62">
        <v>19326.441416014808</v>
      </c>
      <c r="M23" s="62">
        <v>0</v>
      </c>
      <c r="N23" s="62">
        <v>1506267.7767921935</v>
      </c>
      <c r="O23" s="62">
        <v>30199.411337795267</v>
      </c>
      <c r="P23" s="62">
        <v>297492.01677284087</v>
      </c>
      <c r="Q23" s="6">
        <f t="shared" si="39"/>
        <v>3.4699283264010151E-2</v>
      </c>
      <c r="R23" s="5" t="e">
        <f t="shared" si="36"/>
        <v>#DIV/0!</v>
      </c>
      <c r="S23" s="5">
        <f t="shared" si="36"/>
        <v>0.33454376744895725</v>
      </c>
      <c r="T23" s="5">
        <f t="shared" si="36"/>
        <v>1.6730143780467291E-2</v>
      </c>
      <c r="U23" s="23">
        <f t="shared" si="36"/>
        <v>0.36690678656297926</v>
      </c>
      <c r="V23" s="39">
        <f t="shared" si="40"/>
        <v>63.67708690558306</v>
      </c>
      <c r="W23" s="20" t="e">
        <f t="shared" si="37"/>
        <v>#DIV/0!</v>
      </c>
      <c r="X23" s="20">
        <f t="shared" si="37"/>
        <v>72.473016664648028</v>
      </c>
      <c r="Y23" s="20">
        <f t="shared" si="37"/>
        <v>87.499861459186519</v>
      </c>
      <c r="Z23" s="41">
        <f t="shared" si="37"/>
        <v>90.250443423243439</v>
      </c>
      <c r="AA23" s="8">
        <f t="shared" si="41"/>
        <v>2.2095492759638184</v>
      </c>
      <c r="AB23" s="7" t="e">
        <f t="shared" si="38"/>
        <v>#DIV/0!</v>
      </c>
      <c r="AC23" s="7">
        <f t="shared" si="38"/>
        <v>24.245396033382413</v>
      </c>
      <c r="AD23" s="7">
        <f t="shared" si="38"/>
        <v>1.4638852629831589</v>
      </c>
      <c r="AE23" s="9">
        <f t="shared" si="38"/>
        <v>33.113500182306218</v>
      </c>
    </row>
    <row r="24" spans="1:31">
      <c r="A24" s="1">
        <v>43952</v>
      </c>
      <c r="B24" s="62">
        <v>8853.7199999999993</v>
      </c>
      <c r="C24" s="62">
        <v>0</v>
      </c>
      <c r="D24" s="62">
        <v>72055.67</v>
      </c>
      <c r="E24" s="62">
        <v>17847.12</v>
      </c>
      <c r="F24" s="62">
        <v>8736.8700000000008</v>
      </c>
      <c r="G24" s="62">
        <v>536137.29846795544</v>
      </c>
      <c r="H24" s="62">
        <v>0</v>
      </c>
      <c r="I24" s="62">
        <v>5056599.2460094653</v>
      </c>
      <c r="J24" s="62">
        <v>1539008.3099382368</v>
      </c>
      <c r="K24" s="62">
        <v>800828.95644501492</v>
      </c>
      <c r="L24" s="62">
        <v>-39636.055185690151</v>
      </c>
      <c r="M24" s="62">
        <v>0</v>
      </c>
      <c r="N24" s="62">
        <v>1887519.483436272</v>
      </c>
      <c r="O24" s="62">
        <v>61372.511430175531</v>
      </c>
      <c r="P24" s="62">
        <v>196215.99422475349</v>
      </c>
      <c r="Q24" s="6">
        <f t="shared" si="39"/>
        <v>-7.3928926972535877E-2</v>
      </c>
      <c r="R24" s="5" t="e">
        <f t="shared" si="36"/>
        <v>#DIV/0!</v>
      </c>
      <c r="S24" s="5">
        <f t="shared" si="36"/>
        <v>0.37327844102453889</v>
      </c>
      <c r="T24" s="5">
        <f t="shared" si="36"/>
        <v>3.98779597445049E-2</v>
      </c>
      <c r="U24" s="23">
        <f t="shared" si="36"/>
        <v>0.24501610817843314</v>
      </c>
      <c r="V24" s="39">
        <f t="shared" si="40"/>
        <v>60.55503206199829</v>
      </c>
      <c r="W24" s="20" t="e">
        <f t="shared" si="37"/>
        <v>#DIV/0!</v>
      </c>
      <c r="X24" s="20">
        <f t="shared" si="37"/>
        <v>70.176285169639883</v>
      </c>
      <c r="Y24" s="20">
        <f t="shared" si="37"/>
        <v>86.232866139648124</v>
      </c>
      <c r="Z24" s="41">
        <f t="shared" si="37"/>
        <v>91.660852965079584</v>
      </c>
      <c r="AA24" s="8">
        <f t="shared" si="41"/>
        <v>-4.4767685431310404</v>
      </c>
      <c r="AB24" s="7" t="e">
        <f t="shared" si="38"/>
        <v>#DIV/0!</v>
      </c>
      <c r="AC24" s="7">
        <f t="shared" si="38"/>
        <v>26.195294325016643</v>
      </c>
      <c r="AD24" s="7">
        <f t="shared" si="38"/>
        <v>3.4387907645701676</v>
      </c>
      <c r="AE24" s="9">
        <f t="shared" si="38"/>
        <v>22.458385465819394</v>
      </c>
    </row>
    <row r="25" spans="1:31">
      <c r="A25" s="1">
        <v>43983</v>
      </c>
      <c r="B25" s="62">
        <v>8012.57</v>
      </c>
      <c r="C25" s="62">
        <v>0</v>
      </c>
      <c r="D25" s="62">
        <v>58045.9</v>
      </c>
      <c r="E25" s="62">
        <v>19095.18</v>
      </c>
      <c r="F25" s="62">
        <v>10027.459999999999</v>
      </c>
      <c r="G25" s="62">
        <v>550165.5792115276</v>
      </c>
      <c r="H25" s="62">
        <v>0</v>
      </c>
      <c r="I25" s="62">
        <v>4427468.8982433416</v>
      </c>
      <c r="J25" s="62">
        <v>1790671.7234679835</v>
      </c>
      <c r="K25" s="62">
        <v>967695.1509754716</v>
      </c>
      <c r="L25" s="62">
        <v>-54654.788310531832</v>
      </c>
      <c r="M25" s="62">
        <v>0</v>
      </c>
      <c r="N25" s="62">
        <v>1513290.9414717071</v>
      </c>
      <c r="O25" s="62">
        <v>253310.09471383475</v>
      </c>
      <c r="P25" s="62">
        <v>221978.03772362974</v>
      </c>
      <c r="Q25" s="6">
        <f t="shared" si="39"/>
        <v>-9.9342435033577717E-2</v>
      </c>
      <c r="R25" s="5" t="e">
        <f t="shared" si="36"/>
        <v>#DIV/0!</v>
      </c>
      <c r="S25" s="5">
        <f t="shared" si="36"/>
        <v>0.34179595074561131</v>
      </c>
      <c r="T25" s="5">
        <f t="shared" si="36"/>
        <v>0.14146093412546357</v>
      </c>
      <c r="U25" s="23">
        <f t="shared" si="36"/>
        <v>0.22938839519849599</v>
      </c>
      <c r="V25" s="39">
        <f t="shared" si="40"/>
        <v>68.662810959720488</v>
      </c>
      <c r="W25" s="20" t="e">
        <f t="shared" si="37"/>
        <v>#DIV/0!</v>
      </c>
      <c r="X25" s="20">
        <f t="shared" si="37"/>
        <v>76.275307958759214</v>
      </c>
      <c r="Y25" s="20">
        <f t="shared" si="37"/>
        <v>93.776111221155475</v>
      </c>
      <c r="Z25" s="41">
        <f t="shared" si="37"/>
        <v>96.504513702918956</v>
      </c>
      <c r="AA25" s="8">
        <f t="shared" si="41"/>
        <v>-6.8211308369888606</v>
      </c>
      <c r="AB25" s="7" t="e">
        <f t="shared" si="38"/>
        <v>#DIV/0!</v>
      </c>
      <c r="AC25" s="7">
        <f t="shared" si="38"/>
        <v>26.070591402178398</v>
      </c>
      <c r="AD25" s="7">
        <f t="shared" si="38"/>
        <v>13.265656291998019</v>
      </c>
      <c r="AE25" s="9">
        <f t="shared" si="38"/>
        <v>22.137015527723847</v>
      </c>
    </row>
    <row r="26" spans="1:31">
      <c r="A26" s="1">
        <v>44013</v>
      </c>
      <c r="B26" s="62">
        <v>7937.66</v>
      </c>
      <c r="C26" s="62">
        <v>0</v>
      </c>
      <c r="D26" s="62">
        <v>55404.18</v>
      </c>
      <c r="E26" s="62">
        <v>17264.87</v>
      </c>
      <c r="F26" s="62">
        <v>10218.129999999999</v>
      </c>
      <c r="G26" s="62">
        <v>543813.53726000653</v>
      </c>
      <c r="H26" s="62">
        <v>0</v>
      </c>
      <c r="I26" s="62">
        <v>3770124.2108688583</v>
      </c>
      <c r="J26" s="62">
        <v>1670287.1705174099</v>
      </c>
      <c r="K26" s="62">
        <v>1046342.8490074844</v>
      </c>
      <c r="L26" s="62">
        <v>-20090.066710055245</v>
      </c>
      <c r="M26" s="62">
        <v>0</v>
      </c>
      <c r="N26" s="62">
        <v>1072065.8965180612</v>
      </c>
      <c r="O26" s="62">
        <v>336787.87015945371</v>
      </c>
      <c r="P26" s="62">
        <v>377975.09762447106</v>
      </c>
      <c r="Q26" s="6">
        <f t="shared" si="39"/>
        <v>-3.6942932335371124E-2</v>
      </c>
      <c r="R26" s="5" t="e">
        <f t="shared" si="36"/>
        <v>#DIV/0!</v>
      </c>
      <c r="S26" s="5">
        <f t="shared" si="36"/>
        <v>0.284358243006268</v>
      </c>
      <c r="T26" s="5">
        <f t="shared" si="36"/>
        <v>0.20163471054808252</v>
      </c>
      <c r="U26" s="23">
        <f t="shared" si="36"/>
        <v>0.36123446342945997</v>
      </c>
      <c r="V26" s="39">
        <f t="shared" si="40"/>
        <v>68.51056070176935</v>
      </c>
      <c r="W26" s="20" t="e">
        <f t="shared" si="37"/>
        <v>#DIV/0!</v>
      </c>
      <c r="X26" s="20">
        <f t="shared" si="37"/>
        <v>68.047649308569461</v>
      </c>
      <c r="Y26" s="20">
        <f t="shared" si="37"/>
        <v>96.74484490861559</v>
      </c>
      <c r="Z26" s="41">
        <f t="shared" si="37"/>
        <v>102.40062017291662</v>
      </c>
      <c r="AA26" s="8">
        <f t="shared" si="41"/>
        <v>-2.5309810082638013</v>
      </c>
      <c r="AB26" s="7" t="e">
        <f t="shared" si="38"/>
        <v>#DIV/0!</v>
      </c>
      <c r="AC26" s="7">
        <f t="shared" si="38"/>
        <v>19.349909998091498</v>
      </c>
      <c r="AD26" s="7">
        <f t="shared" si="38"/>
        <v>19.507118800167838</v>
      </c>
      <c r="AE26" s="9">
        <f t="shared" si="38"/>
        <v>36.990633083007467</v>
      </c>
    </row>
    <row r="27" spans="1:31">
      <c r="A27" s="1">
        <v>44044</v>
      </c>
      <c r="B27" s="62">
        <v>8254.75</v>
      </c>
      <c r="C27" s="62">
        <v>0</v>
      </c>
      <c r="D27" s="62">
        <v>53217.96</v>
      </c>
      <c r="E27" s="62">
        <v>14174.85</v>
      </c>
      <c r="F27" s="62">
        <v>10417.17</v>
      </c>
      <c r="G27" s="62">
        <v>744741.02603252151</v>
      </c>
      <c r="H27" s="62">
        <v>0</v>
      </c>
      <c r="I27" s="62">
        <v>4077487.0371784102</v>
      </c>
      <c r="J27" s="62">
        <v>1351842.5757691427</v>
      </c>
      <c r="K27" s="62">
        <v>1071609.2373463623</v>
      </c>
      <c r="L27" s="62">
        <v>151040.43056721886</v>
      </c>
      <c r="M27" s="62">
        <v>0</v>
      </c>
      <c r="N27" s="62">
        <v>1522664.424765249</v>
      </c>
      <c r="O27" s="62">
        <v>64570.051148942504</v>
      </c>
      <c r="P27" s="62">
        <v>336024.29193068179</v>
      </c>
      <c r="Q27" s="6">
        <f t="shared" si="39"/>
        <v>0.20280933275807367</v>
      </c>
      <c r="R27" s="5" t="e">
        <f t="shared" si="36"/>
        <v>#DIV/0!</v>
      </c>
      <c r="S27" s="5">
        <f t="shared" si="36"/>
        <v>0.37343207001803769</v>
      </c>
      <c r="T27" s="5">
        <f t="shared" si="36"/>
        <v>4.7764475173601342E-2</v>
      </c>
      <c r="U27" s="23">
        <f t="shared" si="36"/>
        <v>0.31356979785167066</v>
      </c>
      <c r="V27" s="39">
        <f t="shared" si="40"/>
        <v>90.219694846303227</v>
      </c>
      <c r="W27" s="20" t="e">
        <f t="shared" si="37"/>
        <v>#DIV/0!</v>
      </c>
      <c r="X27" s="20">
        <f t="shared" si="37"/>
        <v>76.61862719236909</v>
      </c>
      <c r="Y27" s="20">
        <f t="shared" si="37"/>
        <v>95.369092143418996</v>
      </c>
      <c r="Z27" s="41">
        <f t="shared" si="37"/>
        <v>102.86951613023137</v>
      </c>
      <c r="AA27" s="8">
        <f t="shared" si="41"/>
        <v>18.297396113415775</v>
      </c>
      <c r="AB27" s="7" t="e">
        <f t="shared" si="38"/>
        <v>#DIV/0!</v>
      </c>
      <c r="AC27" s="7">
        <f t="shared" si="38"/>
        <v>28.611852554386701</v>
      </c>
      <c r="AD27" s="7">
        <f t="shared" si="38"/>
        <v>4.5552546340132354</v>
      </c>
      <c r="AE27" s="9">
        <f t="shared" si="38"/>
        <v>32.256773378055826</v>
      </c>
    </row>
    <row r="28" spans="1:31">
      <c r="A28" s="1">
        <v>44075</v>
      </c>
      <c r="B28" s="62">
        <v>6132.05</v>
      </c>
      <c r="C28" s="62">
        <v>52.64</v>
      </c>
      <c r="D28" s="62">
        <v>56296.79</v>
      </c>
      <c r="E28" s="62">
        <v>16238.66</v>
      </c>
      <c r="F28" s="62">
        <v>16423.490000000002</v>
      </c>
      <c r="G28" s="62">
        <v>368064.00958945171</v>
      </c>
      <c r="H28" s="62">
        <v>6125.5918489661371</v>
      </c>
      <c r="I28" s="62">
        <v>4316828.2813904705</v>
      </c>
      <c r="J28" s="62">
        <v>1429598.0671261612</v>
      </c>
      <c r="K28" s="62">
        <v>1619789.758765358</v>
      </c>
      <c r="L28" s="62">
        <v>-80991.189691339401</v>
      </c>
      <c r="M28" s="62">
        <v>100.3596044351216</v>
      </c>
      <c r="N28" s="62">
        <v>1310278.3413245429</v>
      </c>
      <c r="O28" s="62">
        <v>231372.89481570266</v>
      </c>
      <c r="P28" s="62">
        <v>363904.94456098281</v>
      </c>
      <c r="Q28" s="6">
        <f t="shared" si="39"/>
        <v>-0.22004647990896775</v>
      </c>
      <c r="R28" s="5">
        <f t="shared" si="36"/>
        <v>1.6383658413686188E-2</v>
      </c>
      <c r="S28" s="5">
        <f t="shared" si="36"/>
        <v>0.30352802009129171</v>
      </c>
      <c r="T28" s="5">
        <f t="shared" si="36"/>
        <v>0.16184471715243592</v>
      </c>
      <c r="U28" s="23">
        <f t="shared" si="36"/>
        <v>0.22466183811308929</v>
      </c>
      <c r="V28" s="39">
        <f t="shared" si="40"/>
        <v>60.022995505491913</v>
      </c>
      <c r="W28" s="20">
        <f t="shared" si="37"/>
        <v>116.36762631014697</v>
      </c>
      <c r="X28" s="20">
        <f t="shared" si="37"/>
        <v>76.679829904875049</v>
      </c>
      <c r="Y28" s="20">
        <f t="shared" si="37"/>
        <v>88.036701743010894</v>
      </c>
      <c r="Z28" s="41">
        <f t="shared" si="37"/>
        <v>98.626403935178075</v>
      </c>
      <c r="AA28" s="8">
        <f t="shared" si="41"/>
        <v>-13.207848874575287</v>
      </c>
      <c r="AB28" s="7">
        <f t="shared" si="38"/>
        <v>1.9065274398769296</v>
      </c>
      <c r="AC28" s="7">
        <f t="shared" si="38"/>
        <v>23.274476951963745</v>
      </c>
      <c r="AD28" s="7">
        <f t="shared" si="38"/>
        <v>14.24827509263096</v>
      </c>
      <c r="AE28" s="9">
        <f t="shared" si="38"/>
        <v>22.15758919456113</v>
      </c>
    </row>
    <row r="29" spans="1:31">
      <c r="A29" s="1">
        <v>44105</v>
      </c>
      <c r="B29" s="62">
        <v>6028.27</v>
      </c>
      <c r="C29" s="62">
        <v>1027.3399999999999</v>
      </c>
      <c r="D29" s="62">
        <v>57057.93</v>
      </c>
      <c r="E29" s="62">
        <v>19893.48</v>
      </c>
      <c r="F29" s="62">
        <v>14370.23</v>
      </c>
      <c r="G29" s="62">
        <v>453405.41381456133</v>
      </c>
      <c r="H29" s="62">
        <v>124493.64499066582</v>
      </c>
      <c r="I29" s="62">
        <v>4544695.7685127566</v>
      </c>
      <c r="J29" s="62">
        <v>1900431.7128189174</v>
      </c>
      <c r="K29" s="62">
        <v>1384980.7327317984</v>
      </c>
      <c r="L29" s="62">
        <v>-26808.813005600485</v>
      </c>
      <c r="M29" s="62">
        <v>18229.597075295591</v>
      </c>
      <c r="N29" s="62">
        <v>1420650.2177971371</v>
      </c>
      <c r="O29" s="62">
        <v>192428.22028624776</v>
      </c>
      <c r="P29" s="62">
        <v>381690.92252644681</v>
      </c>
      <c r="Q29" s="6">
        <f t="shared" si="39"/>
        <v>-5.9127686147490609E-2</v>
      </c>
      <c r="R29" s="5">
        <f t="shared" si="36"/>
        <v>0.1464299408749932</v>
      </c>
      <c r="S29" s="5">
        <f t="shared" si="36"/>
        <v>0.31259522972690473</v>
      </c>
      <c r="T29" s="5">
        <f t="shared" si="36"/>
        <v>0.1012550037911219</v>
      </c>
      <c r="U29" s="23">
        <f t="shared" si="36"/>
        <v>0.27559294761709963</v>
      </c>
      <c r="V29" s="39">
        <f t="shared" si="40"/>
        <v>75.213189491273823</v>
      </c>
      <c r="W29" s="20">
        <f t="shared" si="37"/>
        <v>121.18056825458547</v>
      </c>
      <c r="X29" s="20">
        <f t="shared" si="37"/>
        <v>79.650554594475409</v>
      </c>
      <c r="Y29" s="20">
        <f t="shared" si="37"/>
        <v>95.530380447207705</v>
      </c>
      <c r="Z29" s="41">
        <f t="shared" si="37"/>
        <v>96.378466644709135</v>
      </c>
      <c r="AA29" s="8">
        <f t="shared" si="41"/>
        <v>-4.4471818623917772</v>
      </c>
      <c r="AB29" s="7">
        <f t="shared" si="38"/>
        <v>17.744463444717027</v>
      </c>
      <c r="AC29" s="7">
        <f t="shared" si="38"/>
        <v>24.898383411335409</v>
      </c>
      <c r="AD29" s="7">
        <f t="shared" si="38"/>
        <v>9.6729290343493339</v>
      </c>
      <c r="AE29" s="9">
        <f t="shared" si="38"/>
        <v>26.561225709431707</v>
      </c>
    </row>
    <row r="30" spans="1:31">
      <c r="A30" s="1">
        <v>44136</v>
      </c>
      <c r="B30" s="62">
        <v>7555.85</v>
      </c>
      <c r="C30" s="62">
        <v>294.83</v>
      </c>
      <c r="D30" s="62">
        <v>67205.84</v>
      </c>
      <c r="E30" s="62">
        <v>25762.66</v>
      </c>
      <c r="F30" s="62">
        <v>11236.79</v>
      </c>
      <c r="G30" s="62">
        <v>579206.73099189484</v>
      </c>
      <c r="H30" s="62">
        <v>41921.543805480505</v>
      </c>
      <c r="I30" s="62">
        <v>4867534.9285989963</v>
      </c>
      <c r="J30" s="62">
        <v>2600023.1262060977</v>
      </c>
      <c r="K30" s="62">
        <v>1301215.4534928601</v>
      </c>
      <c r="L30" s="62">
        <v>90938.749517560704</v>
      </c>
      <c r="M30" s="62">
        <v>9059.3670397529877</v>
      </c>
      <c r="N30" s="62">
        <v>1368753.6395214207</v>
      </c>
      <c r="O30" s="62">
        <v>346236.75028946344</v>
      </c>
      <c r="P30" s="62">
        <v>421585.94365110027</v>
      </c>
      <c r="Q30" s="6">
        <f t="shared" si="39"/>
        <v>0.15700568493364636</v>
      </c>
      <c r="R30" s="5">
        <f t="shared" si="39"/>
        <v>0.21610289644363323</v>
      </c>
      <c r="S30" s="5">
        <f t="shared" si="39"/>
        <v>0.2812005788555037</v>
      </c>
      <c r="T30" s="5">
        <f t="shared" si="39"/>
        <v>0.13316679640257095</v>
      </c>
      <c r="U30" s="23">
        <f t="shared" si="39"/>
        <v>0.32399395697264022</v>
      </c>
      <c r="V30" s="39">
        <f t="shared" si="40"/>
        <v>76.6567270382412</v>
      </c>
      <c r="W30" s="20">
        <f t="shared" si="40"/>
        <v>142.18886750154499</v>
      </c>
      <c r="X30" s="20">
        <f t="shared" si="40"/>
        <v>72.427261211213136</v>
      </c>
      <c r="Y30" s="20">
        <f t="shared" si="40"/>
        <v>100.92215346575617</v>
      </c>
      <c r="Z30" s="41">
        <f t="shared" si="40"/>
        <v>115.79957029479593</v>
      </c>
      <c r="AA30" s="8">
        <f t="shared" si="41"/>
        <v>12.035541933410627</v>
      </c>
      <c r="AB30" s="7">
        <f t="shared" si="41"/>
        <v>30.727426109123865</v>
      </c>
      <c r="AC30" s="7">
        <f t="shared" si="41"/>
        <v>20.366587777511903</v>
      </c>
      <c r="AD30" s="7">
        <f t="shared" si="41"/>
        <v>13.439479863083372</v>
      </c>
      <c r="AE30" s="9">
        <f t="shared" si="41"/>
        <v>37.518360995542338</v>
      </c>
    </row>
    <row r="31" spans="1:31">
      <c r="A31" s="1">
        <v>44166</v>
      </c>
      <c r="B31" s="62">
        <v>6690.31</v>
      </c>
      <c r="C31" s="62">
        <v>617.72</v>
      </c>
      <c r="D31" s="62">
        <v>57835.38</v>
      </c>
      <c r="E31" s="62">
        <v>21958.42</v>
      </c>
      <c r="F31" s="62">
        <v>9322.58</v>
      </c>
      <c r="G31" s="62">
        <v>595813.20953311783</v>
      </c>
      <c r="H31" s="62">
        <v>80886.414555296578</v>
      </c>
      <c r="I31" s="62">
        <v>5223436.6889707549</v>
      </c>
      <c r="J31" s="62">
        <v>2347157.4768814375</v>
      </c>
      <c r="K31" s="62">
        <v>1119689.6925043229</v>
      </c>
      <c r="L31" s="62">
        <v>114111.87880610487</v>
      </c>
      <c r="M31" s="62">
        <v>16069.16773174947</v>
      </c>
      <c r="N31" s="62">
        <v>2014840.6285241717</v>
      </c>
      <c r="O31" s="62">
        <v>330772.85918351996</v>
      </c>
      <c r="P31" s="62">
        <v>391783.79821066075</v>
      </c>
      <c r="Q31" s="6">
        <f t="shared" si="39"/>
        <v>0.19152290848926209</v>
      </c>
      <c r="R31" s="5">
        <f t="shared" si="39"/>
        <v>0.19866337035824558</v>
      </c>
      <c r="S31" s="5">
        <f t="shared" si="39"/>
        <v>0.38573084130195195</v>
      </c>
      <c r="T31" s="5">
        <f t="shared" si="39"/>
        <v>0.14092486867263929</v>
      </c>
      <c r="U31" s="23">
        <f t="shared" si="39"/>
        <v>0.34990390715698061</v>
      </c>
      <c r="V31" s="39">
        <f t="shared" si="40"/>
        <v>89.056143815924486</v>
      </c>
      <c r="W31" s="20">
        <f t="shared" si="40"/>
        <v>130.94349309605741</v>
      </c>
      <c r="X31" s="20">
        <f t="shared" si="40"/>
        <v>90.315593828047042</v>
      </c>
      <c r="Y31" s="20">
        <f t="shared" si="40"/>
        <v>106.89100021228475</v>
      </c>
      <c r="Z31" s="41">
        <f t="shared" si="40"/>
        <v>120.10513103715097</v>
      </c>
      <c r="AA31" s="8">
        <f t="shared" si="41"/>
        <v>17.056291682463868</v>
      </c>
      <c r="AB31" s="7">
        <f t="shared" si="41"/>
        <v>26.013675664944426</v>
      </c>
      <c r="AC31" s="7">
        <f t="shared" si="41"/>
        <v>34.837509989977967</v>
      </c>
      <c r="AD31" s="7">
        <f t="shared" si="41"/>
        <v>15.063600167203287</v>
      </c>
      <c r="AE31" s="9">
        <f t="shared" si="41"/>
        <v>42.025254619500259</v>
      </c>
    </row>
    <row r="32" spans="1:31">
      <c r="A32" s="1">
        <v>44197</v>
      </c>
      <c r="B32" s="62">
        <v>7003.89</v>
      </c>
      <c r="C32" s="62">
        <v>1045.33</v>
      </c>
      <c r="D32" s="62">
        <v>58434.59</v>
      </c>
      <c r="E32" s="62">
        <v>22209.46</v>
      </c>
      <c r="F32" s="62">
        <v>8621.15</v>
      </c>
      <c r="G32" s="62">
        <v>549615.57154393953</v>
      </c>
      <c r="H32" s="62">
        <v>142219.75625871815</v>
      </c>
      <c r="I32" s="62">
        <v>4986918.6329931719</v>
      </c>
      <c r="J32" s="62">
        <v>2195242.7061155569</v>
      </c>
      <c r="K32" s="62">
        <v>1040507.9069084503</v>
      </c>
      <c r="L32" s="62">
        <v>51700.462521107169</v>
      </c>
      <c r="M32" s="62">
        <v>30182.945451875785</v>
      </c>
      <c r="N32" s="62">
        <v>1605562.3155421775</v>
      </c>
      <c r="O32" s="62">
        <v>227718.25857132417</v>
      </c>
      <c r="P32" s="62">
        <v>313637.3394023935</v>
      </c>
      <c r="Q32" s="6">
        <f t="shared" si="39"/>
        <v>9.4066589809080628E-2</v>
      </c>
      <c r="R32" s="5">
        <f t="shared" si="39"/>
        <v>0.21222751498018796</v>
      </c>
      <c r="S32" s="5">
        <f t="shared" si="39"/>
        <v>0.32195478484847695</v>
      </c>
      <c r="T32" s="5">
        <f t="shared" si="39"/>
        <v>0.10373261140417024</v>
      </c>
      <c r="U32" s="23">
        <f t="shared" si="39"/>
        <v>0.3014271562186111</v>
      </c>
      <c r="V32" s="39">
        <f t="shared" si="40"/>
        <v>78.472901708042173</v>
      </c>
      <c r="W32" s="20">
        <f t="shared" si="40"/>
        <v>136.05249658836746</v>
      </c>
      <c r="X32" s="20">
        <f t="shared" si="40"/>
        <v>85.341894809104886</v>
      </c>
      <c r="Y32" s="20">
        <f t="shared" si="40"/>
        <v>98.842687130419066</v>
      </c>
      <c r="Z32" s="41">
        <f t="shared" si="40"/>
        <v>120.69247222336351</v>
      </c>
      <c r="AA32" s="8">
        <f t="shared" si="41"/>
        <v>7.3816782560987058</v>
      </c>
      <c r="AB32" s="7">
        <f t="shared" si="41"/>
        <v>28.874083257799729</v>
      </c>
      <c r="AC32" s="7">
        <f t="shared" si="41"/>
        <v>27.476231381826715</v>
      </c>
      <c r="AD32" s="7">
        <f t="shared" si="41"/>
        <v>10.253210054243739</v>
      </c>
      <c r="AE32" s="9">
        <f t="shared" si="41"/>
        <v>36.379988679282171</v>
      </c>
    </row>
    <row r="33" spans="1:31">
      <c r="A33" s="1">
        <v>44228</v>
      </c>
      <c r="B33" s="62">
        <v>5960.28</v>
      </c>
      <c r="C33" s="62">
        <v>766.75</v>
      </c>
      <c r="D33" s="62">
        <v>65617.89</v>
      </c>
      <c r="E33" s="62">
        <v>23722.880000000001</v>
      </c>
      <c r="F33" s="62">
        <v>10319.280000000001</v>
      </c>
      <c r="G33" s="62">
        <v>444235.76279851026</v>
      </c>
      <c r="H33" s="62">
        <v>91047.016723873501</v>
      </c>
      <c r="I33" s="62">
        <v>5447655.1960855918</v>
      </c>
      <c r="J33" s="62">
        <v>2403344.4387643323</v>
      </c>
      <c r="K33" s="62">
        <v>1045543.4820711311</v>
      </c>
      <c r="L33" s="62">
        <v>12373.570437449816</v>
      </c>
      <c r="M33" s="62">
        <v>13550.755860658712</v>
      </c>
      <c r="N33" s="62">
        <v>1891614.0801869568</v>
      </c>
      <c r="O33" s="62">
        <v>337401.27072226669</v>
      </c>
      <c r="P33" s="62">
        <v>272156.81735193153</v>
      </c>
      <c r="Q33" s="6">
        <f t="shared" si="39"/>
        <v>2.7853611693712362E-2</v>
      </c>
      <c r="R33" s="5">
        <f t="shared" si="39"/>
        <v>0.14883250817273136</v>
      </c>
      <c r="S33" s="5">
        <f t="shared" si="39"/>
        <v>0.34723454625875999</v>
      </c>
      <c r="T33" s="5">
        <f t="shared" si="39"/>
        <v>0.14038822953556332</v>
      </c>
      <c r="U33" s="23">
        <f t="shared" si="39"/>
        <v>0.26030176842842773</v>
      </c>
      <c r="V33" s="39">
        <f t="shared" si="40"/>
        <v>74.532700275576033</v>
      </c>
      <c r="W33" s="20">
        <f t="shared" si="40"/>
        <v>118.7440713712077</v>
      </c>
      <c r="X33" s="20">
        <f t="shared" si="40"/>
        <v>83.020883421969103</v>
      </c>
      <c r="Y33" s="20">
        <f t="shared" si="40"/>
        <v>101.30913442062398</v>
      </c>
      <c r="Z33" s="41">
        <f t="shared" si="40"/>
        <v>101.31942171073283</v>
      </c>
      <c r="AA33" s="8">
        <f t="shared" si="41"/>
        <v>2.0760048919597431</v>
      </c>
      <c r="AB33" s="7">
        <f t="shared" si="41"/>
        <v>17.672977972818664</v>
      </c>
      <c r="AC33" s="7">
        <f t="shared" si="41"/>
        <v>28.82771878502885</v>
      </c>
      <c r="AD33" s="7">
        <f t="shared" si="41"/>
        <v>14.222610017091798</v>
      </c>
      <c r="AE33" s="9">
        <f t="shared" si="41"/>
        <v>26.37362464744939</v>
      </c>
    </row>
    <row r="34" spans="1:31">
      <c r="A34" s="1">
        <v>44256</v>
      </c>
      <c r="B34" s="62">
        <v>7846.1</v>
      </c>
      <c r="C34" s="62">
        <v>477.54</v>
      </c>
      <c r="D34" s="62">
        <v>72190.61</v>
      </c>
      <c r="E34" s="62">
        <v>17872.66</v>
      </c>
      <c r="F34" s="62">
        <v>10418.709999999999</v>
      </c>
      <c r="G34" s="62">
        <v>571255.66958518734</v>
      </c>
      <c r="H34" s="62">
        <v>61187.046074350503</v>
      </c>
      <c r="I34" s="62">
        <v>6586846.7633127617</v>
      </c>
      <c r="J34" s="62">
        <v>1766791.5315056697</v>
      </c>
      <c r="K34" s="62">
        <v>1184951.8731161191</v>
      </c>
      <c r="L34" s="62">
        <v>71127.314482560658</v>
      </c>
      <c r="M34" s="62">
        <v>21853.157743648622</v>
      </c>
      <c r="N34" s="62">
        <v>2592963.4491172689</v>
      </c>
      <c r="O34" s="62">
        <v>203167.03028563247</v>
      </c>
      <c r="P34" s="62">
        <v>440054.70073202229</v>
      </c>
      <c r="Q34" s="6">
        <f t="shared" si="39"/>
        <v>0.12451047450296499</v>
      </c>
      <c r="R34" s="5">
        <f t="shared" si="39"/>
        <v>0.35715333793192261</v>
      </c>
      <c r="S34" s="5">
        <f t="shared" si="39"/>
        <v>0.39365777621539422</v>
      </c>
      <c r="T34" s="5">
        <f t="shared" si="39"/>
        <v>0.1149920783877045</v>
      </c>
      <c r="U34" s="23">
        <f t="shared" si="39"/>
        <v>0.37136926040278029</v>
      </c>
      <c r="V34" s="39">
        <f t="shared" si="40"/>
        <v>72.807594803174482</v>
      </c>
      <c r="W34" s="20">
        <f t="shared" si="40"/>
        <v>128.12967725080728</v>
      </c>
      <c r="X34" s="20">
        <f t="shared" si="40"/>
        <v>91.242431159852529</v>
      </c>
      <c r="Y34" s="20">
        <f t="shared" si="40"/>
        <v>98.854425222975749</v>
      </c>
      <c r="Z34" s="41">
        <f t="shared" si="40"/>
        <v>113.73306994014798</v>
      </c>
      <c r="AA34" s="8">
        <f t="shared" si="41"/>
        <v>9.065308176362862</v>
      </c>
      <c r="AB34" s="7">
        <f t="shared" si="41"/>
        <v>45.761941918265748</v>
      </c>
      <c r="AC34" s="7">
        <f t="shared" si="41"/>
        <v>35.918292546873737</v>
      </c>
      <c r="AD34" s="7">
        <f t="shared" si="41"/>
        <v>11.3674758142119</v>
      </c>
      <c r="AE34" s="9">
        <f t="shared" si="41"/>
        <v>42.236966067010442</v>
      </c>
    </row>
    <row r="35" spans="1:31">
      <c r="A35" s="1">
        <v>44287</v>
      </c>
      <c r="B35" s="62">
        <v>8078.76</v>
      </c>
      <c r="C35" s="62">
        <v>796.87</v>
      </c>
      <c r="D35" s="62">
        <v>61326.28</v>
      </c>
      <c r="E35" s="62">
        <v>20169.5</v>
      </c>
      <c r="F35" s="62">
        <v>12542.44</v>
      </c>
      <c r="G35" s="62">
        <v>692663.90588578093</v>
      </c>
      <c r="H35" s="62">
        <v>100682.64131701631</v>
      </c>
      <c r="I35" s="62">
        <v>4403427.1197552439</v>
      </c>
      <c r="J35" s="62">
        <v>2078140.1296620045</v>
      </c>
      <c r="K35" s="62">
        <v>1624041.3315850815</v>
      </c>
      <c r="L35" s="62">
        <v>128453.28525641024</v>
      </c>
      <c r="M35" s="62">
        <v>14284.42599067598</v>
      </c>
      <c r="N35" s="62">
        <v>825735.62791375129</v>
      </c>
      <c r="O35" s="62">
        <v>453287.12849650322</v>
      </c>
      <c r="P35" s="62">
        <v>554013.24300699297</v>
      </c>
      <c r="Q35" s="6">
        <f t="shared" si="39"/>
        <v>0.18544821545471427</v>
      </c>
      <c r="R35" s="5">
        <f t="shared" si="39"/>
        <v>0.1418757573681351</v>
      </c>
      <c r="S35" s="5">
        <f t="shared" si="39"/>
        <v>0.18752112966948531</v>
      </c>
      <c r="T35" s="5">
        <f t="shared" si="39"/>
        <v>0.2181215414815301</v>
      </c>
      <c r="U35" s="23">
        <f t="shared" si="39"/>
        <v>0.34113247750060044</v>
      </c>
      <c r="V35" s="39">
        <f t="shared" si="40"/>
        <v>85.7388888747507</v>
      </c>
      <c r="W35" s="20">
        <f t="shared" si="40"/>
        <v>126.34763677515318</v>
      </c>
      <c r="X35" s="20">
        <f t="shared" si="40"/>
        <v>71.803264762761472</v>
      </c>
      <c r="Y35" s="20">
        <f t="shared" si="40"/>
        <v>103.03379506988297</v>
      </c>
      <c r="Z35" s="41">
        <f t="shared" si="40"/>
        <v>129.48368352450413</v>
      </c>
      <c r="AA35" s="8">
        <f t="shared" si="41"/>
        <v>15.900123936892571</v>
      </c>
      <c r="AB35" s="7">
        <f t="shared" si="41"/>
        <v>17.925666659148895</v>
      </c>
      <c r="AC35" s="7">
        <f t="shared" si="41"/>
        <v>13.464629322270179</v>
      </c>
      <c r="AD35" s="7">
        <f t="shared" si="41"/>
        <v>22.47389020533495</v>
      </c>
      <c r="AE35" s="9">
        <f t="shared" si="41"/>
        <v>44.171089756617775</v>
      </c>
    </row>
    <row r="36" spans="1:31">
      <c r="A36" s="1">
        <v>44317</v>
      </c>
      <c r="B36" s="62">
        <v>10603.67</v>
      </c>
      <c r="C36" s="62">
        <v>666.87</v>
      </c>
      <c r="D36" s="62">
        <v>63336.67</v>
      </c>
      <c r="E36" s="62">
        <v>14992.14</v>
      </c>
      <c r="F36" s="62">
        <v>13382.78</v>
      </c>
      <c r="G36" s="62">
        <v>883964.04849006527</v>
      </c>
      <c r="H36" s="62">
        <v>90339.021590990626</v>
      </c>
      <c r="I36" s="62">
        <v>5605687.1171365045</v>
      </c>
      <c r="J36" s="62">
        <v>1516100.0143461733</v>
      </c>
      <c r="K36" s="62">
        <v>1686617.6744853312</v>
      </c>
      <c r="L36" s="62">
        <v>231104.63381393004</v>
      </c>
      <c r="M36" s="62">
        <v>26988.537407646527</v>
      </c>
      <c r="N36" s="62">
        <v>2246189.5703321137</v>
      </c>
      <c r="O36" s="62">
        <v>268643.13176960038</v>
      </c>
      <c r="P36" s="62">
        <v>649357.14798077603</v>
      </c>
      <c r="Q36" s="6">
        <f t="shared" si="39"/>
        <v>0.2614412138238984</v>
      </c>
      <c r="R36" s="5">
        <f t="shared" si="39"/>
        <v>0.29874728475405643</v>
      </c>
      <c r="S36" s="5">
        <f t="shared" si="39"/>
        <v>0.40069834855133896</v>
      </c>
      <c r="T36" s="5">
        <f t="shared" si="39"/>
        <v>0.17719354213280861</v>
      </c>
      <c r="U36" s="23">
        <f t="shared" si="39"/>
        <v>0.38500553966916445</v>
      </c>
      <c r="V36" s="39">
        <f t="shared" si="40"/>
        <v>83.363971954056026</v>
      </c>
      <c r="W36" s="20">
        <f t="shared" si="40"/>
        <v>135.46721488594574</v>
      </c>
      <c r="X36" s="20">
        <f t="shared" si="40"/>
        <v>88.506186339390823</v>
      </c>
      <c r="Y36" s="20">
        <f t="shared" si="40"/>
        <v>101.12632448377438</v>
      </c>
      <c r="Z36" s="41">
        <f t="shared" si="40"/>
        <v>126.02894723557669</v>
      </c>
      <c r="AA36" s="8">
        <f t="shared" si="41"/>
        <v>21.794778016849833</v>
      </c>
      <c r="AB36" s="7">
        <f t="shared" si="41"/>
        <v>40.470462620370583</v>
      </c>
      <c r="AC36" s="7">
        <f t="shared" si="41"/>
        <v>35.46428270277098</v>
      </c>
      <c r="AD36" s="7">
        <f t="shared" si="41"/>
        <v>17.918931638151751</v>
      </c>
      <c r="AE36" s="9">
        <f t="shared" si="41"/>
        <v>48.521842844369857</v>
      </c>
    </row>
    <row r="37" spans="1:31">
      <c r="A37" s="1">
        <v>44348</v>
      </c>
      <c r="B37" s="63">
        <v>9466.44</v>
      </c>
      <c r="C37" s="63">
        <v>1319.21</v>
      </c>
      <c r="D37" s="63">
        <v>59863.8</v>
      </c>
      <c r="E37" s="63">
        <v>20333.11</v>
      </c>
      <c r="F37" s="63">
        <v>10400.869999999999</v>
      </c>
      <c r="G37" s="63">
        <v>777392.12232243514</v>
      </c>
      <c r="H37" s="63">
        <v>179621.76578354003</v>
      </c>
      <c r="I37" s="63">
        <v>5125483.0820180383</v>
      </c>
      <c r="J37" s="63">
        <v>2304272.1674182639</v>
      </c>
      <c r="K37" s="63">
        <v>1360446.7516910937</v>
      </c>
      <c r="L37" s="63">
        <v>210662.81003382191</v>
      </c>
      <c r="M37" s="63">
        <v>73439.613866967295</v>
      </c>
      <c r="N37" s="63">
        <v>1869194.0459413757</v>
      </c>
      <c r="O37" s="63">
        <v>726014.69842164579</v>
      </c>
      <c r="P37" s="63">
        <v>-70.462232243484706</v>
      </c>
      <c r="Q37" s="64">
        <f t="shared" si="39"/>
        <v>0.27098655103999925</v>
      </c>
      <c r="R37" s="65">
        <f t="shared" si="39"/>
        <v>0.40885698649387775</v>
      </c>
      <c r="S37" s="65">
        <f t="shared" si="39"/>
        <v>0.36468641414487402</v>
      </c>
      <c r="T37" s="65">
        <f t="shared" si="39"/>
        <v>0.31507332713873032</v>
      </c>
      <c r="U37" s="66">
        <f t="shared" si="39"/>
        <v>-5.1793451052675987E-5</v>
      </c>
      <c r="V37" s="67">
        <f t="shared" si="40"/>
        <v>82.120852434752152</v>
      </c>
      <c r="W37" s="68">
        <f t="shared" si="40"/>
        <v>136.15858414015966</v>
      </c>
      <c r="X37" s="68">
        <f t="shared" si="40"/>
        <v>85.619073330093272</v>
      </c>
      <c r="Y37" s="68">
        <f t="shared" si="40"/>
        <v>113.32610542205613</v>
      </c>
      <c r="Z37" s="69">
        <f t="shared" si="40"/>
        <v>130.80124563532607</v>
      </c>
      <c r="AA37" s="70">
        <f t="shared" si="41"/>
        <v>22.25364656975821</v>
      </c>
      <c r="AB37" s="71">
        <f t="shared" si="41"/>
        <v>55.669388396818775</v>
      </c>
      <c r="AC37" s="71">
        <f t="shared" si="41"/>
        <v>31.224112835158731</v>
      </c>
      <c r="AD37" s="71">
        <f t="shared" si="41"/>
        <v>35.706033087001728</v>
      </c>
      <c r="AE37" s="72">
        <f t="shared" si="41"/>
        <v>-6.7746479134423096E-3</v>
      </c>
    </row>
    <row r="38" spans="1:31">
      <c r="A38" s="1">
        <v>44378</v>
      </c>
      <c r="B38" s="73">
        <v>10216.15</v>
      </c>
      <c r="C38" s="73">
        <v>1058.4100000000001</v>
      </c>
      <c r="D38" s="73">
        <v>53615.28</v>
      </c>
      <c r="E38" s="73">
        <v>22472.2</v>
      </c>
      <c r="F38" s="73">
        <v>7195.4</v>
      </c>
      <c r="G38" s="73">
        <v>16142355.851979343</v>
      </c>
      <c r="H38" s="73">
        <v>2974866.4658634537</v>
      </c>
      <c r="I38" s="73">
        <v>92693190.189328715</v>
      </c>
      <c r="J38" s="73">
        <v>48704280.263912797</v>
      </c>
      <c r="K38" s="73">
        <v>15329265.633964432</v>
      </c>
      <c r="L38" s="73">
        <v>4123652.1801491654</v>
      </c>
      <c r="M38" s="73">
        <v>959633.96442914521</v>
      </c>
      <c r="N38" s="73">
        <v>35198223.608720578</v>
      </c>
      <c r="O38" s="73">
        <v>12683615.031554798</v>
      </c>
      <c r="P38" s="73">
        <v>-185540.44750429667</v>
      </c>
      <c r="Q38" s="64">
        <f t="shared" ref="Q38:U52" si="42">L38/G38</f>
        <v>0.25545541294974805</v>
      </c>
      <c r="R38" s="65">
        <f t="shared" si="42"/>
        <v>0.32258051762690193</v>
      </c>
      <c r="S38" s="65">
        <f t="shared" si="42"/>
        <v>0.37972825767272778</v>
      </c>
      <c r="T38" s="65">
        <f t="shared" si="42"/>
        <v>0.26042095197437221</v>
      </c>
      <c r="U38" s="66">
        <f t="shared" si="42"/>
        <v>-1.2103674887934762E-2</v>
      </c>
      <c r="V38" s="67">
        <f t="shared" ref="V38:Z52" si="43">G38/B38</f>
        <v>1580.0821103820269</v>
      </c>
      <c r="W38" s="68">
        <f t="shared" si="43"/>
        <v>2810.6938387425039</v>
      </c>
      <c r="X38" s="68">
        <f t="shared" si="43"/>
        <v>1728.8577097672289</v>
      </c>
      <c r="Y38" s="68">
        <f t="shared" si="43"/>
        <v>2167.3125134126963</v>
      </c>
      <c r="Z38" s="69">
        <f t="shared" si="43"/>
        <v>2130.4257767413114</v>
      </c>
      <c r="AA38" s="70">
        <f t="shared" ref="AA38:AE52" si="44">V38*Q38</f>
        <v>403.64052800215006</v>
      </c>
      <c r="AB38" s="71">
        <f t="shared" si="44"/>
        <v>906.67507339230087</v>
      </c>
      <c r="AC38" s="71">
        <f t="shared" si="44"/>
        <v>656.49612589397236</v>
      </c>
      <c r="AD38" s="71">
        <f t="shared" si="44"/>
        <v>564.4135879689037</v>
      </c>
      <c r="AE38" s="72">
        <f t="shared" si="44"/>
        <v>-25.785980974552722</v>
      </c>
    </row>
    <row r="39" spans="1:31">
      <c r="A39" s="1">
        <v>44409</v>
      </c>
      <c r="B39" s="73">
        <v>7564.25</v>
      </c>
      <c r="C39" s="73">
        <v>1527.43</v>
      </c>
      <c r="D39" s="73">
        <v>72024.83</v>
      </c>
      <c r="E39" s="73">
        <v>23392.16</v>
      </c>
      <c r="F39" s="73">
        <v>7296.2</v>
      </c>
      <c r="G39" s="73">
        <v>12580104.538799414</v>
      </c>
      <c r="H39" s="73">
        <v>4101324.1581259156</v>
      </c>
      <c r="I39" s="73">
        <v>120796768.37481698</v>
      </c>
      <c r="J39" s="73">
        <v>49986550.658857986</v>
      </c>
      <c r="K39" s="73">
        <v>19843909.516837481</v>
      </c>
      <c r="L39" s="73">
        <v>-3357410.6881405567</v>
      </c>
      <c r="M39" s="73">
        <v>1155395.4612005861</v>
      </c>
      <c r="N39" s="73">
        <v>69393120.351390928</v>
      </c>
      <c r="O39" s="73">
        <v>11770170.424597371</v>
      </c>
      <c r="P39" s="73">
        <v>6279819.1800878458</v>
      </c>
      <c r="Q39" s="64">
        <f t="shared" si="42"/>
        <v>-0.26688257460704473</v>
      </c>
      <c r="R39" s="65">
        <f t="shared" si="42"/>
        <v>0.28171278754238721</v>
      </c>
      <c r="S39" s="65">
        <f t="shared" si="42"/>
        <v>0.57446172844684817</v>
      </c>
      <c r="T39" s="65">
        <f t="shared" si="42"/>
        <v>0.23546674594382339</v>
      </c>
      <c r="U39" s="66">
        <f t="shared" si="42"/>
        <v>0.3164607848448131</v>
      </c>
      <c r="V39" s="67">
        <f t="shared" si="43"/>
        <v>1663.1000480945784</v>
      </c>
      <c r="W39" s="68">
        <f t="shared" si="43"/>
        <v>2685.1143149773902</v>
      </c>
      <c r="X39" s="68">
        <f t="shared" si="43"/>
        <v>1677.1545087272955</v>
      </c>
      <c r="Y39" s="68">
        <f t="shared" si="43"/>
        <v>2136.8933291691742</v>
      </c>
      <c r="Z39" s="69">
        <f t="shared" si="43"/>
        <v>2719.7595346670159</v>
      </c>
      <c r="AA39" s="70">
        <f t="shared" si="44"/>
        <v>-443.85242266458101</v>
      </c>
      <c r="AB39" s="71">
        <f t="shared" si="44"/>
        <v>756.43103854224807</v>
      </c>
      <c r="AC39" s="71">
        <f t="shared" si="44"/>
        <v>963.46107795590672</v>
      </c>
      <c r="AD39" s="71">
        <f t="shared" si="44"/>
        <v>503.16731864852892</v>
      </c>
      <c r="AE39" s="72">
        <f t="shared" si="44"/>
        <v>860.69723692988748</v>
      </c>
    </row>
    <row r="40" spans="1:31">
      <c r="A40" s="1">
        <v>44440</v>
      </c>
      <c r="B40" s="73">
        <v>7997.02</v>
      </c>
      <c r="C40" s="73">
        <v>1643.92</v>
      </c>
      <c r="D40" s="73">
        <v>60917.34</v>
      </c>
      <c r="E40" s="73">
        <v>19841.79</v>
      </c>
      <c r="F40" s="73">
        <v>7838.93</v>
      </c>
      <c r="G40" s="73">
        <v>12709494.566813514</v>
      </c>
      <c r="H40" s="74">
        <v>4444038.32599119</v>
      </c>
      <c r="I40" s="73">
        <v>103761828.04698971</v>
      </c>
      <c r="J40" s="73">
        <v>42083519.676945664</v>
      </c>
      <c r="K40" s="73">
        <v>17122180.323054336</v>
      </c>
      <c r="L40" s="73">
        <v>2731062.8487518397</v>
      </c>
      <c r="M40" s="73">
        <v>1406094.5668135097</v>
      </c>
      <c r="N40" s="73">
        <v>23305336.710719503</v>
      </c>
      <c r="O40" s="73">
        <v>8338995.0073421374</v>
      </c>
      <c r="P40" s="73">
        <v>869648.60499266116</v>
      </c>
      <c r="Q40" s="64">
        <f t="shared" si="42"/>
        <v>0.21488367097485322</v>
      </c>
      <c r="R40" s="65">
        <f t="shared" si="42"/>
        <v>0.31640018912300827</v>
      </c>
      <c r="S40" s="65">
        <f t="shared" si="42"/>
        <v>0.2246041453718936</v>
      </c>
      <c r="T40" s="65">
        <f t="shared" si="42"/>
        <v>0.19815345939114579</v>
      </c>
      <c r="U40" s="66">
        <f t="shared" si="42"/>
        <v>5.0790763126219024E-2</v>
      </c>
      <c r="V40" s="67">
        <f t="shared" si="43"/>
        <v>1589.2788272148266</v>
      </c>
      <c r="W40" s="68">
        <f t="shared" si="43"/>
        <v>2703.3178779935702</v>
      </c>
      <c r="X40" s="68">
        <f t="shared" si="43"/>
        <v>1703.3217150812841</v>
      </c>
      <c r="Y40" s="68">
        <f t="shared" si="43"/>
        <v>2120.9537887935344</v>
      </c>
      <c r="Z40" s="69">
        <f t="shared" si="43"/>
        <v>2184.2496773225857</v>
      </c>
      <c r="AA40" s="70">
        <f t="shared" si="44"/>
        <v>341.51006859453139</v>
      </c>
      <c r="AB40" s="71">
        <f t="shared" si="44"/>
        <v>855.33028785677504</v>
      </c>
      <c r="AC40" s="71">
        <f t="shared" si="44"/>
        <v>382.57311810921988</v>
      </c>
      <c r="AD40" s="71">
        <f t="shared" si="44"/>
        <v>420.2743304581964</v>
      </c>
      <c r="AE40" s="72">
        <f t="shared" si="44"/>
        <v>110.93970796941178</v>
      </c>
    </row>
    <row r="41" spans="1:31">
      <c r="A41" s="1">
        <v>44470</v>
      </c>
      <c r="B41" s="73">
        <v>6645.27</v>
      </c>
      <c r="C41" s="73">
        <v>1353.79</v>
      </c>
      <c r="D41" s="73">
        <v>63681.88</v>
      </c>
      <c r="E41" s="73">
        <v>20031.91</v>
      </c>
      <c r="F41" s="73">
        <v>9641.7199999999993</v>
      </c>
      <c r="G41" s="73">
        <v>10795467.163271511</v>
      </c>
      <c r="H41" s="74">
        <v>4164417.9081787774</v>
      </c>
      <c r="I41" s="73">
        <v>106328770.14290059</v>
      </c>
      <c r="J41" s="73">
        <v>39390045.75858923</v>
      </c>
      <c r="K41" s="73">
        <v>23297642.748555787</v>
      </c>
      <c r="L41" s="73">
        <v>2278360.899969596</v>
      </c>
      <c r="M41" s="73">
        <v>1903594.1015506231</v>
      </c>
      <c r="N41" s="73">
        <v>37890210.550319262</v>
      </c>
      <c r="O41" s="73">
        <v>9701529.0361812059</v>
      </c>
      <c r="P41" s="73">
        <v>5633031.3165095747</v>
      </c>
      <c r="Q41" s="64">
        <f t="shared" si="42"/>
        <v>0.21104792090156757</v>
      </c>
      <c r="R41" s="65">
        <f t="shared" si="42"/>
        <v>0.45710928718561794</v>
      </c>
      <c r="S41" s="65">
        <f t="shared" si="42"/>
        <v>0.35634956088927483</v>
      </c>
      <c r="T41" s="65">
        <f t="shared" si="42"/>
        <v>0.24629392653258675</v>
      </c>
      <c r="U41" s="66">
        <f t="shared" si="42"/>
        <v>0.24178546204459953</v>
      </c>
      <c r="V41" s="67">
        <f t="shared" si="43"/>
        <v>1624.5340164164149</v>
      </c>
      <c r="W41" s="68">
        <f t="shared" si="43"/>
        <v>3076.1180893482574</v>
      </c>
      <c r="X41" s="68">
        <f t="shared" si="43"/>
        <v>1669.686418536962</v>
      </c>
      <c r="Y41" s="68">
        <f t="shared" si="43"/>
        <v>1966.3649526475124</v>
      </c>
      <c r="Z41" s="69">
        <f t="shared" si="43"/>
        <v>2416.3367893442028</v>
      </c>
      <c r="AA41" s="70">
        <f t="shared" si="44"/>
        <v>342.85452659855741</v>
      </c>
      <c r="AB41" s="71">
        <f t="shared" si="44"/>
        <v>1406.1221471207668</v>
      </c>
      <c r="AC41" s="71">
        <f t="shared" si="44"/>
        <v>594.99202206843233</v>
      </c>
      <c r="AD41" s="71">
        <f t="shared" si="44"/>
        <v>484.30374518361981</v>
      </c>
      <c r="AE41" s="72">
        <f t="shared" si="44"/>
        <v>584.2351070669522</v>
      </c>
    </row>
    <row r="42" spans="1:31">
      <c r="A42" s="1">
        <v>44501</v>
      </c>
      <c r="B42" s="73">
        <v>6980.92</v>
      </c>
      <c r="C42" s="73">
        <v>1243.3900000000001</v>
      </c>
      <c r="D42" s="73">
        <v>73379.89</v>
      </c>
      <c r="E42" s="73">
        <v>16772.11</v>
      </c>
      <c r="F42" s="73">
        <v>7573.09</v>
      </c>
      <c r="G42" s="73">
        <v>12084230.088495575</v>
      </c>
      <c r="H42" s="74">
        <v>3197384.1928593218</v>
      </c>
      <c r="I42" s="73">
        <v>119173794.62923405</v>
      </c>
      <c r="J42" s="73">
        <v>37991568.660360083</v>
      </c>
      <c r="K42" s="73">
        <v>17386354.28745804</v>
      </c>
      <c r="L42" s="73">
        <v>1916999.2371071097</v>
      </c>
      <c r="M42" s="73">
        <v>849427.06743973063</v>
      </c>
      <c r="N42" s="73">
        <v>31662456.05736953</v>
      </c>
      <c r="O42" s="73">
        <v>14333265.334147083</v>
      </c>
      <c r="P42" s="73">
        <v>-82211.168751908932</v>
      </c>
      <c r="Q42" s="64">
        <f t="shared" si="42"/>
        <v>0.15863643964642238</v>
      </c>
      <c r="R42" s="65">
        <f t="shared" si="42"/>
        <v>0.26566312216615867</v>
      </c>
      <c r="S42" s="65">
        <f t="shared" si="42"/>
        <v>0.26568304010018107</v>
      </c>
      <c r="T42" s="65">
        <f t="shared" si="42"/>
        <v>0.37727490176266998</v>
      </c>
      <c r="U42" s="66">
        <f t="shared" si="42"/>
        <v>-4.7284880655637761E-3</v>
      </c>
      <c r="V42" s="67">
        <f t="shared" si="43"/>
        <v>1731.0368960675062</v>
      </c>
      <c r="W42" s="68">
        <f t="shared" si="43"/>
        <v>2571.505475240529</v>
      </c>
      <c r="X42" s="68">
        <f t="shared" si="43"/>
        <v>1624.0661389548832</v>
      </c>
      <c r="Y42" s="68">
        <f t="shared" si="43"/>
        <v>2265.1633372521455</v>
      </c>
      <c r="Z42" s="69">
        <f t="shared" si="43"/>
        <v>2295.8071655635995</v>
      </c>
      <c r="AA42" s="70">
        <f t="shared" si="44"/>
        <v>274.60553008874325</v>
      </c>
      <c r="AB42" s="71">
        <f t="shared" si="44"/>
        <v>683.15417321977054</v>
      </c>
      <c r="AC42" s="71">
        <f t="shared" si="44"/>
        <v>431.48682912129647</v>
      </c>
      <c r="AD42" s="71">
        <f t="shared" si="44"/>
        <v>854.5892755382049</v>
      </c>
      <c r="AE42" s="72">
        <f t="shared" si="44"/>
        <v>-10.85569678320328</v>
      </c>
    </row>
    <row r="43" spans="1:31">
      <c r="A43" s="1">
        <v>44531</v>
      </c>
      <c r="B43" s="73">
        <v>9251.14</v>
      </c>
      <c r="C43" s="73">
        <v>1321.59</v>
      </c>
      <c r="D43" s="73">
        <v>60069.59</v>
      </c>
      <c r="E43" s="73">
        <v>18150.79</v>
      </c>
      <c r="F43" s="73">
        <v>9753.41</v>
      </c>
      <c r="G43" s="73">
        <v>15047728.508984944</v>
      </c>
      <c r="H43" s="74">
        <v>3595156.0628136634</v>
      </c>
      <c r="I43" s="73">
        <v>113517820.62489881</v>
      </c>
      <c r="J43" s="73">
        <v>38488729.966002919</v>
      </c>
      <c r="K43" s="73">
        <v>24094015.541525014</v>
      </c>
      <c r="L43" s="73">
        <v>2868353.084021369</v>
      </c>
      <c r="M43" s="73">
        <v>1107811.3971183419</v>
      </c>
      <c r="N43" s="73">
        <v>39735028.816577613</v>
      </c>
      <c r="O43" s="73">
        <v>7660925.6920835413</v>
      </c>
      <c r="P43" s="73">
        <v>1566326.8576979116</v>
      </c>
      <c r="Q43" s="64">
        <f t="shared" si="42"/>
        <v>0.19061701454200783</v>
      </c>
      <c r="R43" s="65">
        <f t="shared" si="42"/>
        <v>0.30814000220378185</v>
      </c>
      <c r="S43" s="65">
        <f t="shared" si="42"/>
        <v>0.35003340090429996</v>
      </c>
      <c r="T43" s="65">
        <f t="shared" si="42"/>
        <v>0.19904334850358624</v>
      </c>
      <c r="U43" s="66">
        <f t="shared" si="42"/>
        <v>6.5008958552318252E-2</v>
      </c>
      <c r="V43" s="67">
        <f t="shared" si="43"/>
        <v>1626.5809953135447</v>
      </c>
      <c r="W43" s="68">
        <f t="shared" si="43"/>
        <v>2720.3263211840763</v>
      </c>
      <c r="X43" s="68">
        <f t="shared" si="43"/>
        <v>1889.7718566898627</v>
      </c>
      <c r="Y43" s="68">
        <f t="shared" si="43"/>
        <v>2120.4988855032161</v>
      </c>
      <c r="Z43" s="69">
        <f t="shared" si="43"/>
        <v>2470.3171036104309</v>
      </c>
      <c r="AA43" s="70">
        <f t="shared" si="44"/>
        <v>310.05401323743553</v>
      </c>
      <c r="AB43" s="71">
        <f t="shared" si="44"/>
        <v>838.24135860466708</v>
      </c>
      <c r="AC43" s="71">
        <f t="shared" si="44"/>
        <v>661.48326993038597</v>
      </c>
      <c r="AD43" s="71">
        <f t="shared" si="44"/>
        <v>422.07119866868288</v>
      </c>
      <c r="AE43" s="72">
        <f t="shared" si="44"/>
        <v>160.59274219969336</v>
      </c>
    </row>
    <row r="44" spans="1:31">
      <c r="A44" s="1">
        <v>44562</v>
      </c>
      <c r="B44" s="73">
        <v>6553.38</v>
      </c>
      <c r="C44" s="73">
        <v>1134.8699999999999</v>
      </c>
      <c r="D44" s="73">
        <v>35966</v>
      </c>
      <c r="E44" s="73">
        <v>16174.89</v>
      </c>
      <c r="F44" s="73">
        <v>7622.05</v>
      </c>
      <c r="G44" s="73">
        <v>11110356.61998727</v>
      </c>
      <c r="H44" s="74">
        <v>2882383.8319541691</v>
      </c>
      <c r="I44" s="73">
        <v>56142518.618714191</v>
      </c>
      <c r="J44" s="73">
        <v>30925291.534054745</v>
      </c>
      <c r="K44" s="73">
        <v>18620933.800127309</v>
      </c>
      <c r="L44" s="73">
        <v>3359662.9535327815</v>
      </c>
      <c r="M44" s="73">
        <v>725091.97963080788</v>
      </c>
      <c r="N44" s="73">
        <v>20777783.895607889</v>
      </c>
      <c r="O44" s="73">
        <v>3529972.1514958623</v>
      </c>
      <c r="P44" s="73">
        <v>4312110.598345004</v>
      </c>
      <c r="Q44" s="64">
        <f t="shared" si="42"/>
        <v>0.3023901993828737</v>
      </c>
      <c r="R44" s="65">
        <f t="shared" si="42"/>
        <v>0.25155982752623807</v>
      </c>
      <c r="S44" s="65">
        <f t="shared" si="42"/>
        <v>0.37008998539445565</v>
      </c>
      <c r="T44" s="65">
        <f t="shared" si="42"/>
        <v>0.11414515357466164</v>
      </c>
      <c r="U44" s="66">
        <f t="shared" si="42"/>
        <v>0.23157327364084837</v>
      </c>
      <c r="V44" s="67">
        <f t="shared" si="43"/>
        <v>1695.3627929384943</v>
      </c>
      <c r="W44" s="68">
        <f t="shared" si="43"/>
        <v>2539.8361327325329</v>
      </c>
      <c r="X44" s="68">
        <f t="shared" si="43"/>
        <v>1560.9886731555966</v>
      </c>
      <c r="Y44" s="68">
        <f t="shared" si="43"/>
        <v>1911.9321079806259</v>
      </c>
      <c r="Z44" s="69">
        <f t="shared" si="43"/>
        <v>2443.0348528450099</v>
      </c>
      <c r="AA44" s="70">
        <f t="shared" si="44"/>
        <v>512.66109298297692</v>
      </c>
      <c r="AB44" s="71">
        <f t="shared" si="44"/>
        <v>638.92073949510348</v>
      </c>
      <c r="AC44" s="71">
        <f t="shared" si="44"/>
        <v>577.70627524906547</v>
      </c>
      <c r="AD44" s="71">
        <f t="shared" si="44"/>
        <v>218.23778408977509</v>
      </c>
      <c r="AE44" s="72">
        <f t="shared" si="44"/>
        <v>565.74157849200719</v>
      </c>
    </row>
    <row r="45" spans="1:31">
      <c r="A45" s="1">
        <v>44593</v>
      </c>
      <c r="B45" s="73">
        <v>9211.77</v>
      </c>
      <c r="C45" s="73">
        <v>1277.01</v>
      </c>
      <c r="D45" s="73">
        <v>58132.57</v>
      </c>
      <c r="E45" s="73">
        <v>27095.5</v>
      </c>
      <c r="F45" s="73">
        <v>10097.459999999999</v>
      </c>
      <c r="G45" s="73">
        <v>14213060.686427457</v>
      </c>
      <c r="H45" s="73">
        <v>3312943.9937597504</v>
      </c>
      <c r="I45" s="73">
        <v>98021283.619344756</v>
      </c>
      <c r="J45" s="73">
        <v>57164349.609984398</v>
      </c>
      <c r="K45" s="73">
        <v>22972748.98595944</v>
      </c>
      <c r="L45" s="73">
        <v>266505.46021840989</v>
      </c>
      <c r="M45" s="73">
        <v>1285108.2683307331</v>
      </c>
      <c r="N45" s="73">
        <v>23221188.611544449</v>
      </c>
      <c r="O45" s="73">
        <v>16875510.608424343</v>
      </c>
      <c r="P45" s="73">
        <v>4103823.4009360415</v>
      </c>
      <c r="Q45" s="64">
        <f t="shared" si="42"/>
        <v>1.8750743847375899E-2</v>
      </c>
      <c r="R45" s="65">
        <f t="shared" si="42"/>
        <v>0.38790521987433485</v>
      </c>
      <c r="S45" s="65">
        <f t="shared" si="42"/>
        <v>0.23689945442585172</v>
      </c>
      <c r="T45" s="65">
        <f t="shared" si="42"/>
        <v>0.29521040164999701</v>
      </c>
      <c r="U45" s="66">
        <f t="shared" si="42"/>
        <v>0.17863876036099249</v>
      </c>
      <c r="V45" s="67">
        <f t="shared" si="43"/>
        <v>1542.9239642791185</v>
      </c>
      <c r="W45" s="68">
        <f t="shared" si="43"/>
        <v>2594.297612203311</v>
      </c>
      <c r="X45" s="68">
        <f t="shared" si="43"/>
        <v>1686.1680744433759</v>
      </c>
      <c r="Y45" s="68">
        <f t="shared" si="43"/>
        <v>2109.7359196170728</v>
      </c>
      <c r="Z45" s="69">
        <f t="shared" si="43"/>
        <v>2275.1017568734555</v>
      </c>
      <c r="AA45" s="70">
        <f t="shared" si="44"/>
        <v>28.930972030175514</v>
      </c>
      <c r="AB45" s="71">
        <f t="shared" si="44"/>
        <v>1006.3415856811872</v>
      </c>
      <c r="AC45" s="71">
        <f t="shared" si="44"/>
        <v>399.4522969059247</v>
      </c>
      <c r="AD45" s="71">
        <f t="shared" si="44"/>
        <v>622.8159882055819</v>
      </c>
      <c r="AE45" s="72">
        <f t="shared" si="44"/>
        <v>406.42135754299022</v>
      </c>
    </row>
    <row r="46" spans="1:31">
      <c r="A46" s="1">
        <v>44621</v>
      </c>
      <c r="B46" s="73">
        <v>11377.79</v>
      </c>
      <c r="C46" s="73">
        <v>1200.17</v>
      </c>
      <c r="D46" s="73">
        <v>56894.76</v>
      </c>
      <c r="E46" s="73">
        <v>20087.3</v>
      </c>
      <c r="F46" s="73">
        <v>10912.12</v>
      </c>
      <c r="G46" s="73">
        <v>19308467.191998787</v>
      </c>
      <c r="H46" s="73">
        <v>3069960.145476588</v>
      </c>
      <c r="I46" s="73">
        <v>105624252.46249433</v>
      </c>
      <c r="J46" s="73">
        <v>41534606.303985454</v>
      </c>
      <c r="K46" s="73">
        <v>27580335.050765269</v>
      </c>
      <c r="L46" s="73">
        <v>2555239.7332929187</v>
      </c>
      <c r="M46" s="73">
        <v>249845.12804970451</v>
      </c>
      <c r="N46" s="73">
        <v>31696499.166540392</v>
      </c>
      <c r="O46" s="73">
        <v>5138403.8490680372</v>
      </c>
      <c r="P46" s="73">
        <v>4973133.8081527464</v>
      </c>
      <c r="Q46" s="64">
        <f t="shared" si="42"/>
        <v>0.13233778258440843</v>
      </c>
      <c r="R46" s="65">
        <f t="shared" si="42"/>
        <v>8.1383834385549636E-2</v>
      </c>
      <c r="S46" s="65">
        <f t="shared" si="42"/>
        <v>0.30008732301130714</v>
      </c>
      <c r="T46" s="65">
        <f t="shared" si="42"/>
        <v>0.12371379691096245</v>
      </c>
      <c r="U46" s="66">
        <f t="shared" si="42"/>
        <v>0.18031448127802049</v>
      </c>
      <c r="V46" s="67">
        <f t="shared" si="43"/>
        <v>1697.0314263137907</v>
      </c>
      <c r="W46" s="68">
        <f t="shared" si="43"/>
        <v>2557.9377467163717</v>
      </c>
      <c r="X46" s="68">
        <f t="shared" si="43"/>
        <v>1856.4847177928921</v>
      </c>
      <c r="Y46" s="68">
        <f t="shared" si="43"/>
        <v>2067.7047838179078</v>
      </c>
      <c r="Z46" s="69">
        <f t="shared" si="43"/>
        <v>2527.4955783812188</v>
      </c>
      <c r="AA46" s="70">
        <f t="shared" si="44"/>
        <v>224.58137593442297</v>
      </c>
      <c r="AB46" s="71">
        <f t="shared" si="44"/>
        <v>208.1747819473112</v>
      </c>
      <c r="AC46" s="71">
        <f t="shared" si="44"/>
        <v>557.10752917387094</v>
      </c>
      <c r="AD46" s="71">
        <f t="shared" si="44"/>
        <v>255.80360969707417</v>
      </c>
      <c r="AE46" s="72">
        <f t="shared" si="44"/>
        <v>455.74405414829988</v>
      </c>
    </row>
    <row r="47" spans="1:31">
      <c r="A47" s="1">
        <v>44652</v>
      </c>
      <c r="B47" s="73">
        <v>7931.93</v>
      </c>
      <c r="C47" s="73">
        <v>1787.59</v>
      </c>
      <c r="D47" s="73">
        <v>40833.410000000003</v>
      </c>
      <c r="E47" s="73">
        <v>17937.490000000002</v>
      </c>
      <c r="F47" s="73">
        <v>7010.78</v>
      </c>
      <c r="G47" s="73">
        <v>13725639.576995512</v>
      </c>
      <c r="H47" s="73">
        <v>5208684.6298710704</v>
      </c>
      <c r="I47" s="73">
        <v>66986952.33956252</v>
      </c>
      <c r="J47" s="73">
        <v>39826017.818339854</v>
      </c>
      <c r="K47" s="73">
        <v>18500334.347385194</v>
      </c>
      <c r="L47" s="73">
        <v>3304322.7582210647</v>
      </c>
      <c r="M47" s="73">
        <v>644849.63059539301</v>
      </c>
      <c r="N47" s="73">
        <v>19059389.251050282</v>
      </c>
      <c r="O47" s="73">
        <v>12352533.391279154</v>
      </c>
      <c r="P47" s="73">
        <v>7075716.5000724308</v>
      </c>
      <c r="Q47" s="64">
        <f t="shared" si="42"/>
        <v>0.24074089514627686</v>
      </c>
      <c r="R47" s="65">
        <f t="shared" si="42"/>
        <v>0.12380277870871112</v>
      </c>
      <c r="S47" s="65">
        <f t="shared" si="42"/>
        <v>0.28452390481114331</v>
      </c>
      <c r="T47" s="65">
        <f t="shared" si="42"/>
        <v>0.31016240307085935</v>
      </c>
      <c r="U47" s="66">
        <f t="shared" si="42"/>
        <v>0.38246424995408262</v>
      </c>
      <c r="V47" s="67">
        <f t="shared" si="43"/>
        <v>1730.4287326029746</v>
      </c>
      <c r="W47" s="68">
        <f t="shared" si="43"/>
        <v>2913.8027343356534</v>
      </c>
      <c r="X47" s="68">
        <f t="shared" si="43"/>
        <v>1640.4937118786434</v>
      </c>
      <c r="Y47" s="68">
        <f t="shared" si="43"/>
        <v>2220.267039498829</v>
      </c>
      <c r="Z47" s="69">
        <f t="shared" si="43"/>
        <v>2638.8410914884212</v>
      </c>
      <c r="AA47" s="70">
        <f t="shared" si="44"/>
        <v>416.58496207367745</v>
      </c>
      <c r="AB47" s="71">
        <f t="shared" si="44"/>
        <v>360.73687511979426</v>
      </c>
      <c r="AC47" s="71">
        <f t="shared" si="44"/>
        <v>466.75967672183828</v>
      </c>
      <c r="AD47" s="71">
        <f t="shared" si="44"/>
        <v>688.64336042997945</v>
      </c>
      <c r="AE47" s="72">
        <f t="shared" si="44"/>
        <v>1009.2623788041317</v>
      </c>
    </row>
    <row r="48" spans="1:31">
      <c r="A48" s="1">
        <v>44682</v>
      </c>
      <c r="B48" s="73">
        <v>7174.41</v>
      </c>
      <c r="C48" s="73">
        <v>2171.87</v>
      </c>
      <c r="D48" s="73">
        <v>50840.78</v>
      </c>
      <c r="E48" s="73">
        <v>17933.45</v>
      </c>
      <c r="F48" s="73">
        <v>8827.7099999999991</v>
      </c>
      <c r="G48" s="73">
        <v>13218111.023248458</v>
      </c>
      <c r="H48" s="73">
        <v>5987317.7289261427</v>
      </c>
      <c r="I48" s="73">
        <v>97182147.556539625</v>
      </c>
      <c r="J48" s="73">
        <v>42354832.358057894</v>
      </c>
      <c r="K48" s="73">
        <v>22362623.121935789</v>
      </c>
      <c r="L48" s="73">
        <v>2375668.8280879334</v>
      </c>
      <c r="M48" s="73">
        <v>1341237.5454689225</v>
      </c>
      <c r="N48" s="73">
        <v>36331923.454056628</v>
      </c>
      <c r="O48" s="73">
        <v>9012671.991143452</v>
      </c>
      <c r="P48" s="73">
        <v>4475140.7559702639</v>
      </c>
      <c r="Q48" s="64">
        <f t="shared" si="42"/>
        <v>0.17972831548392407</v>
      </c>
      <c r="R48" s="65">
        <f t="shared" si="42"/>
        <v>0.22401309003346989</v>
      </c>
      <c r="S48" s="65">
        <f t="shared" si="42"/>
        <v>0.37385388538485498</v>
      </c>
      <c r="T48" s="65">
        <f t="shared" si="42"/>
        <v>0.21278969811407636</v>
      </c>
      <c r="U48" s="66">
        <f t="shared" si="42"/>
        <v>0.20011698679393922</v>
      </c>
      <c r="V48" s="67">
        <f t="shared" si="43"/>
        <v>1842.3969390163734</v>
      </c>
      <c r="W48" s="68">
        <f t="shared" si="43"/>
        <v>2756.7569554927977</v>
      </c>
      <c r="X48" s="68">
        <f t="shared" si="43"/>
        <v>1911.4999328597953</v>
      </c>
      <c r="Y48" s="68">
        <f t="shared" si="43"/>
        <v>2361.7782611855437</v>
      </c>
      <c r="Z48" s="69">
        <f t="shared" si="43"/>
        <v>2533.2303759339388</v>
      </c>
      <c r="AA48" s="70">
        <f t="shared" si="44"/>
        <v>331.13089830215074</v>
      </c>
      <c r="AB48" s="71">
        <f t="shared" si="44"/>
        <v>617.54964407120247</v>
      </c>
      <c r="AC48" s="71">
        <f t="shared" si="44"/>
        <v>714.6216768125239</v>
      </c>
      <c r="AD48" s="71">
        <f t="shared" si="44"/>
        <v>502.56208321006</v>
      </c>
      <c r="AE48" s="72">
        <f t="shared" si="44"/>
        <v>506.9424296867777</v>
      </c>
    </row>
    <row r="49" spans="1:31">
      <c r="A49" s="1">
        <v>44713</v>
      </c>
      <c r="B49" s="73">
        <v>7011.15</v>
      </c>
      <c r="C49" s="73">
        <v>2155.14</v>
      </c>
      <c r="D49" s="73">
        <v>61119.12</v>
      </c>
      <c r="E49" s="73">
        <v>13139.62</v>
      </c>
      <c r="F49" s="73">
        <v>5261.63</v>
      </c>
      <c r="G49" s="73">
        <v>12438358.370760413</v>
      </c>
      <c r="H49" s="73">
        <v>5661249.3417995973</v>
      </c>
      <c r="I49" s="73">
        <v>117219123.43193433</v>
      </c>
      <c r="J49" s="73">
        <v>26370406.380672134</v>
      </c>
      <c r="K49" s="73">
        <v>13466410.25243921</v>
      </c>
      <c r="L49" s="73">
        <v>700676.6300139376</v>
      </c>
      <c r="M49" s="73">
        <v>655592.22549171443</v>
      </c>
      <c r="N49" s="73">
        <v>36567005.11073254</v>
      </c>
      <c r="O49" s="73">
        <v>560705.43596096896</v>
      </c>
      <c r="P49" s="73">
        <v>2130915.9052191395</v>
      </c>
      <c r="Q49" s="64">
        <f t="shared" si="42"/>
        <v>5.6331921715735395E-2</v>
      </c>
      <c r="R49" s="65">
        <f t="shared" si="42"/>
        <v>0.11580345360363775</v>
      </c>
      <c r="S49" s="65">
        <f t="shared" si="42"/>
        <v>0.31195426172902513</v>
      </c>
      <c r="T49" s="65">
        <f t="shared" si="42"/>
        <v>2.1262677103525075E-2</v>
      </c>
      <c r="U49" s="66">
        <f t="shared" si="42"/>
        <v>0.15823934257707326</v>
      </c>
      <c r="V49" s="67">
        <f t="shared" si="43"/>
        <v>1774.0824787317933</v>
      </c>
      <c r="W49" s="68">
        <f t="shared" si="43"/>
        <v>2626.8592025574198</v>
      </c>
      <c r="X49" s="68">
        <f t="shared" si="43"/>
        <v>1917.8797638436929</v>
      </c>
      <c r="Y49" s="68">
        <f t="shared" si="43"/>
        <v>2006.938281371313</v>
      </c>
      <c r="Z49" s="69">
        <f t="shared" si="43"/>
        <v>2559.3609304415572</v>
      </c>
      <c r="AA49" s="70">
        <f t="shared" si="44"/>
        <v>99.937475309177188</v>
      </c>
      <c r="AB49" s="71">
        <f t="shared" si="44"/>
        <v>304.19936778664703</v>
      </c>
      <c r="AC49" s="71">
        <f t="shared" si="44"/>
        <v>598.2907658148963</v>
      </c>
      <c r="AD49" s="71">
        <f t="shared" si="44"/>
        <v>42.672880643501777</v>
      </c>
      <c r="AE49" s="72">
        <f t="shared" si="44"/>
        <v>404.99159105051854</v>
      </c>
    </row>
    <row r="50" spans="1:31">
      <c r="A50" s="1">
        <v>44743</v>
      </c>
      <c r="B50" s="73">
        <v>6956.69</v>
      </c>
      <c r="C50" s="73">
        <v>3179.68</v>
      </c>
      <c r="D50" s="73">
        <v>55686.03</v>
      </c>
      <c r="E50" s="73">
        <v>14131.87</v>
      </c>
      <c r="F50" s="73">
        <v>6329.35</v>
      </c>
      <c r="G50" s="73">
        <v>12236935.745578453</v>
      </c>
      <c r="H50" s="73">
        <v>9267530.2612364106</v>
      </c>
      <c r="I50" s="73">
        <v>104367443.29060526</v>
      </c>
      <c r="J50" s="73">
        <v>32287697.712153174</v>
      </c>
      <c r="K50" s="73">
        <v>13793227.486613661</v>
      </c>
      <c r="L50" s="73">
        <v>2736020.9313645959</v>
      </c>
      <c r="M50" s="73">
        <v>2500913.1916274545</v>
      </c>
      <c r="N50" s="73">
        <v>18073584.61788094</v>
      </c>
      <c r="O50" s="73">
        <v>172849.42398182675</v>
      </c>
      <c r="P50" s="73">
        <v>-979760.34398831846</v>
      </c>
      <c r="Q50" s="64">
        <f t="shared" si="42"/>
        <v>0.22358709633277243</v>
      </c>
      <c r="R50" s="65">
        <f t="shared" si="42"/>
        <v>0.26985756950674361</v>
      </c>
      <c r="S50" s="65">
        <f t="shared" si="42"/>
        <v>0.17317262977838849</v>
      </c>
      <c r="T50" s="65">
        <f t="shared" si="42"/>
        <v>5.3534143413627713E-3</v>
      </c>
      <c r="U50" s="66">
        <f t="shared" si="42"/>
        <v>-7.1031986164164743E-2</v>
      </c>
      <c r="V50" s="67">
        <f t="shared" si="43"/>
        <v>1759.0169672040086</v>
      </c>
      <c r="W50" s="68">
        <f t="shared" si="43"/>
        <v>2914.6109864000186</v>
      </c>
      <c r="X50" s="68">
        <f t="shared" si="43"/>
        <v>1874.2123166367805</v>
      </c>
      <c r="Y50" s="68">
        <f t="shared" si="43"/>
        <v>2284.7434707617017</v>
      </c>
      <c r="Z50" s="69">
        <f t="shared" si="43"/>
        <v>2179.2486569100556</v>
      </c>
      <c r="AA50" s="70">
        <f t="shared" si="44"/>
        <v>393.29349609722385</v>
      </c>
      <c r="AB50" s="71">
        <f t="shared" si="44"/>
        <v>786.52983684756157</v>
      </c>
      <c r="AC50" s="71">
        <f t="shared" si="44"/>
        <v>324.562275635037</v>
      </c>
      <c r="AD50" s="71">
        <f t="shared" si="44"/>
        <v>12.231178462710647</v>
      </c>
      <c r="AE50" s="72">
        <f t="shared" si="44"/>
        <v>-154.79636044590967</v>
      </c>
    </row>
    <row r="51" spans="1:31">
      <c r="A51" s="1">
        <v>44774</v>
      </c>
      <c r="B51" s="73">
        <v>8631.3700000000008</v>
      </c>
      <c r="C51" s="73">
        <v>2026.43</v>
      </c>
      <c r="D51" s="73">
        <v>73504.17</v>
      </c>
      <c r="E51" s="73">
        <v>19606.28</v>
      </c>
      <c r="F51" s="73">
        <v>5958.89</v>
      </c>
      <c r="G51" s="73">
        <v>15167744.88947981</v>
      </c>
      <c r="H51" s="73">
        <v>5091973.7410669765</v>
      </c>
      <c r="I51" s="73">
        <v>133952439.58783443</v>
      </c>
      <c r="J51" s="73">
        <v>43050535.981386073</v>
      </c>
      <c r="K51" s="73">
        <v>14031334.053515039</v>
      </c>
      <c r="L51" s="73">
        <v>2533355.3265747083</v>
      </c>
      <c r="M51" s="73">
        <v>1444670.2675752037</v>
      </c>
      <c r="N51" s="73">
        <v>35632287.186305434</v>
      </c>
      <c r="O51" s="73">
        <v>4852652.1522353329</v>
      </c>
      <c r="P51" s="73">
        <v>-44426.624563737772</v>
      </c>
      <c r="Q51" s="64">
        <f t="shared" si="42"/>
        <v>0.1670225432346121</v>
      </c>
      <c r="R51" s="65">
        <f t="shared" si="42"/>
        <v>0.283715184138496</v>
      </c>
      <c r="S51" s="65">
        <f t="shared" si="42"/>
        <v>0.26600700439607045</v>
      </c>
      <c r="T51" s="65">
        <f t="shared" si="42"/>
        <v>0.11271990096321897</v>
      </c>
      <c r="U51" s="66">
        <f t="shared" si="42"/>
        <v>-3.1662438079156346E-3</v>
      </c>
      <c r="V51" s="67">
        <f t="shared" si="43"/>
        <v>1757.2812762608728</v>
      </c>
      <c r="W51" s="68">
        <f t="shared" si="43"/>
        <v>2512.7804765360643</v>
      </c>
      <c r="X51" s="68">
        <f t="shared" si="43"/>
        <v>1822.3787791608888</v>
      </c>
      <c r="Y51" s="68">
        <f t="shared" si="43"/>
        <v>2195.7523804304578</v>
      </c>
      <c r="Z51" s="69">
        <f t="shared" si="43"/>
        <v>2354.6892212333232</v>
      </c>
      <c r="AA51" s="70">
        <f t="shared" si="44"/>
        <v>293.50558793965598</v>
      </c>
      <c r="AB51" s="71">
        <f t="shared" si="44"/>
        <v>712.91397560004725</v>
      </c>
      <c r="AC51" s="71">
        <f t="shared" si="44"/>
        <v>484.76551991955603</v>
      </c>
      <c r="AD51" s="71">
        <f t="shared" si="44"/>
        <v>247.50499086187352</v>
      </c>
      <c r="AE51" s="72">
        <f t="shared" si="44"/>
        <v>-7.4555201662956971</v>
      </c>
    </row>
    <row r="52" spans="1:31">
      <c r="A52" s="1">
        <v>44805</v>
      </c>
      <c r="B52" s="73">
        <v>9066.77</v>
      </c>
      <c r="C52" s="73">
        <v>2418.2399999999998</v>
      </c>
      <c r="D52" s="73">
        <v>57857.51</v>
      </c>
      <c r="E52" s="73">
        <v>20562.849999999999</v>
      </c>
      <c r="F52" s="73">
        <v>7177.17</v>
      </c>
      <c r="G52" s="73">
        <v>15520266.779949024</v>
      </c>
      <c r="H52" s="73">
        <v>5440590.4842820736</v>
      </c>
      <c r="I52" s="73">
        <v>102278804.0781648</v>
      </c>
      <c r="J52" s="73">
        <v>35886785.046728969</v>
      </c>
      <c r="K52" s="73">
        <v>21226117.247238748</v>
      </c>
      <c r="L52" s="73">
        <v>601656.0747663565</v>
      </c>
      <c r="M52" s="73">
        <v>340447.9184367035</v>
      </c>
      <c r="N52" s="73">
        <v>23290646.389124878</v>
      </c>
      <c r="O52" s="73">
        <v>-742300.59473237488</v>
      </c>
      <c r="P52" s="73">
        <v>3477680.7136788485</v>
      </c>
      <c r="Q52" s="64">
        <f t="shared" si="42"/>
        <v>3.8765833300214228E-2</v>
      </c>
      <c r="R52" s="65">
        <f t="shared" si="42"/>
        <v>6.2575545691274007E-2</v>
      </c>
      <c r="S52" s="65">
        <f t="shared" si="42"/>
        <v>0.22771723427001947</v>
      </c>
      <c r="T52" s="65">
        <f t="shared" si="42"/>
        <v>-2.0684510851719067E-2</v>
      </c>
      <c r="U52" s="66">
        <f t="shared" si="42"/>
        <v>0.16383970149468816</v>
      </c>
      <c r="V52" s="67">
        <f t="shared" si="43"/>
        <v>1711.774620945389</v>
      </c>
      <c r="W52" s="68">
        <f t="shared" si="43"/>
        <v>2249.814114513892</v>
      </c>
      <c r="X52" s="68">
        <f t="shared" si="43"/>
        <v>1767.770581177185</v>
      </c>
      <c r="Y52" s="68">
        <f t="shared" si="43"/>
        <v>1745.2242780902925</v>
      </c>
      <c r="Z52" s="69">
        <f t="shared" si="43"/>
        <v>2957.4494190939809</v>
      </c>
      <c r="AA52" s="70">
        <f t="shared" si="44"/>
        <v>66.358369603106354</v>
      </c>
      <c r="AB52" s="71">
        <f t="shared" si="44"/>
        <v>140.78334591963721</v>
      </c>
      <c r="AC52" s="71">
        <f t="shared" si="44"/>
        <v>402.5518275695735</v>
      </c>
      <c r="AD52" s="71">
        <f t="shared" si="44"/>
        <v>-36.099110518842231</v>
      </c>
      <c r="AE52" s="72">
        <f t="shared" si="44"/>
        <v>484.54763000999674</v>
      </c>
    </row>
    <row r="54" spans="1:31" s="76" customFormat="1">
      <c r="A54" s="76" t="s">
        <v>55</v>
      </c>
    </row>
    <row r="55" spans="1:31" s="76" customFormat="1">
      <c r="A55" s="76" t="s">
        <v>51</v>
      </c>
      <c r="B55" s="76">
        <v>95010.99</v>
      </c>
      <c r="C55" s="76">
        <v>11242.22</v>
      </c>
      <c r="D55" s="76">
        <f>SUM(D29:D40)</f>
        <v>749426.44</v>
      </c>
      <c r="E55" s="76">
        <v>252620</v>
      </c>
      <c r="F55" s="76">
        <v>122945.36</v>
      </c>
      <c r="G55" s="76">
        <v>46979507</v>
      </c>
      <c r="H55" s="76">
        <v>12432627.800000001</v>
      </c>
      <c r="I55" s="76">
        <v>364043471.89999998</v>
      </c>
      <c r="J55" s="76">
        <v>159885853.90000001</v>
      </c>
      <c r="K55" s="76">
        <v>64043350.369999997</v>
      </c>
    </row>
    <row r="56" spans="1:31" s="76" customFormat="1">
      <c r="A56" s="76" t="s">
        <v>52</v>
      </c>
      <c r="B56" s="76">
        <v>96792.59</v>
      </c>
      <c r="C56" s="76">
        <v>21269.77</v>
      </c>
      <c r="D56" s="76">
        <f>SUM(D41:D52)</f>
        <v>687965.71000000008</v>
      </c>
      <c r="E56" s="76">
        <v>221624.06</v>
      </c>
      <c r="F56" s="76">
        <v>96165.38</v>
      </c>
      <c r="G56" s="76">
        <v>164866366.59999999</v>
      </c>
      <c r="H56" s="76">
        <v>56879592.32</v>
      </c>
      <c r="I56" s="76">
        <v>1220795350</v>
      </c>
      <c r="J56" s="76">
        <v>465270867.10000002</v>
      </c>
      <c r="K56" s="76">
        <v>237332076.90000001</v>
      </c>
    </row>
    <row r="57" spans="1:31" s="76" customFormat="1">
      <c r="A57" s="76" t="s">
        <v>53</v>
      </c>
      <c r="B57" s="76">
        <f>SUM(B55+B56)</f>
        <v>191803.58000000002</v>
      </c>
      <c r="C57" s="76">
        <f>SUM(C56,C55)</f>
        <v>32511.989999999998</v>
      </c>
      <c r="D57" s="76">
        <f>SUM(D56,D55)</f>
        <v>1437392.15</v>
      </c>
      <c r="E57" s="76">
        <f>SUM(E56,E55)</f>
        <v>474244.06</v>
      </c>
      <c r="F57" s="76">
        <f>SUM(F56,F55)</f>
        <v>219110.74</v>
      </c>
      <c r="G57" s="76">
        <f>SUM(G56,G55)</f>
        <v>211845873.59999999</v>
      </c>
      <c r="H57" s="76">
        <f t="shared" ref="H57:K57" si="45">SUM(H56,H55)</f>
        <v>69312220.120000005</v>
      </c>
      <c r="I57" s="76">
        <f t="shared" si="45"/>
        <v>1584838821.9000001</v>
      </c>
      <c r="J57" s="76">
        <f t="shared" si="45"/>
        <v>625156721</v>
      </c>
      <c r="K57" s="76">
        <f t="shared" si="45"/>
        <v>301375427.26999998</v>
      </c>
    </row>
    <row r="58" spans="1:31" s="76" customFormat="1"/>
    <row r="59" spans="1:31" s="76" customFormat="1">
      <c r="A59" s="76" t="s">
        <v>54</v>
      </c>
      <c r="F59" s="75"/>
    </row>
    <row r="60" spans="1:31" s="76" customFormat="1">
      <c r="A60" s="76" t="s">
        <v>56</v>
      </c>
      <c r="B60" s="75">
        <v>63255472.545000002</v>
      </c>
      <c r="C60" s="75">
        <v>4852648</v>
      </c>
      <c r="D60" s="75">
        <v>339866991.5436995</v>
      </c>
      <c r="E60" s="75">
        <v>180997649.73301452</v>
      </c>
      <c r="F60" s="75">
        <v>87366385.545359999</v>
      </c>
    </row>
    <row r="61" spans="1:31" s="76" customFormat="1">
      <c r="A61" s="76" t="s">
        <v>57</v>
      </c>
      <c r="B61" s="75">
        <v>72195111</v>
      </c>
      <c r="C61" s="75">
        <v>13655580</v>
      </c>
      <c r="D61" s="75">
        <v>314720359.727</v>
      </c>
      <c r="E61" s="75">
        <v>177053085.96799999</v>
      </c>
      <c r="F61" s="75">
        <v>78367863.995999992</v>
      </c>
    </row>
    <row r="62" spans="1:31" s="76" customFormat="1">
      <c r="A62" s="76" t="s">
        <v>53</v>
      </c>
      <c r="B62" s="77">
        <f>SUM(B61,B60)</f>
        <v>135450583.54500002</v>
      </c>
      <c r="C62" s="77">
        <f t="shared" ref="C62:F62" si="46">SUM(C61,C60)</f>
        <v>18508228</v>
      </c>
      <c r="D62" s="77">
        <f t="shared" si="46"/>
        <v>654587351.2706995</v>
      </c>
      <c r="E62" s="77">
        <f t="shared" si="46"/>
        <v>358050735.70101452</v>
      </c>
      <c r="F62" s="77">
        <f t="shared" si="46"/>
        <v>165734249.54135999</v>
      </c>
    </row>
    <row r="63" spans="1:31" s="76" customFormat="1"/>
    <row r="64" spans="1:31" s="76" customFormat="1"/>
    <row r="65" spans="1:6" s="76" customFormat="1">
      <c r="A65" s="76" t="s">
        <v>59</v>
      </c>
    </row>
    <row r="66" spans="1:6" s="76" customFormat="1">
      <c r="A66" s="76" t="s">
        <v>51</v>
      </c>
      <c r="B66" s="80">
        <f>(B60/1000)/B55</f>
        <v>0.66577006033723052</v>
      </c>
      <c r="C66" s="80">
        <f t="shared" ref="C66:F67" si="47">(C60/1000)/C55</f>
        <v>0.43164499538347412</v>
      </c>
      <c r="D66" s="80">
        <f t="shared" si="47"/>
        <v>0.45350280348221972</v>
      </c>
      <c r="E66" s="80">
        <f t="shared" si="47"/>
        <v>0.71648186894550914</v>
      </c>
      <c r="F66" s="80">
        <f t="shared" si="47"/>
        <v>0.71061149070904339</v>
      </c>
    </row>
    <row r="67" spans="1:6" s="76" customFormat="1">
      <c r="A67" s="76" t="s">
        <v>57</v>
      </c>
      <c r="B67" s="80">
        <f>(B61/1000)/B56</f>
        <v>0.74587435877064567</v>
      </c>
      <c r="C67" s="80">
        <f t="shared" si="47"/>
        <v>0.64201822586704038</v>
      </c>
      <c r="D67" s="80">
        <f t="shared" si="47"/>
        <v>0.45746518344206422</v>
      </c>
      <c r="E67" s="80">
        <f t="shared" si="47"/>
        <v>0.79888928110061697</v>
      </c>
      <c r="F67" s="80">
        <f t="shared" si="47"/>
        <v>0.8149280333109481</v>
      </c>
    </row>
    <row r="68" spans="1:6" s="76" customFormat="1"/>
    <row r="69" spans="1:6">
      <c r="A69" t="s">
        <v>58</v>
      </c>
    </row>
    <row r="70" spans="1:6">
      <c r="A70" s="76" t="s">
        <v>51</v>
      </c>
      <c r="B70" s="78">
        <f t="shared" ref="B70:F71" si="48">G55/B60</f>
        <v>0.74269474418325998</v>
      </c>
      <c r="C70" s="78">
        <f t="shared" si="48"/>
        <v>2.5620295970365046</v>
      </c>
      <c r="D70" s="78">
        <f t="shared" si="48"/>
        <v>1.0711351233213005</v>
      </c>
      <c r="E70" s="78">
        <f t="shared" si="48"/>
        <v>0.88335872944120519</v>
      </c>
      <c r="F70" s="78">
        <f t="shared" si="48"/>
        <v>0.7330433778418034</v>
      </c>
    </row>
    <row r="71" spans="1:6">
      <c r="A71" s="76" t="s">
        <v>57</v>
      </c>
      <c r="B71" s="78">
        <f t="shared" si="48"/>
        <v>2.2836223161981146</v>
      </c>
      <c r="C71" s="78">
        <f t="shared" si="48"/>
        <v>4.1653003621962599</v>
      </c>
      <c r="D71" s="78">
        <f t="shared" si="48"/>
        <v>3.8789843499764767</v>
      </c>
      <c r="E71" s="78">
        <f t="shared" si="48"/>
        <v>2.6278608167501334</v>
      </c>
      <c r="F71" s="78">
        <f t="shared" si="48"/>
        <v>3.0284362083942185</v>
      </c>
    </row>
  </sheetData>
  <mergeCells count="24">
    <mergeCell ref="AA12:AE12"/>
    <mergeCell ref="B4:F4"/>
    <mergeCell ref="G4:K4"/>
    <mergeCell ref="L4:P4"/>
    <mergeCell ref="Q4:U4"/>
    <mergeCell ref="V4:Z4"/>
    <mergeCell ref="AA4:AE4"/>
    <mergeCell ref="B12:F12"/>
    <mergeCell ref="G12:K12"/>
    <mergeCell ref="L12:P12"/>
    <mergeCell ref="Q12:U12"/>
    <mergeCell ref="V12:Z12"/>
    <mergeCell ref="AA3:AE3"/>
    <mergeCell ref="B2:F2"/>
    <mergeCell ref="G2:K2"/>
    <mergeCell ref="L2:P2"/>
    <mergeCell ref="Q2:U2"/>
    <mergeCell ref="V2:Z2"/>
    <mergeCell ref="AA2:AE2"/>
    <mergeCell ref="B3:F3"/>
    <mergeCell ref="G3:K3"/>
    <mergeCell ref="L3:P3"/>
    <mergeCell ref="Q3:U3"/>
    <mergeCell ref="V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3C96-408B-40B5-94D1-F9D6346FB4F7}">
  <dimension ref="A1:AF59"/>
  <sheetViews>
    <sheetView topLeftCell="K1" zoomScale="72" workbookViewId="0">
      <selection activeCell="P6" sqref="P6:P13"/>
    </sheetView>
  </sheetViews>
  <sheetFormatPr defaultColWidth="11.42578125" defaultRowHeight="15"/>
  <cols>
    <col min="1" max="1" width="32.7109375" customWidth="1"/>
    <col min="2" max="2" width="18.42578125" bestFit="1" customWidth="1"/>
    <col min="3" max="3" width="18" bestFit="1" customWidth="1"/>
    <col min="4" max="5" width="19.28515625" bestFit="1" customWidth="1"/>
    <col min="6" max="6" width="18.42578125" bestFit="1" customWidth="1"/>
    <col min="7" max="7" width="18" bestFit="1" customWidth="1"/>
    <col min="8" max="8" width="17.140625" bestFit="1" customWidth="1"/>
    <col min="9" max="9" width="19.85546875" bestFit="1" customWidth="1"/>
    <col min="10" max="10" width="18" bestFit="1" customWidth="1"/>
    <col min="11" max="11" width="18.42578125" bestFit="1" customWidth="1"/>
    <col min="12" max="13" width="16.85546875" bestFit="1" customWidth="1"/>
    <col min="14" max="14" width="18" bestFit="1" customWidth="1"/>
    <col min="15" max="15" width="17.140625" bestFit="1" customWidth="1"/>
    <col min="16" max="16" width="16.42578125" bestFit="1" customWidth="1"/>
    <col min="17" max="17" width="12.42578125" bestFit="1" customWidth="1"/>
    <col min="18" max="18" width="9.5703125" bestFit="1" customWidth="1"/>
    <col min="19" max="19" width="9.28515625" bestFit="1" customWidth="1"/>
    <col min="20" max="20" width="9.28515625" customWidth="1"/>
    <col min="21" max="21" width="9.85546875" customWidth="1"/>
    <col min="22" max="22" width="10.85546875" bestFit="1" customWidth="1"/>
    <col min="23" max="23" width="9.5703125" bestFit="1" customWidth="1"/>
    <col min="24" max="24" width="9.28515625" bestFit="1" customWidth="1"/>
    <col min="25" max="25" width="9.28515625" customWidth="1"/>
    <col min="26" max="26" width="9.140625" bestFit="1" customWidth="1"/>
    <col min="27" max="27" width="7.42578125" bestFit="1" customWidth="1"/>
    <col min="28" max="28" width="9.5703125" bestFit="1" customWidth="1"/>
    <col min="29" max="29" width="9.28515625" bestFit="1" customWidth="1"/>
    <col min="30" max="30" width="9.28515625" customWidth="1"/>
    <col min="31" max="31" width="7.85546875" bestFit="1" customWidth="1"/>
    <col min="32" max="32" width="19.140625" customWidth="1"/>
  </cols>
  <sheetData>
    <row r="1" spans="1:32" ht="15.75" thickBot="1">
      <c r="A1" t="s">
        <v>4</v>
      </c>
      <c r="B1" t="s">
        <v>11</v>
      </c>
    </row>
    <row r="2" spans="1:32" ht="15.75" thickBot="1">
      <c r="A2" s="15" t="s">
        <v>1</v>
      </c>
      <c r="B2" s="119" t="s">
        <v>2</v>
      </c>
      <c r="C2" s="120"/>
      <c r="D2" s="120"/>
      <c r="E2" s="121"/>
      <c r="F2" s="122"/>
      <c r="G2" s="103" t="s">
        <v>45</v>
      </c>
      <c r="H2" s="104"/>
      <c r="I2" s="104"/>
      <c r="J2" s="105"/>
      <c r="K2" s="106"/>
      <c r="L2" s="85" t="s">
        <v>46</v>
      </c>
      <c r="M2" s="86"/>
      <c r="N2" s="86"/>
      <c r="O2" s="87"/>
      <c r="P2" s="87"/>
      <c r="Q2" s="88" t="s">
        <v>0</v>
      </c>
      <c r="R2" s="89"/>
      <c r="S2" s="89"/>
      <c r="T2" s="90"/>
      <c r="U2" s="91"/>
      <c r="V2" s="92" t="s">
        <v>47</v>
      </c>
      <c r="W2" s="93"/>
      <c r="X2" s="93"/>
      <c r="Y2" s="94"/>
      <c r="Z2" s="94"/>
      <c r="AA2" s="95" t="s">
        <v>48</v>
      </c>
      <c r="AB2" s="96"/>
      <c r="AC2" s="96"/>
      <c r="AD2" s="97"/>
      <c r="AE2" s="98"/>
      <c r="AF2" s="79"/>
    </row>
    <row r="3" spans="1:32">
      <c r="A3" s="13" t="s">
        <v>50</v>
      </c>
      <c r="B3" s="81" t="e">
        <f>SUM(#REF!)</f>
        <v>#REF!</v>
      </c>
      <c r="C3" s="82"/>
      <c r="D3" s="82"/>
      <c r="E3" s="83"/>
      <c r="F3" s="84"/>
      <c r="G3" s="81" t="e">
        <f>SUM(#REF!)</f>
        <v>#REF!</v>
      </c>
      <c r="H3" s="82"/>
      <c r="I3" s="82"/>
      <c r="J3" s="83"/>
      <c r="K3" s="84"/>
      <c r="L3" s="81" t="e">
        <f>SUM(#REF!)</f>
        <v>#REF!</v>
      </c>
      <c r="M3" s="82"/>
      <c r="N3" s="82"/>
      <c r="O3" s="83"/>
      <c r="P3" s="84"/>
      <c r="Q3" s="111" t="e">
        <f>L3/G3</f>
        <v>#REF!</v>
      </c>
      <c r="R3" s="112"/>
      <c r="S3" s="112"/>
      <c r="T3" s="113"/>
      <c r="U3" s="114"/>
      <c r="V3" s="107" t="e">
        <f t="shared" ref="V3:V4" si="0">G3/B3</f>
        <v>#REF!</v>
      </c>
      <c r="W3" s="108"/>
      <c r="X3" s="108"/>
      <c r="Y3" s="109"/>
      <c r="Z3" s="110"/>
      <c r="AA3" s="107" t="e">
        <f t="shared" ref="AA3:AA4" si="1">L3/B3</f>
        <v>#REF!</v>
      </c>
      <c r="AB3" s="108"/>
      <c r="AC3" s="108"/>
      <c r="AD3" s="109"/>
      <c r="AE3" s="110"/>
    </row>
    <row r="4" spans="1:32">
      <c r="A4" s="13" t="s">
        <v>49</v>
      </c>
      <c r="B4" s="81" t="e">
        <f>SUM(#REF!)</f>
        <v>#REF!</v>
      </c>
      <c r="C4" s="82"/>
      <c r="D4" s="82"/>
      <c r="E4" s="83"/>
      <c r="F4" s="84"/>
      <c r="G4" s="81" t="e">
        <f>SUM(#REF!)</f>
        <v>#REF!</v>
      </c>
      <c r="H4" s="82"/>
      <c r="I4" s="82"/>
      <c r="J4" s="83"/>
      <c r="K4" s="84"/>
      <c r="L4" s="81" t="e">
        <f>SUM(#REF!)</f>
        <v>#REF!</v>
      </c>
      <c r="M4" s="82"/>
      <c r="N4" s="82"/>
      <c r="O4" s="83"/>
      <c r="P4" s="84"/>
      <c r="Q4" s="115" t="e">
        <f t="shared" ref="Q4" si="2">L4/G4</f>
        <v>#REF!</v>
      </c>
      <c r="R4" s="116"/>
      <c r="S4" s="116"/>
      <c r="T4" s="117"/>
      <c r="U4" s="118"/>
      <c r="V4" s="81" t="e">
        <f t="shared" si="0"/>
        <v>#REF!</v>
      </c>
      <c r="W4" s="82"/>
      <c r="X4" s="82"/>
      <c r="Y4" s="83"/>
      <c r="Z4" s="84"/>
      <c r="AA4" s="81" t="e">
        <f t="shared" si="1"/>
        <v>#REF!</v>
      </c>
      <c r="AB4" s="82"/>
      <c r="AC4" s="82"/>
      <c r="AD4" s="83"/>
      <c r="AE4" s="84"/>
    </row>
    <row r="5" spans="1:32">
      <c r="A5" s="123"/>
      <c r="B5" s="25"/>
      <c r="C5" s="11"/>
      <c r="D5" s="12"/>
      <c r="E5" s="12"/>
      <c r="F5" s="24"/>
      <c r="G5" s="25"/>
      <c r="H5" s="11"/>
      <c r="I5" s="12"/>
      <c r="J5" s="12"/>
      <c r="K5" s="24"/>
      <c r="L5" s="25"/>
      <c r="M5" s="11"/>
      <c r="N5" s="12"/>
      <c r="O5" s="12"/>
      <c r="P5" s="24"/>
      <c r="Q5" s="16"/>
      <c r="U5" s="17"/>
      <c r="V5" s="16"/>
      <c r="Z5" s="17"/>
      <c r="AA5" s="16"/>
      <c r="AE5" s="17"/>
    </row>
    <row r="6" spans="1:32">
      <c r="A6" s="123" t="s">
        <v>63</v>
      </c>
      <c r="B6" s="124">
        <f>SUM(B17:B19)</f>
        <v>20274.43</v>
      </c>
      <c r="C6" s="124">
        <f t="shared" ref="C6:O6" si="3">SUM(C17:C19)</f>
        <v>1939.8899999999999</v>
      </c>
      <c r="D6" s="124">
        <f t="shared" si="3"/>
        <v>182099.15</v>
      </c>
      <c r="E6" s="124">
        <f t="shared" si="3"/>
        <v>67614.559999999998</v>
      </c>
      <c r="F6" s="124">
        <f t="shared" si="3"/>
        <v>34929.599999999999</v>
      </c>
      <c r="G6" s="124">
        <f t="shared" si="3"/>
        <v>1628425.354339574</v>
      </c>
      <c r="H6" s="124">
        <f t="shared" si="3"/>
        <v>247301.6033514429</v>
      </c>
      <c r="I6" s="124">
        <f t="shared" si="3"/>
        <v>14635667.386082508</v>
      </c>
      <c r="J6" s="124">
        <f t="shared" si="3"/>
        <v>6847612.315906452</v>
      </c>
      <c r="K6" s="124">
        <f t="shared" si="3"/>
        <v>3805885.8787289811</v>
      </c>
      <c r="L6" s="124">
        <f t="shared" si="3"/>
        <v>178241.81531806508</v>
      </c>
      <c r="M6" s="124">
        <f t="shared" si="3"/>
        <v>43358.131846798045</v>
      </c>
      <c r="N6" s="124">
        <f t="shared" si="3"/>
        <v>4804244.485842729</v>
      </c>
      <c r="O6" s="124">
        <f t="shared" si="3"/>
        <v>869437.82975923119</v>
      </c>
      <c r="P6" s="124">
        <f t="shared" ref="P6" si="4">SUM(P17:P19)</f>
        <v>1195060.6643882077</v>
      </c>
      <c r="Q6" s="16"/>
      <c r="U6" s="17"/>
      <c r="V6" s="16"/>
      <c r="Z6" s="17"/>
      <c r="AA6" s="16"/>
      <c r="AE6" s="17"/>
    </row>
    <row r="7" spans="1:32">
      <c r="A7" s="123" t="s">
        <v>64</v>
      </c>
      <c r="B7" s="124">
        <f>SUM(B20:B22)</f>
        <v>20810.27</v>
      </c>
      <c r="C7" s="124">
        <f t="shared" ref="C7:O7" si="5">SUM(C20:C22)</f>
        <v>2289.62</v>
      </c>
      <c r="D7" s="124">
        <f t="shared" si="5"/>
        <v>196243.09</v>
      </c>
      <c r="E7" s="124">
        <f t="shared" si="5"/>
        <v>63805</v>
      </c>
      <c r="F7" s="124">
        <f t="shared" si="5"/>
        <v>29359.14</v>
      </c>
      <c r="G7" s="124">
        <f t="shared" si="5"/>
        <v>1565107.0039276371</v>
      </c>
      <c r="H7" s="124">
        <f t="shared" si="5"/>
        <v>294453.81905694213</v>
      </c>
      <c r="I7" s="124">
        <f t="shared" si="5"/>
        <v>17021420.592391524</v>
      </c>
      <c r="J7" s="124">
        <f t="shared" si="5"/>
        <v>6365378.6763855582</v>
      </c>
      <c r="K7" s="124">
        <f t="shared" si="5"/>
        <v>3271003.2620957005</v>
      </c>
      <c r="L7" s="124">
        <f t="shared" si="5"/>
        <v>135201.34744111763</v>
      </c>
      <c r="M7" s="124">
        <f t="shared" si="5"/>
        <v>65586.859056183122</v>
      </c>
      <c r="N7" s="124">
        <f t="shared" si="5"/>
        <v>6090139.8448464032</v>
      </c>
      <c r="O7" s="124">
        <f t="shared" si="5"/>
        <v>768286.55957922339</v>
      </c>
      <c r="P7" s="124">
        <f t="shared" ref="P7" si="6">SUM(P20:P22)</f>
        <v>1025848.8574863473</v>
      </c>
      <c r="Q7" s="16"/>
      <c r="U7" s="17"/>
      <c r="V7" s="16"/>
      <c r="Z7" s="17"/>
      <c r="AA7" s="16"/>
      <c r="AE7" s="17"/>
    </row>
    <row r="8" spans="1:32">
      <c r="A8" s="123" t="s">
        <v>65</v>
      </c>
      <c r="B8" s="124">
        <f>SUM(B23:B25)</f>
        <v>28148.870000000003</v>
      </c>
      <c r="C8" s="124">
        <f t="shared" ref="C8:O8" si="7">SUM(C23:C25)</f>
        <v>2782.95</v>
      </c>
      <c r="D8" s="124">
        <f t="shared" si="7"/>
        <v>184526.75</v>
      </c>
      <c r="E8" s="124">
        <f t="shared" si="7"/>
        <v>55494.75</v>
      </c>
      <c r="F8" s="124">
        <f t="shared" si="7"/>
        <v>36326.089999999997</v>
      </c>
      <c r="G8" s="124">
        <f t="shared" si="7"/>
        <v>2354020.0766982813</v>
      </c>
      <c r="H8" s="124">
        <f t="shared" si="7"/>
        <v>370643.42869154696</v>
      </c>
      <c r="I8" s="124">
        <f t="shared" si="7"/>
        <v>15134597.318909787</v>
      </c>
      <c r="J8" s="124">
        <f t="shared" si="7"/>
        <v>5898512.3114264421</v>
      </c>
      <c r="K8" s="124">
        <f t="shared" si="7"/>
        <v>4671105.7577615064</v>
      </c>
      <c r="L8" s="124">
        <f t="shared" si="7"/>
        <v>570220.72910416219</v>
      </c>
      <c r="M8" s="124">
        <f t="shared" si="7"/>
        <v>114712.5772652898</v>
      </c>
      <c r="N8" s="124">
        <f t="shared" si="7"/>
        <v>4941119.2441872405</v>
      </c>
      <c r="O8" s="124">
        <f t="shared" si="7"/>
        <v>1447944.9586877492</v>
      </c>
      <c r="P8" s="124">
        <f t="shared" ref="P8" si="8">SUM(P23:P25)</f>
        <v>1203299.9287555255</v>
      </c>
      <c r="Q8" s="16"/>
      <c r="U8" s="17"/>
      <c r="V8" s="16"/>
      <c r="Z8" s="17"/>
      <c r="AA8" s="16"/>
      <c r="AE8" s="17"/>
    </row>
    <row r="9" spans="1:32">
      <c r="A9" s="123" t="s">
        <v>66</v>
      </c>
      <c r="B9" s="124">
        <f>SUM(B26:B28)</f>
        <v>25777.420000000002</v>
      </c>
      <c r="C9" s="124">
        <f t="shared" ref="C9:O9" si="9">SUM(C26:C28)</f>
        <v>4229.76</v>
      </c>
      <c r="D9" s="124">
        <f t="shared" si="9"/>
        <v>186557.45</v>
      </c>
      <c r="E9" s="124">
        <f t="shared" si="9"/>
        <v>65706.149999999994</v>
      </c>
      <c r="F9" s="124">
        <f t="shared" si="9"/>
        <v>22330.53</v>
      </c>
      <c r="G9" s="124">
        <f t="shared" si="9"/>
        <v>41431954.957592271</v>
      </c>
      <c r="H9" s="124">
        <f t="shared" si="9"/>
        <v>11520228.949980561</v>
      </c>
      <c r="I9" s="124">
        <f t="shared" si="9"/>
        <v>317251786.61113536</v>
      </c>
      <c r="J9" s="124">
        <f t="shared" si="9"/>
        <v>140774350.59971645</v>
      </c>
      <c r="K9" s="124">
        <f t="shared" si="9"/>
        <v>52295355.473856248</v>
      </c>
      <c r="L9" s="124">
        <f t="shared" si="9"/>
        <v>3497304.3407604485</v>
      </c>
      <c r="M9" s="124">
        <f t="shared" si="9"/>
        <v>3521123.9924432412</v>
      </c>
      <c r="N9" s="124">
        <f t="shared" si="9"/>
        <v>127896680.67083099</v>
      </c>
      <c r="O9" s="124">
        <f t="shared" si="9"/>
        <v>32792780.463494308</v>
      </c>
      <c r="P9" s="124">
        <f t="shared" ref="P9" si="10">SUM(P26:P28)</f>
        <v>6963927.3375762105</v>
      </c>
      <c r="Q9" s="16"/>
      <c r="U9" s="17"/>
      <c r="V9" s="16"/>
      <c r="Z9" s="17"/>
      <c r="AA9" s="16"/>
      <c r="AE9" s="17"/>
    </row>
    <row r="10" spans="1:32">
      <c r="A10" s="123" t="s">
        <v>67</v>
      </c>
      <c r="B10" s="124">
        <f>SUM(B29:B31)</f>
        <v>22877.33</v>
      </c>
      <c r="C10" s="124">
        <f t="shared" ref="C10:O10" si="11">SUM(C29:C31)</f>
        <v>3918.7700000000004</v>
      </c>
      <c r="D10" s="124">
        <f t="shared" si="11"/>
        <v>197131.36</v>
      </c>
      <c r="E10" s="124">
        <f t="shared" si="11"/>
        <v>54954.810000000005</v>
      </c>
      <c r="F10" s="124">
        <f t="shared" si="11"/>
        <v>26968.219999999998</v>
      </c>
      <c r="G10" s="124">
        <f t="shared" si="11"/>
        <v>37927425.76075203</v>
      </c>
      <c r="H10" s="124">
        <f t="shared" si="11"/>
        <v>10956958.163851762</v>
      </c>
      <c r="I10" s="124">
        <f t="shared" si="11"/>
        <v>339020385.39703345</v>
      </c>
      <c r="J10" s="124">
        <f t="shared" si="11"/>
        <v>115870344.38495222</v>
      </c>
      <c r="K10" s="124">
        <f t="shared" si="11"/>
        <v>64778012.57753884</v>
      </c>
      <c r="L10" s="124">
        <f t="shared" si="11"/>
        <v>7063713.2210980747</v>
      </c>
      <c r="M10" s="124">
        <f t="shared" si="11"/>
        <v>3860832.5661086952</v>
      </c>
      <c r="N10" s="124">
        <f t="shared" si="11"/>
        <v>109287695.4242664</v>
      </c>
      <c r="O10" s="124">
        <f t="shared" si="11"/>
        <v>31695720.06241183</v>
      </c>
      <c r="P10" s="124">
        <f t="shared" ref="P10" si="12">SUM(P29:P31)</f>
        <v>7117147.0054555777</v>
      </c>
      <c r="Q10" s="16"/>
      <c r="U10" s="17"/>
      <c r="V10" s="16"/>
      <c r="Z10" s="17"/>
      <c r="AA10" s="16"/>
      <c r="AE10" s="17"/>
    </row>
    <row r="11" spans="1:32">
      <c r="A11" s="123" t="s">
        <v>68</v>
      </c>
      <c r="B11" s="124">
        <f>SUM(B32:B34)</f>
        <v>27142.940000000002</v>
      </c>
      <c r="C11" s="124">
        <f t="shared" ref="C11:O11" si="13">SUM(C32:C34)</f>
        <v>3612.05</v>
      </c>
      <c r="D11" s="124">
        <f t="shared" si="13"/>
        <v>150993.33000000002</v>
      </c>
      <c r="E11" s="124">
        <f t="shared" si="13"/>
        <v>63357.69</v>
      </c>
      <c r="F11" s="124">
        <f t="shared" si="13"/>
        <v>28631.629999999997</v>
      </c>
      <c r="G11" s="124">
        <f t="shared" si="13"/>
        <v>44631884.498413518</v>
      </c>
      <c r="H11" s="124">
        <f t="shared" si="13"/>
        <v>9265287.9711905085</v>
      </c>
      <c r="I11" s="124">
        <f t="shared" si="13"/>
        <v>259788054.7005533</v>
      </c>
      <c r="J11" s="124">
        <f t="shared" si="13"/>
        <v>129624247.4480246</v>
      </c>
      <c r="K11" s="124">
        <f t="shared" si="13"/>
        <v>69174017.836852014</v>
      </c>
      <c r="L11" s="124">
        <f t="shared" si="13"/>
        <v>6181408.1470441101</v>
      </c>
      <c r="M11" s="124">
        <f t="shared" si="13"/>
        <v>2260045.3760112454</v>
      </c>
      <c r="N11" s="124">
        <f t="shared" si="13"/>
        <v>75695471.673692733</v>
      </c>
      <c r="O11" s="124">
        <f t="shared" si="13"/>
        <v>25543886.608988244</v>
      </c>
      <c r="P11" s="124">
        <f t="shared" ref="P11" si="14">SUM(P32:P34)</f>
        <v>13389067.807433791</v>
      </c>
      <c r="Q11" s="16"/>
      <c r="U11" s="17"/>
      <c r="V11" s="16"/>
      <c r="Z11" s="17"/>
      <c r="AA11" s="16"/>
      <c r="AE11" s="17"/>
    </row>
    <row r="12" spans="1:32">
      <c r="A12" s="123" t="s">
        <v>69</v>
      </c>
      <c r="B12" s="124">
        <f>SUM(B35:B37)</f>
        <v>22117.489999999998</v>
      </c>
      <c r="C12" s="124">
        <f t="shared" ref="C12:O12" si="15">SUM(C35:C37)</f>
        <v>6114.6</v>
      </c>
      <c r="D12" s="124">
        <f t="shared" si="15"/>
        <v>152793.31</v>
      </c>
      <c r="E12" s="124">
        <f t="shared" si="15"/>
        <v>49010.560000000005</v>
      </c>
      <c r="F12" s="124">
        <f t="shared" si="15"/>
        <v>21100.12</v>
      </c>
      <c r="G12" s="124">
        <f t="shared" si="15"/>
        <v>39382108.971004382</v>
      </c>
      <c r="H12" s="124">
        <f t="shared" si="15"/>
        <v>16857251.700596809</v>
      </c>
      <c r="I12" s="124">
        <f t="shared" si="15"/>
        <v>281388223.32803643</v>
      </c>
      <c r="J12" s="124">
        <f t="shared" si="15"/>
        <v>108551256.55706987</v>
      </c>
      <c r="K12" s="124">
        <f t="shared" si="15"/>
        <v>54329367.721760191</v>
      </c>
      <c r="L12" s="124">
        <f t="shared" si="15"/>
        <v>6380668.2163229361</v>
      </c>
      <c r="M12" s="124">
        <f t="shared" si="15"/>
        <v>2641679.4015560299</v>
      </c>
      <c r="N12" s="124">
        <f t="shared" si="15"/>
        <v>91958317.815839455</v>
      </c>
      <c r="O12" s="124">
        <f t="shared" si="15"/>
        <v>21925910.818383574</v>
      </c>
      <c r="P12" s="124">
        <f t="shared" ref="P12" si="16">SUM(P35:P37)</f>
        <v>13681773.161261834</v>
      </c>
      <c r="Q12" s="16"/>
      <c r="U12" s="17"/>
      <c r="V12" s="16"/>
      <c r="Z12" s="17"/>
      <c r="AA12" s="16"/>
      <c r="AE12" s="17"/>
    </row>
    <row r="13" spans="1:32">
      <c r="A13" s="123" t="s">
        <v>70</v>
      </c>
      <c r="B13" s="124">
        <f>SUM(B38:B40)</f>
        <v>24654.83</v>
      </c>
      <c r="C13" s="124">
        <f t="shared" ref="C13:O13" si="17">SUM(C38:C40)</f>
        <v>7624.3499999999995</v>
      </c>
      <c r="D13" s="124">
        <f t="shared" si="17"/>
        <v>187047.71</v>
      </c>
      <c r="E13" s="124">
        <f t="shared" si="17"/>
        <v>54301</v>
      </c>
      <c r="F13" s="124">
        <f t="shared" si="17"/>
        <v>19465.410000000003</v>
      </c>
      <c r="G13" s="124">
        <f t="shared" si="17"/>
        <v>42924947.415007286</v>
      </c>
      <c r="H13" s="124">
        <f t="shared" si="17"/>
        <v>19800094.486585461</v>
      </c>
      <c r="I13" s="124">
        <f t="shared" si="17"/>
        <v>340598686.95660448</v>
      </c>
      <c r="J13" s="124">
        <f t="shared" si="17"/>
        <v>111225018.74026822</v>
      </c>
      <c r="K13" s="124">
        <f t="shared" si="17"/>
        <v>49050678.787367448</v>
      </c>
      <c r="L13" s="124">
        <f t="shared" si="17"/>
        <v>5871032.3327056607</v>
      </c>
      <c r="M13" s="124">
        <f t="shared" si="17"/>
        <v>4286031.3776393617</v>
      </c>
      <c r="N13" s="124">
        <f t="shared" si="17"/>
        <v>76996518.193311244</v>
      </c>
      <c r="O13" s="124">
        <f t="shared" si="17"/>
        <v>4283200.9814847847</v>
      </c>
      <c r="P13" s="124">
        <f t="shared" ref="P13" si="18">SUM(P38:P40)</f>
        <v>2453493.7451267922</v>
      </c>
      <c r="Q13" s="16"/>
      <c r="U13" s="17"/>
      <c r="V13" s="16"/>
      <c r="Z13" s="17"/>
      <c r="AA13" s="16"/>
      <c r="AE13" s="17"/>
    </row>
    <row r="14" spans="1:32" ht="15.75" thickBot="1">
      <c r="B14" s="16"/>
      <c r="F14" s="17"/>
      <c r="G14" s="16"/>
      <c r="K14" s="17"/>
      <c r="Q14" s="46"/>
      <c r="R14" s="47"/>
      <c r="S14" s="47"/>
      <c r="T14" s="47"/>
      <c r="U14" s="48"/>
      <c r="V14" s="46"/>
      <c r="W14" s="47"/>
      <c r="X14" s="47"/>
      <c r="Y14" s="47"/>
      <c r="Z14" s="48"/>
      <c r="AA14" s="46"/>
      <c r="AB14" s="47"/>
      <c r="AC14" s="47"/>
      <c r="AD14" s="47"/>
      <c r="AE14" s="48"/>
    </row>
    <row r="15" spans="1:32" ht="15.75" thickBot="1">
      <c r="A15" s="3"/>
      <c r="B15" s="99" t="s">
        <v>2</v>
      </c>
      <c r="C15" s="100"/>
      <c r="D15" s="100"/>
      <c r="E15" s="101"/>
      <c r="F15" s="102"/>
      <c r="G15" s="103" t="s">
        <v>45</v>
      </c>
      <c r="H15" s="104"/>
      <c r="I15" s="104"/>
      <c r="J15" s="105"/>
      <c r="K15" s="106"/>
      <c r="L15" s="85" t="s">
        <v>46</v>
      </c>
      <c r="M15" s="86"/>
      <c r="N15" s="86"/>
      <c r="O15" s="87"/>
      <c r="P15" s="87"/>
      <c r="Q15" s="88" t="s">
        <v>0</v>
      </c>
      <c r="R15" s="89"/>
      <c r="S15" s="89"/>
      <c r="T15" s="90"/>
      <c r="U15" s="91"/>
      <c r="V15" s="92" t="s">
        <v>47</v>
      </c>
      <c r="W15" s="93"/>
      <c r="X15" s="93"/>
      <c r="Y15" s="94"/>
      <c r="Z15" s="94"/>
      <c r="AA15" s="95" t="s">
        <v>48</v>
      </c>
      <c r="AB15" s="96"/>
      <c r="AC15" s="96"/>
      <c r="AD15" s="97"/>
      <c r="AE15" s="98"/>
    </row>
    <row r="16" spans="1:32" s="2" customFormat="1" ht="72" thickBot="1">
      <c r="A16" s="4" t="s">
        <v>3</v>
      </c>
      <c r="B16" s="26" t="s">
        <v>5</v>
      </c>
      <c r="C16" s="27" t="s">
        <v>6</v>
      </c>
      <c r="D16" s="27" t="s">
        <v>7</v>
      </c>
      <c r="E16" s="27" t="s">
        <v>8</v>
      </c>
      <c r="F16" s="28" t="s">
        <v>9</v>
      </c>
      <c r="G16" s="26" t="s">
        <v>5</v>
      </c>
      <c r="H16" s="27" t="s">
        <v>6</v>
      </c>
      <c r="I16" s="27" t="s">
        <v>7</v>
      </c>
      <c r="J16" s="27" t="s">
        <v>8</v>
      </c>
      <c r="K16" s="28" t="s">
        <v>9</v>
      </c>
      <c r="L16" s="26" t="s">
        <v>5</v>
      </c>
      <c r="M16" s="27" t="s">
        <v>6</v>
      </c>
      <c r="N16" s="27" t="s">
        <v>7</v>
      </c>
      <c r="O16" s="27" t="s">
        <v>8</v>
      </c>
      <c r="P16" s="28" t="s">
        <v>9</v>
      </c>
      <c r="Q16" s="31" t="s">
        <v>5</v>
      </c>
      <c r="R16" s="32" t="s">
        <v>6</v>
      </c>
      <c r="S16" s="32" t="s">
        <v>7</v>
      </c>
      <c r="T16" s="32" t="s">
        <v>8</v>
      </c>
      <c r="U16" s="33" t="s">
        <v>9</v>
      </c>
      <c r="V16" s="26" t="s">
        <v>5</v>
      </c>
      <c r="W16" s="27" t="s">
        <v>6</v>
      </c>
      <c r="X16" s="27" t="s">
        <v>7</v>
      </c>
      <c r="Y16" s="27" t="s">
        <v>8</v>
      </c>
      <c r="Z16" s="28" t="s">
        <v>9</v>
      </c>
      <c r="AA16" s="31" t="s">
        <v>5</v>
      </c>
      <c r="AB16" s="32" t="s">
        <v>6</v>
      </c>
      <c r="AC16" s="32" t="s">
        <v>7</v>
      </c>
      <c r="AD16" s="32" t="s">
        <v>8</v>
      </c>
      <c r="AE16" s="33" t="s">
        <v>9</v>
      </c>
    </row>
    <row r="17" spans="1:31">
      <c r="A17" s="1">
        <v>44105</v>
      </c>
      <c r="B17" s="62">
        <v>6028.27</v>
      </c>
      <c r="C17" s="62">
        <v>1027.3399999999999</v>
      </c>
      <c r="D17" s="62">
        <v>57057.93</v>
      </c>
      <c r="E17" s="62">
        <v>19893.48</v>
      </c>
      <c r="F17" s="62">
        <v>14370.23</v>
      </c>
      <c r="G17" s="62">
        <v>453405.41381456133</v>
      </c>
      <c r="H17" s="62">
        <v>124493.64499066582</v>
      </c>
      <c r="I17" s="62">
        <v>4544695.7685127566</v>
      </c>
      <c r="J17" s="62">
        <v>1900431.7128189174</v>
      </c>
      <c r="K17" s="62">
        <v>1384980.7327317984</v>
      </c>
      <c r="L17" s="62">
        <v>-26808.813005600485</v>
      </c>
      <c r="M17" s="62">
        <v>18229.597075295591</v>
      </c>
      <c r="N17" s="62">
        <v>1420650.2177971371</v>
      </c>
      <c r="O17" s="62">
        <v>192428.22028624776</v>
      </c>
      <c r="P17" s="62">
        <v>381690.92252644681</v>
      </c>
      <c r="Q17" s="6">
        <f t="shared" ref="Q17:U25" si="19">L17/G17</f>
        <v>-5.9127686147490609E-2</v>
      </c>
      <c r="R17" s="5">
        <f t="shared" ref="R17:U17" si="20">M17/H17</f>
        <v>0.1464299408749932</v>
      </c>
      <c r="S17" s="5">
        <f t="shared" si="20"/>
        <v>0.31259522972690473</v>
      </c>
      <c r="T17" s="5">
        <f t="shared" si="20"/>
        <v>0.1012550037911219</v>
      </c>
      <c r="U17" s="23">
        <f t="shared" si="20"/>
        <v>0.27559294761709963</v>
      </c>
      <c r="V17" s="39">
        <f t="shared" ref="V17:Z25" si="21">G17/B17</f>
        <v>75.213189491273823</v>
      </c>
      <c r="W17" s="20">
        <f t="shared" ref="W17:Z17" si="22">H17/C17</f>
        <v>121.18056825458547</v>
      </c>
      <c r="X17" s="20">
        <f t="shared" si="22"/>
        <v>79.650554594475409</v>
      </c>
      <c r="Y17" s="20">
        <f t="shared" si="22"/>
        <v>95.530380447207705</v>
      </c>
      <c r="Z17" s="41">
        <f t="shared" si="22"/>
        <v>96.378466644709135</v>
      </c>
      <c r="AA17" s="8">
        <f t="shared" ref="AA17:AE25" si="23">V17*Q17</f>
        <v>-4.4471818623917772</v>
      </c>
      <c r="AB17" s="7">
        <f t="shared" ref="AB17:AE17" si="24">W17*R17</f>
        <v>17.744463444717027</v>
      </c>
      <c r="AC17" s="7">
        <f t="shared" si="24"/>
        <v>24.898383411335409</v>
      </c>
      <c r="AD17" s="7">
        <f t="shared" si="24"/>
        <v>9.6729290343493339</v>
      </c>
      <c r="AE17" s="9">
        <f t="shared" si="24"/>
        <v>26.561225709431707</v>
      </c>
    </row>
    <row r="18" spans="1:31">
      <c r="A18" s="1">
        <v>44136</v>
      </c>
      <c r="B18" s="62">
        <v>7555.85</v>
      </c>
      <c r="C18" s="62">
        <v>294.83</v>
      </c>
      <c r="D18" s="62">
        <v>67205.84</v>
      </c>
      <c r="E18" s="62">
        <v>25762.66</v>
      </c>
      <c r="F18" s="62">
        <v>11236.79</v>
      </c>
      <c r="G18" s="62">
        <v>579206.73099189484</v>
      </c>
      <c r="H18" s="62">
        <v>41921.543805480505</v>
      </c>
      <c r="I18" s="62">
        <v>4867534.9285989963</v>
      </c>
      <c r="J18" s="62">
        <v>2600023.1262060977</v>
      </c>
      <c r="K18" s="62">
        <v>1301215.4534928601</v>
      </c>
      <c r="L18" s="62">
        <v>90938.749517560704</v>
      </c>
      <c r="M18" s="62">
        <v>9059.3670397529877</v>
      </c>
      <c r="N18" s="62">
        <v>1368753.6395214207</v>
      </c>
      <c r="O18" s="62">
        <v>346236.75028946344</v>
      </c>
      <c r="P18" s="62">
        <v>421585.94365110027</v>
      </c>
      <c r="Q18" s="6">
        <f t="shared" si="19"/>
        <v>0.15700568493364636</v>
      </c>
      <c r="R18" s="5">
        <f t="shared" si="19"/>
        <v>0.21610289644363323</v>
      </c>
      <c r="S18" s="5">
        <f t="shared" si="19"/>
        <v>0.2812005788555037</v>
      </c>
      <c r="T18" s="5">
        <f t="shared" si="19"/>
        <v>0.13316679640257095</v>
      </c>
      <c r="U18" s="23">
        <f t="shared" si="19"/>
        <v>0.32399395697264022</v>
      </c>
      <c r="V18" s="39">
        <f t="shared" si="21"/>
        <v>76.6567270382412</v>
      </c>
      <c r="W18" s="20">
        <f t="shared" si="21"/>
        <v>142.18886750154499</v>
      </c>
      <c r="X18" s="20">
        <f t="shared" si="21"/>
        <v>72.427261211213136</v>
      </c>
      <c r="Y18" s="20">
        <f t="shared" si="21"/>
        <v>100.92215346575617</v>
      </c>
      <c r="Z18" s="41">
        <f t="shared" si="21"/>
        <v>115.79957029479593</v>
      </c>
      <c r="AA18" s="8">
        <f t="shared" si="23"/>
        <v>12.035541933410627</v>
      </c>
      <c r="AB18" s="7">
        <f t="shared" si="23"/>
        <v>30.727426109123865</v>
      </c>
      <c r="AC18" s="7">
        <f t="shared" si="23"/>
        <v>20.366587777511903</v>
      </c>
      <c r="AD18" s="7">
        <f t="shared" si="23"/>
        <v>13.439479863083372</v>
      </c>
      <c r="AE18" s="9">
        <f t="shared" si="23"/>
        <v>37.518360995542338</v>
      </c>
    </row>
    <row r="19" spans="1:31">
      <c r="A19" s="1">
        <v>44166</v>
      </c>
      <c r="B19" s="62">
        <v>6690.31</v>
      </c>
      <c r="C19" s="62">
        <v>617.72</v>
      </c>
      <c r="D19" s="62">
        <v>57835.38</v>
      </c>
      <c r="E19" s="62">
        <v>21958.42</v>
      </c>
      <c r="F19" s="62">
        <v>9322.58</v>
      </c>
      <c r="G19" s="62">
        <v>595813.20953311783</v>
      </c>
      <c r="H19" s="62">
        <v>80886.414555296578</v>
      </c>
      <c r="I19" s="62">
        <v>5223436.6889707549</v>
      </c>
      <c r="J19" s="62">
        <v>2347157.4768814375</v>
      </c>
      <c r="K19" s="62">
        <v>1119689.6925043229</v>
      </c>
      <c r="L19" s="62">
        <v>114111.87880610487</v>
      </c>
      <c r="M19" s="62">
        <v>16069.16773174947</v>
      </c>
      <c r="N19" s="62">
        <v>2014840.6285241717</v>
      </c>
      <c r="O19" s="62">
        <v>330772.85918351996</v>
      </c>
      <c r="P19" s="62">
        <v>391783.79821066075</v>
      </c>
      <c r="Q19" s="6">
        <f t="shared" si="19"/>
        <v>0.19152290848926209</v>
      </c>
      <c r="R19" s="5">
        <f t="shared" si="19"/>
        <v>0.19866337035824558</v>
      </c>
      <c r="S19" s="5">
        <f t="shared" si="19"/>
        <v>0.38573084130195195</v>
      </c>
      <c r="T19" s="5">
        <f t="shared" si="19"/>
        <v>0.14092486867263929</v>
      </c>
      <c r="U19" s="23">
        <f t="shared" si="19"/>
        <v>0.34990390715698061</v>
      </c>
      <c r="V19" s="39">
        <f t="shared" si="21"/>
        <v>89.056143815924486</v>
      </c>
      <c r="W19" s="20">
        <f t="shared" si="21"/>
        <v>130.94349309605741</v>
      </c>
      <c r="X19" s="20">
        <f t="shared" si="21"/>
        <v>90.315593828047042</v>
      </c>
      <c r="Y19" s="20">
        <f t="shared" si="21"/>
        <v>106.89100021228475</v>
      </c>
      <c r="Z19" s="41">
        <f t="shared" si="21"/>
        <v>120.10513103715097</v>
      </c>
      <c r="AA19" s="8">
        <f t="shared" si="23"/>
        <v>17.056291682463868</v>
      </c>
      <c r="AB19" s="7">
        <f t="shared" si="23"/>
        <v>26.013675664944426</v>
      </c>
      <c r="AC19" s="7">
        <f t="shared" si="23"/>
        <v>34.837509989977967</v>
      </c>
      <c r="AD19" s="7">
        <f t="shared" si="23"/>
        <v>15.063600167203287</v>
      </c>
      <c r="AE19" s="9">
        <f t="shared" si="23"/>
        <v>42.025254619500259</v>
      </c>
    </row>
    <row r="20" spans="1:31">
      <c r="A20" s="1">
        <v>44197</v>
      </c>
      <c r="B20" s="62">
        <v>7003.89</v>
      </c>
      <c r="C20" s="62">
        <v>1045.33</v>
      </c>
      <c r="D20" s="62">
        <v>58434.59</v>
      </c>
      <c r="E20" s="62">
        <v>22209.46</v>
      </c>
      <c r="F20" s="62">
        <v>8621.15</v>
      </c>
      <c r="G20" s="62">
        <v>549615.57154393953</v>
      </c>
      <c r="H20" s="62">
        <v>142219.75625871815</v>
      </c>
      <c r="I20" s="62">
        <v>4986918.6329931719</v>
      </c>
      <c r="J20" s="62">
        <v>2195242.7061155569</v>
      </c>
      <c r="K20" s="62">
        <v>1040507.9069084503</v>
      </c>
      <c r="L20" s="62">
        <v>51700.462521107169</v>
      </c>
      <c r="M20" s="62">
        <v>30182.945451875785</v>
      </c>
      <c r="N20" s="62">
        <v>1605562.3155421775</v>
      </c>
      <c r="O20" s="62">
        <v>227718.25857132417</v>
      </c>
      <c r="P20" s="62">
        <v>313637.3394023935</v>
      </c>
      <c r="Q20" s="6">
        <f t="shared" si="19"/>
        <v>9.4066589809080628E-2</v>
      </c>
      <c r="R20" s="5">
        <f t="shared" si="19"/>
        <v>0.21222751498018796</v>
      </c>
      <c r="S20" s="5">
        <f t="shared" si="19"/>
        <v>0.32195478484847695</v>
      </c>
      <c r="T20" s="5">
        <f t="shared" si="19"/>
        <v>0.10373261140417024</v>
      </c>
      <c r="U20" s="23">
        <f t="shared" si="19"/>
        <v>0.3014271562186111</v>
      </c>
      <c r="V20" s="39">
        <f t="shared" si="21"/>
        <v>78.472901708042173</v>
      </c>
      <c r="W20" s="20">
        <f t="shared" si="21"/>
        <v>136.05249658836746</v>
      </c>
      <c r="X20" s="20">
        <f t="shared" si="21"/>
        <v>85.341894809104886</v>
      </c>
      <c r="Y20" s="20">
        <f t="shared" si="21"/>
        <v>98.842687130419066</v>
      </c>
      <c r="Z20" s="41">
        <f t="shared" si="21"/>
        <v>120.69247222336351</v>
      </c>
      <c r="AA20" s="8">
        <f t="shared" si="23"/>
        <v>7.3816782560987058</v>
      </c>
      <c r="AB20" s="7">
        <f t="shared" si="23"/>
        <v>28.874083257799729</v>
      </c>
      <c r="AC20" s="7">
        <f t="shared" si="23"/>
        <v>27.476231381826715</v>
      </c>
      <c r="AD20" s="7">
        <f t="shared" si="23"/>
        <v>10.253210054243739</v>
      </c>
      <c r="AE20" s="9">
        <f t="shared" si="23"/>
        <v>36.379988679282171</v>
      </c>
    </row>
    <row r="21" spans="1:31">
      <c r="A21" s="1">
        <v>44228</v>
      </c>
      <c r="B21" s="62">
        <v>5960.28</v>
      </c>
      <c r="C21" s="62">
        <v>766.75</v>
      </c>
      <c r="D21" s="62">
        <v>65617.89</v>
      </c>
      <c r="E21" s="62">
        <v>23722.880000000001</v>
      </c>
      <c r="F21" s="62">
        <v>10319.280000000001</v>
      </c>
      <c r="G21" s="62">
        <v>444235.76279851026</v>
      </c>
      <c r="H21" s="62">
        <v>91047.016723873501</v>
      </c>
      <c r="I21" s="62">
        <v>5447655.1960855918</v>
      </c>
      <c r="J21" s="62">
        <v>2403344.4387643323</v>
      </c>
      <c r="K21" s="62">
        <v>1045543.4820711311</v>
      </c>
      <c r="L21" s="62">
        <v>12373.570437449816</v>
      </c>
      <c r="M21" s="62">
        <v>13550.755860658712</v>
      </c>
      <c r="N21" s="62">
        <v>1891614.0801869568</v>
      </c>
      <c r="O21" s="62">
        <v>337401.27072226669</v>
      </c>
      <c r="P21" s="62">
        <v>272156.81735193153</v>
      </c>
      <c r="Q21" s="6">
        <f t="shared" si="19"/>
        <v>2.7853611693712362E-2</v>
      </c>
      <c r="R21" s="5">
        <f t="shared" si="19"/>
        <v>0.14883250817273136</v>
      </c>
      <c r="S21" s="5">
        <f t="shared" si="19"/>
        <v>0.34723454625875999</v>
      </c>
      <c r="T21" s="5">
        <f t="shared" si="19"/>
        <v>0.14038822953556332</v>
      </c>
      <c r="U21" s="23">
        <f t="shared" si="19"/>
        <v>0.26030176842842773</v>
      </c>
      <c r="V21" s="39">
        <f t="shared" si="21"/>
        <v>74.532700275576033</v>
      </c>
      <c r="W21" s="20">
        <f t="shared" si="21"/>
        <v>118.7440713712077</v>
      </c>
      <c r="X21" s="20">
        <f t="shared" si="21"/>
        <v>83.020883421969103</v>
      </c>
      <c r="Y21" s="20">
        <f t="shared" si="21"/>
        <v>101.30913442062398</v>
      </c>
      <c r="Z21" s="41">
        <f t="shared" si="21"/>
        <v>101.31942171073283</v>
      </c>
      <c r="AA21" s="8">
        <f t="shared" si="23"/>
        <v>2.0760048919597431</v>
      </c>
      <c r="AB21" s="7">
        <f t="shared" si="23"/>
        <v>17.672977972818664</v>
      </c>
      <c r="AC21" s="7">
        <f t="shared" si="23"/>
        <v>28.82771878502885</v>
      </c>
      <c r="AD21" s="7">
        <f t="shared" si="23"/>
        <v>14.222610017091798</v>
      </c>
      <c r="AE21" s="9">
        <f t="shared" si="23"/>
        <v>26.37362464744939</v>
      </c>
    </row>
    <row r="22" spans="1:31">
      <c r="A22" s="1">
        <v>44256</v>
      </c>
      <c r="B22" s="62">
        <v>7846.1</v>
      </c>
      <c r="C22" s="62">
        <v>477.54</v>
      </c>
      <c r="D22" s="62">
        <v>72190.61</v>
      </c>
      <c r="E22" s="62">
        <v>17872.66</v>
      </c>
      <c r="F22" s="62">
        <v>10418.709999999999</v>
      </c>
      <c r="G22" s="62">
        <v>571255.66958518734</v>
      </c>
      <c r="H22" s="62">
        <v>61187.046074350503</v>
      </c>
      <c r="I22" s="62">
        <v>6586846.7633127617</v>
      </c>
      <c r="J22" s="62">
        <v>1766791.5315056697</v>
      </c>
      <c r="K22" s="62">
        <v>1184951.8731161191</v>
      </c>
      <c r="L22" s="62">
        <v>71127.314482560658</v>
      </c>
      <c r="M22" s="62">
        <v>21853.157743648622</v>
      </c>
      <c r="N22" s="62">
        <v>2592963.4491172689</v>
      </c>
      <c r="O22" s="62">
        <v>203167.03028563247</v>
      </c>
      <c r="P22" s="62">
        <v>440054.70073202229</v>
      </c>
      <c r="Q22" s="6">
        <f t="shared" si="19"/>
        <v>0.12451047450296499</v>
      </c>
      <c r="R22" s="5">
        <f t="shared" si="19"/>
        <v>0.35715333793192261</v>
      </c>
      <c r="S22" s="5">
        <f t="shared" si="19"/>
        <v>0.39365777621539422</v>
      </c>
      <c r="T22" s="5">
        <f t="shared" si="19"/>
        <v>0.1149920783877045</v>
      </c>
      <c r="U22" s="23">
        <f t="shared" si="19"/>
        <v>0.37136926040278029</v>
      </c>
      <c r="V22" s="39">
        <f t="shared" si="21"/>
        <v>72.807594803174482</v>
      </c>
      <c r="W22" s="20">
        <f t="shared" si="21"/>
        <v>128.12967725080728</v>
      </c>
      <c r="X22" s="20">
        <f t="shared" si="21"/>
        <v>91.242431159852529</v>
      </c>
      <c r="Y22" s="20">
        <f t="shared" si="21"/>
        <v>98.854425222975749</v>
      </c>
      <c r="Z22" s="41">
        <f t="shared" si="21"/>
        <v>113.73306994014798</v>
      </c>
      <c r="AA22" s="8">
        <f t="shared" si="23"/>
        <v>9.065308176362862</v>
      </c>
      <c r="AB22" s="7">
        <f t="shared" si="23"/>
        <v>45.761941918265748</v>
      </c>
      <c r="AC22" s="7">
        <f t="shared" si="23"/>
        <v>35.918292546873737</v>
      </c>
      <c r="AD22" s="7">
        <f t="shared" si="23"/>
        <v>11.3674758142119</v>
      </c>
      <c r="AE22" s="9">
        <f t="shared" si="23"/>
        <v>42.236966067010442</v>
      </c>
    </row>
    <row r="23" spans="1:31">
      <c r="A23" s="1">
        <v>44287</v>
      </c>
      <c r="B23" s="62">
        <v>8078.76</v>
      </c>
      <c r="C23" s="62">
        <v>796.87</v>
      </c>
      <c r="D23" s="62">
        <v>61326.28</v>
      </c>
      <c r="E23" s="62">
        <v>20169.5</v>
      </c>
      <c r="F23" s="62">
        <v>12542.44</v>
      </c>
      <c r="G23" s="62">
        <v>692663.90588578093</v>
      </c>
      <c r="H23" s="62">
        <v>100682.64131701631</v>
      </c>
      <c r="I23" s="62">
        <v>4403427.1197552439</v>
      </c>
      <c r="J23" s="62">
        <v>2078140.1296620045</v>
      </c>
      <c r="K23" s="62">
        <v>1624041.3315850815</v>
      </c>
      <c r="L23" s="62">
        <v>128453.28525641024</v>
      </c>
      <c r="M23" s="62">
        <v>14284.42599067598</v>
      </c>
      <c r="N23" s="62">
        <v>825735.62791375129</v>
      </c>
      <c r="O23" s="62">
        <v>453287.12849650322</v>
      </c>
      <c r="P23" s="62">
        <v>554013.24300699297</v>
      </c>
      <c r="Q23" s="6">
        <f t="shared" si="19"/>
        <v>0.18544821545471427</v>
      </c>
      <c r="R23" s="5">
        <f t="shared" si="19"/>
        <v>0.1418757573681351</v>
      </c>
      <c r="S23" s="5">
        <f t="shared" si="19"/>
        <v>0.18752112966948531</v>
      </c>
      <c r="T23" s="5">
        <f t="shared" si="19"/>
        <v>0.2181215414815301</v>
      </c>
      <c r="U23" s="23">
        <f t="shared" si="19"/>
        <v>0.34113247750060044</v>
      </c>
      <c r="V23" s="39">
        <f t="shared" si="21"/>
        <v>85.7388888747507</v>
      </c>
      <c r="W23" s="20">
        <f t="shared" si="21"/>
        <v>126.34763677515318</v>
      </c>
      <c r="X23" s="20">
        <f t="shared" si="21"/>
        <v>71.803264762761472</v>
      </c>
      <c r="Y23" s="20">
        <f t="shared" si="21"/>
        <v>103.03379506988297</v>
      </c>
      <c r="Z23" s="41">
        <f t="shared" si="21"/>
        <v>129.48368352450413</v>
      </c>
      <c r="AA23" s="8">
        <f t="shared" si="23"/>
        <v>15.900123936892571</v>
      </c>
      <c r="AB23" s="7">
        <f t="shared" si="23"/>
        <v>17.925666659148895</v>
      </c>
      <c r="AC23" s="7">
        <f t="shared" si="23"/>
        <v>13.464629322270179</v>
      </c>
      <c r="AD23" s="7">
        <f t="shared" si="23"/>
        <v>22.47389020533495</v>
      </c>
      <c r="AE23" s="9">
        <f t="shared" si="23"/>
        <v>44.171089756617775</v>
      </c>
    </row>
    <row r="24" spans="1:31">
      <c r="A24" s="1">
        <v>44317</v>
      </c>
      <c r="B24" s="62">
        <v>10603.67</v>
      </c>
      <c r="C24" s="62">
        <v>666.87</v>
      </c>
      <c r="D24" s="62">
        <v>63336.67</v>
      </c>
      <c r="E24" s="62">
        <v>14992.14</v>
      </c>
      <c r="F24" s="62">
        <v>13382.78</v>
      </c>
      <c r="G24" s="62">
        <v>883964.04849006527</v>
      </c>
      <c r="H24" s="62">
        <v>90339.021590990626</v>
      </c>
      <c r="I24" s="62">
        <v>5605687.1171365045</v>
      </c>
      <c r="J24" s="62">
        <v>1516100.0143461733</v>
      </c>
      <c r="K24" s="62">
        <v>1686617.6744853312</v>
      </c>
      <c r="L24" s="62">
        <v>231104.63381393004</v>
      </c>
      <c r="M24" s="62">
        <v>26988.537407646527</v>
      </c>
      <c r="N24" s="62">
        <v>2246189.5703321137</v>
      </c>
      <c r="O24" s="62">
        <v>268643.13176960038</v>
      </c>
      <c r="P24" s="62">
        <v>649357.14798077603</v>
      </c>
      <c r="Q24" s="6">
        <f t="shared" si="19"/>
        <v>0.2614412138238984</v>
      </c>
      <c r="R24" s="5">
        <f t="shared" si="19"/>
        <v>0.29874728475405643</v>
      </c>
      <c r="S24" s="5">
        <f t="shared" si="19"/>
        <v>0.40069834855133896</v>
      </c>
      <c r="T24" s="5">
        <f t="shared" si="19"/>
        <v>0.17719354213280861</v>
      </c>
      <c r="U24" s="23">
        <f t="shared" si="19"/>
        <v>0.38500553966916445</v>
      </c>
      <c r="V24" s="39">
        <f t="shared" si="21"/>
        <v>83.363971954056026</v>
      </c>
      <c r="W24" s="20">
        <f t="shared" si="21"/>
        <v>135.46721488594574</v>
      </c>
      <c r="X24" s="20">
        <f t="shared" si="21"/>
        <v>88.506186339390823</v>
      </c>
      <c r="Y24" s="20">
        <f t="shared" si="21"/>
        <v>101.12632448377438</v>
      </c>
      <c r="Z24" s="41">
        <f t="shared" si="21"/>
        <v>126.02894723557669</v>
      </c>
      <c r="AA24" s="8">
        <f t="shared" si="23"/>
        <v>21.794778016849833</v>
      </c>
      <c r="AB24" s="7">
        <f t="shared" si="23"/>
        <v>40.470462620370583</v>
      </c>
      <c r="AC24" s="7">
        <f t="shared" si="23"/>
        <v>35.46428270277098</v>
      </c>
      <c r="AD24" s="7">
        <f t="shared" si="23"/>
        <v>17.918931638151751</v>
      </c>
      <c r="AE24" s="9">
        <f t="shared" si="23"/>
        <v>48.521842844369857</v>
      </c>
    </row>
    <row r="25" spans="1:31">
      <c r="A25" s="1">
        <v>44348</v>
      </c>
      <c r="B25" s="63">
        <v>9466.44</v>
      </c>
      <c r="C25" s="63">
        <v>1319.21</v>
      </c>
      <c r="D25" s="63">
        <v>59863.8</v>
      </c>
      <c r="E25" s="63">
        <v>20333.11</v>
      </c>
      <c r="F25" s="63">
        <v>10400.869999999999</v>
      </c>
      <c r="G25" s="63">
        <v>777392.12232243514</v>
      </c>
      <c r="H25" s="63">
        <v>179621.76578354003</v>
      </c>
      <c r="I25" s="63">
        <v>5125483.0820180383</v>
      </c>
      <c r="J25" s="63">
        <v>2304272.1674182639</v>
      </c>
      <c r="K25" s="63">
        <v>1360446.7516910937</v>
      </c>
      <c r="L25" s="63">
        <v>210662.81003382191</v>
      </c>
      <c r="M25" s="63">
        <v>73439.613866967295</v>
      </c>
      <c r="N25" s="63">
        <v>1869194.0459413757</v>
      </c>
      <c r="O25" s="63">
        <v>726014.69842164579</v>
      </c>
      <c r="P25" s="63">
        <v>-70.462232243484706</v>
      </c>
      <c r="Q25" s="64">
        <f t="shared" si="19"/>
        <v>0.27098655103999925</v>
      </c>
      <c r="R25" s="65">
        <f t="shared" si="19"/>
        <v>0.40885698649387775</v>
      </c>
      <c r="S25" s="65">
        <f t="shared" si="19"/>
        <v>0.36468641414487402</v>
      </c>
      <c r="T25" s="65">
        <f t="shared" si="19"/>
        <v>0.31507332713873032</v>
      </c>
      <c r="U25" s="66">
        <f t="shared" si="19"/>
        <v>-5.1793451052675987E-5</v>
      </c>
      <c r="V25" s="67">
        <f t="shared" si="21"/>
        <v>82.120852434752152</v>
      </c>
      <c r="W25" s="68">
        <f t="shared" si="21"/>
        <v>136.15858414015966</v>
      </c>
      <c r="X25" s="68">
        <f t="shared" si="21"/>
        <v>85.619073330093272</v>
      </c>
      <c r="Y25" s="68">
        <f t="shared" si="21"/>
        <v>113.32610542205613</v>
      </c>
      <c r="Z25" s="69">
        <f t="shared" si="21"/>
        <v>130.80124563532607</v>
      </c>
      <c r="AA25" s="70">
        <f t="shared" si="23"/>
        <v>22.25364656975821</v>
      </c>
      <c r="AB25" s="71">
        <f t="shared" si="23"/>
        <v>55.669388396818775</v>
      </c>
      <c r="AC25" s="71">
        <f t="shared" si="23"/>
        <v>31.224112835158731</v>
      </c>
      <c r="AD25" s="71">
        <f t="shared" si="23"/>
        <v>35.706033087001728</v>
      </c>
      <c r="AE25" s="72">
        <f t="shared" si="23"/>
        <v>-6.7746479134423096E-3</v>
      </c>
    </row>
    <row r="26" spans="1:31">
      <c r="A26" s="1">
        <v>44378</v>
      </c>
      <c r="B26" s="73">
        <v>10216.15</v>
      </c>
      <c r="C26" s="73">
        <v>1058.4100000000001</v>
      </c>
      <c r="D26" s="73">
        <v>53615.28</v>
      </c>
      <c r="E26" s="73">
        <v>22472.2</v>
      </c>
      <c r="F26" s="73">
        <v>7195.4</v>
      </c>
      <c r="G26" s="73">
        <v>16142355.851979343</v>
      </c>
      <c r="H26" s="73">
        <v>2974866.4658634537</v>
      </c>
      <c r="I26" s="73">
        <v>92693190.189328715</v>
      </c>
      <c r="J26" s="73">
        <v>48704280.263912797</v>
      </c>
      <c r="K26" s="73">
        <v>15329265.633964432</v>
      </c>
      <c r="L26" s="73">
        <v>4123652.1801491654</v>
      </c>
      <c r="M26" s="73">
        <v>959633.96442914521</v>
      </c>
      <c r="N26" s="73">
        <v>35198223.608720578</v>
      </c>
      <c r="O26" s="73">
        <v>12683615.031554798</v>
      </c>
      <c r="P26" s="73">
        <v>-185540.44750429667</v>
      </c>
      <c r="Q26" s="64">
        <f t="shared" ref="Q26:U40" si="25">L26/G26</f>
        <v>0.25545541294974805</v>
      </c>
      <c r="R26" s="65">
        <f t="shared" si="25"/>
        <v>0.32258051762690193</v>
      </c>
      <c r="S26" s="65">
        <f t="shared" si="25"/>
        <v>0.37972825767272778</v>
      </c>
      <c r="T26" s="65">
        <f t="shared" si="25"/>
        <v>0.26042095197437221</v>
      </c>
      <c r="U26" s="66">
        <f t="shared" si="25"/>
        <v>-1.2103674887934762E-2</v>
      </c>
      <c r="V26" s="67">
        <f t="shared" ref="V26:Z40" si="26">G26/B26</f>
        <v>1580.0821103820269</v>
      </c>
      <c r="W26" s="68">
        <f t="shared" si="26"/>
        <v>2810.6938387425039</v>
      </c>
      <c r="X26" s="68">
        <f t="shared" si="26"/>
        <v>1728.8577097672289</v>
      </c>
      <c r="Y26" s="68">
        <f t="shared" si="26"/>
        <v>2167.3125134126963</v>
      </c>
      <c r="Z26" s="69">
        <f t="shared" si="26"/>
        <v>2130.4257767413114</v>
      </c>
      <c r="AA26" s="70">
        <f t="shared" ref="AA26:AE40" si="27">V26*Q26</f>
        <v>403.64052800215006</v>
      </c>
      <c r="AB26" s="71">
        <f t="shared" si="27"/>
        <v>906.67507339230087</v>
      </c>
      <c r="AC26" s="71">
        <f t="shared" si="27"/>
        <v>656.49612589397236</v>
      </c>
      <c r="AD26" s="71">
        <f t="shared" si="27"/>
        <v>564.4135879689037</v>
      </c>
      <c r="AE26" s="72">
        <f t="shared" si="27"/>
        <v>-25.785980974552722</v>
      </c>
    </row>
    <row r="27" spans="1:31">
      <c r="A27" s="1">
        <v>44409</v>
      </c>
      <c r="B27" s="73">
        <v>7564.25</v>
      </c>
      <c r="C27" s="73">
        <v>1527.43</v>
      </c>
      <c r="D27" s="73">
        <v>72024.83</v>
      </c>
      <c r="E27" s="73">
        <v>23392.16</v>
      </c>
      <c r="F27" s="73">
        <v>7296.2</v>
      </c>
      <c r="G27" s="73">
        <v>12580104.538799414</v>
      </c>
      <c r="H27" s="73">
        <v>4101324.1581259156</v>
      </c>
      <c r="I27" s="73">
        <v>120796768.37481698</v>
      </c>
      <c r="J27" s="73">
        <v>49986550.658857986</v>
      </c>
      <c r="K27" s="73">
        <v>19843909.516837481</v>
      </c>
      <c r="L27" s="73">
        <v>-3357410.6881405567</v>
      </c>
      <c r="M27" s="73">
        <v>1155395.4612005861</v>
      </c>
      <c r="N27" s="73">
        <v>69393120.351390928</v>
      </c>
      <c r="O27" s="73">
        <v>11770170.424597371</v>
      </c>
      <c r="P27" s="73">
        <v>6279819.1800878458</v>
      </c>
      <c r="Q27" s="64">
        <f t="shared" si="25"/>
        <v>-0.26688257460704473</v>
      </c>
      <c r="R27" s="65">
        <f t="shared" si="25"/>
        <v>0.28171278754238721</v>
      </c>
      <c r="S27" s="65">
        <f t="shared" si="25"/>
        <v>0.57446172844684817</v>
      </c>
      <c r="T27" s="65">
        <f t="shared" si="25"/>
        <v>0.23546674594382339</v>
      </c>
      <c r="U27" s="66">
        <f t="shared" si="25"/>
        <v>0.3164607848448131</v>
      </c>
      <c r="V27" s="67">
        <f t="shared" si="26"/>
        <v>1663.1000480945784</v>
      </c>
      <c r="W27" s="68">
        <f t="shared" si="26"/>
        <v>2685.1143149773902</v>
      </c>
      <c r="X27" s="68">
        <f t="shared" si="26"/>
        <v>1677.1545087272955</v>
      </c>
      <c r="Y27" s="68">
        <f t="shared" si="26"/>
        <v>2136.8933291691742</v>
      </c>
      <c r="Z27" s="69">
        <f t="shared" si="26"/>
        <v>2719.7595346670159</v>
      </c>
      <c r="AA27" s="70">
        <f t="shared" si="27"/>
        <v>-443.85242266458101</v>
      </c>
      <c r="AB27" s="71">
        <f t="shared" si="27"/>
        <v>756.43103854224807</v>
      </c>
      <c r="AC27" s="71">
        <f t="shared" si="27"/>
        <v>963.46107795590672</v>
      </c>
      <c r="AD27" s="71">
        <f t="shared" si="27"/>
        <v>503.16731864852892</v>
      </c>
      <c r="AE27" s="72">
        <f t="shared" si="27"/>
        <v>860.69723692988748</v>
      </c>
    </row>
    <row r="28" spans="1:31">
      <c r="A28" s="1">
        <v>44440</v>
      </c>
      <c r="B28" s="73">
        <v>7997.02</v>
      </c>
      <c r="C28" s="73">
        <v>1643.92</v>
      </c>
      <c r="D28" s="73">
        <v>60917.34</v>
      </c>
      <c r="E28" s="73">
        <v>19841.79</v>
      </c>
      <c r="F28" s="73">
        <v>7838.93</v>
      </c>
      <c r="G28" s="73">
        <v>12709494.566813514</v>
      </c>
      <c r="H28" s="74">
        <v>4444038.32599119</v>
      </c>
      <c r="I28" s="73">
        <v>103761828.04698971</v>
      </c>
      <c r="J28" s="73">
        <v>42083519.676945664</v>
      </c>
      <c r="K28" s="73">
        <v>17122180.323054336</v>
      </c>
      <c r="L28" s="73">
        <v>2731062.8487518397</v>
      </c>
      <c r="M28" s="73">
        <v>1406094.5668135097</v>
      </c>
      <c r="N28" s="73">
        <v>23305336.710719503</v>
      </c>
      <c r="O28" s="73">
        <v>8338995.0073421374</v>
      </c>
      <c r="P28" s="73">
        <v>869648.60499266116</v>
      </c>
      <c r="Q28" s="64">
        <f t="shared" si="25"/>
        <v>0.21488367097485322</v>
      </c>
      <c r="R28" s="65">
        <f t="shared" si="25"/>
        <v>0.31640018912300827</v>
      </c>
      <c r="S28" s="65">
        <f t="shared" si="25"/>
        <v>0.2246041453718936</v>
      </c>
      <c r="T28" s="65">
        <f t="shared" si="25"/>
        <v>0.19815345939114579</v>
      </c>
      <c r="U28" s="66">
        <f t="shared" si="25"/>
        <v>5.0790763126219024E-2</v>
      </c>
      <c r="V28" s="67">
        <f t="shared" si="26"/>
        <v>1589.2788272148266</v>
      </c>
      <c r="W28" s="68">
        <f t="shared" si="26"/>
        <v>2703.3178779935702</v>
      </c>
      <c r="X28" s="68">
        <f t="shared" si="26"/>
        <v>1703.3217150812841</v>
      </c>
      <c r="Y28" s="68">
        <f t="shared" si="26"/>
        <v>2120.9537887935344</v>
      </c>
      <c r="Z28" s="69">
        <f t="shared" si="26"/>
        <v>2184.2496773225857</v>
      </c>
      <c r="AA28" s="70">
        <f t="shared" si="27"/>
        <v>341.51006859453139</v>
      </c>
      <c r="AB28" s="71">
        <f t="shared" si="27"/>
        <v>855.33028785677504</v>
      </c>
      <c r="AC28" s="71">
        <f t="shared" si="27"/>
        <v>382.57311810921988</v>
      </c>
      <c r="AD28" s="71">
        <f t="shared" si="27"/>
        <v>420.2743304581964</v>
      </c>
      <c r="AE28" s="72">
        <f t="shared" si="27"/>
        <v>110.93970796941178</v>
      </c>
    </row>
    <row r="29" spans="1:31">
      <c r="A29" s="1">
        <v>44470</v>
      </c>
      <c r="B29" s="73">
        <v>6645.27</v>
      </c>
      <c r="C29" s="73">
        <v>1353.79</v>
      </c>
      <c r="D29" s="73">
        <v>63681.88</v>
      </c>
      <c r="E29" s="73">
        <v>20031.91</v>
      </c>
      <c r="F29" s="73">
        <v>9641.7199999999993</v>
      </c>
      <c r="G29" s="73">
        <v>10795467.163271511</v>
      </c>
      <c r="H29" s="74">
        <v>4164417.9081787774</v>
      </c>
      <c r="I29" s="73">
        <v>106328770.14290059</v>
      </c>
      <c r="J29" s="73">
        <v>39390045.75858923</v>
      </c>
      <c r="K29" s="73">
        <v>23297642.748555787</v>
      </c>
      <c r="L29" s="73">
        <v>2278360.899969596</v>
      </c>
      <c r="M29" s="73">
        <v>1903594.1015506231</v>
      </c>
      <c r="N29" s="73">
        <v>37890210.550319262</v>
      </c>
      <c r="O29" s="73">
        <v>9701529.0361812059</v>
      </c>
      <c r="P29" s="73">
        <v>5633031.3165095747</v>
      </c>
      <c r="Q29" s="64">
        <f t="shared" si="25"/>
        <v>0.21104792090156757</v>
      </c>
      <c r="R29" s="65">
        <f t="shared" si="25"/>
        <v>0.45710928718561794</v>
      </c>
      <c r="S29" s="65">
        <f t="shared" si="25"/>
        <v>0.35634956088927483</v>
      </c>
      <c r="T29" s="65">
        <f t="shared" si="25"/>
        <v>0.24629392653258675</v>
      </c>
      <c r="U29" s="66">
        <f t="shared" si="25"/>
        <v>0.24178546204459953</v>
      </c>
      <c r="V29" s="67">
        <f t="shared" si="26"/>
        <v>1624.5340164164149</v>
      </c>
      <c r="W29" s="68">
        <f t="shared" si="26"/>
        <v>3076.1180893482574</v>
      </c>
      <c r="X29" s="68">
        <f t="shared" si="26"/>
        <v>1669.686418536962</v>
      </c>
      <c r="Y29" s="68">
        <f t="shared" si="26"/>
        <v>1966.3649526475124</v>
      </c>
      <c r="Z29" s="69">
        <f t="shared" si="26"/>
        <v>2416.3367893442028</v>
      </c>
      <c r="AA29" s="70">
        <f t="shared" si="27"/>
        <v>342.85452659855741</v>
      </c>
      <c r="AB29" s="71">
        <f t="shared" si="27"/>
        <v>1406.1221471207668</v>
      </c>
      <c r="AC29" s="71">
        <f t="shared" si="27"/>
        <v>594.99202206843233</v>
      </c>
      <c r="AD29" s="71">
        <f t="shared" si="27"/>
        <v>484.30374518361981</v>
      </c>
      <c r="AE29" s="72">
        <f t="shared" si="27"/>
        <v>584.2351070669522</v>
      </c>
    </row>
    <row r="30" spans="1:31">
      <c r="A30" s="1">
        <v>44501</v>
      </c>
      <c r="B30" s="73">
        <v>6980.92</v>
      </c>
      <c r="C30" s="73">
        <v>1243.3900000000001</v>
      </c>
      <c r="D30" s="73">
        <v>73379.89</v>
      </c>
      <c r="E30" s="73">
        <v>16772.11</v>
      </c>
      <c r="F30" s="73">
        <v>7573.09</v>
      </c>
      <c r="G30" s="73">
        <v>12084230.088495575</v>
      </c>
      <c r="H30" s="74">
        <v>3197384.1928593218</v>
      </c>
      <c r="I30" s="73">
        <v>119173794.62923405</v>
      </c>
      <c r="J30" s="73">
        <v>37991568.660360083</v>
      </c>
      <c r="K30" s="73">
        <v>17386354.28745804</v>
      </c>
      <c r="L30" s="73">
        <v>1916999.2371071097</v>
      </c>
      <c r="M30" s="73">
        <v>849427.06743973063</v>
      </c>
      <c r="N30" s="73">
        <v>31662456.05736953</v>
      </c>
      <c r="O30" s="73">
        <v>14333265.334147083</v>
      </c>
      <c r="P30" s="73">
        <v>-82211.168751908932</v>
      </c>
      <c r="Q30" s="64">
        <f t="shared" si="25"/>
        <v>0.15863643964642238</v>
      </c>
      <c r="R30" s="65">
        <f t="shared" si="25"/>
        <v>0.26566312216615867</v>
      </c>
      <c r="S30" s="65">
        <f t="shared" si="25"/>
        <v>0.26568304010018107</v>
      </c>
      <c r="T30" s="65">
        <f t="shared" si="25"/>
        <v>0.37727490176266998</v>
      </c>
      <c r="U30" s="66">
        <f t="shared" si="25"/>
        <v>-4.7284880655637761E-3</v>
      </c>
      <c r="V30" s="67">
        <f t="shared" si="26"/>
        <v>1731.0368960675062</v>
      </c>
      <c r="W30" s="68">
        <f t="shared" si="26"/>
        <v>2571.505475240529</v>
      </c>
      <c r="X30" s="68">
        <f t="shared" si="26"/>
        <v>1624.0661389548832</v>
      </c>
      <c r="Y30" s="68">
        <f t="shared" si="26"/>
        <v>2265.1633372521455</v>
      </c>
      <c r="Z30" s="69">
        <f t="shared" si="26"/>
        <v>2295.8071655635995</v>
      </c>
      <c r="AA30" s="70">
        <f t="shared" si="27"/>
        <v>274.60553008874325</v>
      </c>
      <c r="AB30" s="71">
        <f t="shared" si="27"/>
        <v>683.15417321977054</v>
      </c>
      <c r="AC30" s="71">
        <f t="shared" si="27"/>
        <v>431.48682912129647</v>
      </c>
      <c r="AD30" s="71">
        <f t="shared" si="27"/>
        <v>854.5892755382049</v>
      </c>
      <c r="AE30" s="72">
        <f t="shared" si="27"/>
        <v>-10.85569678320328</v>
      </c>
    </row>
    <row r="31" spans="1:31">
      <c r="A31" s="1">
        <v>44531</v>
      </c>
      <c r="B31" s="73">
        <v>9251.14</v>
      </c>
      <c r="C31" s="73">
        <v>1321.59</v>
      </c>
      <c r="D31" s="73">
        <v>60069.59</v>
      </c>
      <c r="E31" s="73">
        <v>18150.79</v>
      </c>
      <c r="F31" s="73">
        <v>9753.41</v>
      </c>
      <c r="G31" s="73">
        <v>15047728.508984944</v>
      </c>
      <c r="H31" s="74">
        <v>3595156.0628136634</v>
      </c>
      <c r="I31" s="73">
        <v>113517820.62489881</v>
      </c>
      <c r="J31" s="73">
        <v>38488729.966002919</v>
      </c>
      <c r="K31" s="73">
        <v>24094015.541525014</v>
      </c>
      <c r="L31" s="73">
        <v>2868353.084021369</v>
      </c>
      <c r="M31" s="73">
        <v>1107811.3971183419</v>
      </c>
      <c r="N31" s="73">
        <v>39735028.816577613</v>
      </c>
      <c r="O31" s="73">
        <v>7660925.6920835413</v>
      </c>
      <c r="P31" s="73">
        <v>1566326.8576979116</v>
      </c>
      <c r="Q31" s="64">
        <f t="shared" si="25"/>
        <v>0.19061701454200783</v>
      </c>
      <c r="R31" s="65">
        <f t="shared" si="25"/>
        <v>0.30814000220378185</v>
      </c>
      <c r="S31" s="65">
        <f t="shared" si="25"/>
        <v>0.35003340090429996</v>
      </c>
      <c r="T31" s="65">
        <f t="shared" si="25"/>
        <v>0.19904334850358624</v>
      </c>
      <c r="U31" s="66">
        <f t="shared" si="25"/>
        <v>6.5008958552318252E-2</v>
      </c>
      <c r="V31" s="67">
        <f t="shared" si="26"/>
        <v>1626.5809953135447</v>
      </c>
      <c r="W31" s="68">
        <f t="shared" si="26"/>
        <v>2720.3263211840763</v>
      </c>
      <c r="X31" s="68">
        <f t="shared" si="26"/>
        <v>1889.7718566898627</v>
      </c>
      <c r="Y31" s="68">
        <f t="shared" si="26"/>
        <v>2120.4988855032161</v>
      </c>
      <c r="Z31" s="69">
        <f t="shared" si="26"/>
        <v>2470.3171036104309</v>
      </c>
      <c r="AA31" s="70">
        <f t="shared" si="27"/>
        <v>310.05401323743553</v>
      </c>
      <c r="AB31" s="71">
        <f t="shared" si="27"/>
        <v>838.24135860466708</v>
      </c>
      <c r="AC31" s="71">
        <f t="shared" si="27"/>
        <v>661.48326993038597</v>
      </c>
      <c r="AD31" s="71">
        <f t="shared" si="27"/>
        <v>422.07119866868288</v>
      </c>
      <c r="AE31" s="72">
        <f t="shared" si="27"/>
        <v>160.59274219969336</v>
      </c>
    </row>
    <row r="32" spans="1:31">
      <c r="A32" s="1">
        <v>44562</v>
      </c>
      <c r="B32" s="73">
        <v>6553.38</v>
      </c>
      <c r="C32" s="73">
        <v>1134.8699999999999</v>
      </c>
      <c r="D32" s="73">
        <v>35966</v>
      </c>
      <c r="E32" s="73">
        <v>16174.89</v>
      </c>
      <c r="F32" s="73">
        <v>7622.05</v>
      </c>
      <c r="G32" s="73">
        <v>11110356.61998727</v>
      </c>
      <c r="H32" s="74">
        <v>2882383.8319541691</v>
      </c>
      <c r="I32" s="73">
        <v>56142518.618714191</v>
      </c>
      <c r="J32" s="73">
        <v>30925291.534054745</v>
      </c>
      <c r="K32" s="73">
        <v>18620933.800127309</v>
      </c>
      <c r="L32" s="73">
        <v>3359662.9535327815</v>
      </c>
      <c r="M32" s="73">
        <v>725091.97963080788</v>
      </c>
      <c r="N32" s="73">
        <v>20777783.895607889</v>
      </c>
      <c r="O32" s="73">
        <v>3529972.1514958623</v>
      </c>
      <c r="P32" s="73">
        <v>4312110.598345004</v>
      </c>
      <c r="Q32" s="64">
        <f t="shared" si="25"/>
        <v>0.3023901993828737</v>
      </c>
      <c r="R32" s="65">
        <f t="shared" si="25"/>
        <v>0.25155982752623807</v>
      </c>
      <c r="S32" s="65">
        <f t="shared" si="25"/>
        <v>0.37008998539445565</v>
      </c>
      <c r="T32" s="65">
        <f t="shared" si="25"/>
        <v>0.11414515357466164</v>
      </c>
      <c r="U32" s="66">
        <f t="shared" si="25"/>
        <v>0.23157327364084837</v>
      </c>
      <c r="V32" s="67">
        <f t="shared" si="26"/>
        <v>1695.3627929384943</v>
      </c>
      <c r="W32" s="68">
        <f t="shared" si="26"/>
        <v>2539.8361327325329</v>
      </c>
      <c r="X32" s="68">
        <f t="shared" si="26"/>
        <v>1560.9886731555966</v>
      </c>
      <c r="Y32" s="68">
        <f t="shared" si="26"/>
        <v>1911.9321079806259</v>
      </c>
      <c r="Z32" s="69">
        <f t="shared" si="26"/>
        <v>2443.0348528450099</v>
      </c>
      <c r="AA32" s="70">
        <f t="shared" si="27"/>
        <v>512.66109298297692</v>
      </c>
      <c r="AB32" s="71">
        <f t="shared" si="27"/>
        <v>638.92073949510348</v>
      </c>
      <c r="AC32" s="71">
        <f t="shared" si="27"/>
        <v>577.70627524906547</v>
      </c>
      <c r="AD32" s="71">
        <f t="shared" si="27"/>
        <v>218.23778408977509</v>
      </c>
      <c r="AE32" s="72">
        <f t="shared" si="27"/>
        <v>565.74157849200719</v>
      </c>
    </row>
    <row r="33" spans="1:31">
      <c r="A33" s="1">
        <v>44593</v>
      </c>
      <c r="B33" s="73">
        <v>9211.77</v>
      </c>
      <c r="C33" s="73">
        <v>1277.01</v>
      </c>
      <c r="D33" s="73">
        <v>58132.57</v>
      </c>
      <c r="E33" s="73">
        <v>27095.5</v>
      </c>
      <c r="F33" s="73">
        <v>10097.459999999999</v>
      </c>
      <c r="G33" s="73">
        <v>14213060.686427457</v>
      </c>
      <c r="H33" s="73">
        <v>3312943.9937597504</v>
      </c>
      <c r="I33" s="73">
        <v>98021283.619344756</v>
      </c>
      <c r="J33" s="73">
        <v>57164349.609984398</v>
      </c>
      <c r="K33" s="73">
        <v>22972748.98595944</v>
      </c>
      <c r="L33" s="73">
        <v>266505.46021840989</v>
      </c>
      <c r="M33" s="73">
        <v>1285108.2683307331</v>
      </c>
      <c r="N33" s="73">
        <v>23221188.611544449</v>
      </c>
      <c r="O33" s="73">
        <v>16875510.608424343</v>
      </c>
      <c r="P33" s="73">
        <v>4103823.4009360415</v>
      </c>
      <c r="Q33" s="64">
        <f t="shared" si="25"/>
        <v>1.8750743847375899E-2</v>
      </c>
      <c r="R33" s="65">
        <f t="shared" si="25"/>
        <v>0.38790521987433485</v>
      </c>
      <c r="S33" s="65">
        <f t="shared" si="25"/>
        <v>0.23689945442585172</v>
      </c>
      <c r="T33" s="65">
        <f t="shared" si="25"/>
        <v>0.29521040164999701</v>
      </c>
      <c r="U33" s="66">
        <f t="shared" si="25"/>
        <v>0.17863876036099249</v>
      </c>
      <c r="V33" s="67">
        <f t="shared" si="26"/>
        <v>1542.9239642791185</v>
      </c>
      <c r="W33" s="68">
        <f t="shared" si="26"/>
        <v>2594.297612203311</v>
      </c>
      <c r="X33" s="68">
        <f t="shared" si="26"/>
        <v>1686.1680744433759</v>
      </c>
      <c r="Y33" s="68">
        <f t="shared" si="26"/>
        <v>2109.7359196170728</v>
      </c>
      <c r="Z33" s="69">
        <f t="shared" si="26"/>
        <v>2275.1017568734555</v>
      </c>
      <c r="AA33" s="70">
        <f t="shared" si="27"/>
        <v>28.930972030175514</v>
      </c>
      <c r="AB33" s="71">
        <f t="shared" si="27"/>
        <v>1006.3415856811872</v>
      </c>
      <c r="AC33" s="71">
        <f t="shared" si="27"/>
        <v>399.4522969059247</v>
      </c>
      <c r="AD33" s="71">
        <f t="shared" si="27"/>
        <v>622.8159882055819</v>
      </c>
      <c r="AE33" s="72">
        <f t="shared" si="27"/>
        <v>406.42135754299022</v>
      </c>
    </row>
    <row r="34" spans="1:31">
      <c r="A34" s="1">
        <v>44621</v>
      </c>
      <c r="B34" s="73">
        <v>11377.79</v>
      </c>
      <c r="C34" s="73">
        <v>1200.17</v>
      </c>
      <c r="D34" s="73">
        <v>56894.76</v>
      </c>
      <c r="E34" s="73">
        <v>20087.3</v>
      </c>
      <c r="F34" s="73">
        <v>10912.12</v>
      </c>
      <c r="G34" s="73">
        <v>19308467.191998787</v>
      </c>
      <c r="H34" s="73">
        <v>3069960.145476588</v>
      </c>
      <c r="I34" s="73">
        <v>105624252.46249433</v>
      </c>
      <c r="J34" s="73">
        <v>41534606.303985454</v>
      </c>
      <c r="K34" s="73">
        <v>27580335.050765269</v>
      </c>
      <c r="L34" s="73">
        <v>2555239.7332929187</v>
      </c>
      <c r="M34" s="73">
        <v>249845.12804970451</v>
      </c>
      <c r="N34" s="73">
        <v>31696499.166540392</v>
      </c>
      <c r="O34" s="73">
        <v>5138403.8490680372</v>
      </c>
      <c r="P34" s="73">
        <v>4973133.8081527464</v>
      </c>
      <c r="Q34" s="64">
        <f t="shared" si="25"/>
        <v>0.13233778258440843</v>
      </c>
      <c r="R34" s="65">
        <f t="shared" si="25"/>
        <v>8.1383834385549636E-2</v>
      </c>
      <c r="S34" s="65">
        <f t="shared" si="25"/>
        <v>0.30008732301130714</v>
      </c>
      <c r="T34" s="65">
        <f t="shared" si="25"/>
        <v>0.12371379691096245</v>
      </c>
      <c r="U34" s="66">
        <f t="shared" si="25"/>
        <v>0.18031448127802049</v>
      </c>
      <c r="V34" s="67">
        <f t="shared" si="26"/>
        <v>1697.0314263137907</v>
      </c>
      <c r="W34" s="68">
        <f t="shared" si="26"/>
        <v>2557.9377467163717</v>
      </c>
      <c r="X34" s="68">
        <f t="shared" si="26"/>
        <v>1856.4847177928921</v>
      </c>
      <c r="Y34" s="68">
        <f t="shared" si="26"/>
        <v>2067.7047838179078</v>
      </c>
      <c r="Z34" s="69">
        <f t="shared" si="26"/>
        <v>2527.4955783812188</v>
      </c>
      <c r="AA34" s="70">
        <f t="shared" si="27"/>
        <v>224.58137593442297</v>
      </c>
      <c r="AB34" s="71">
        <f t="shared" si="27"/>
        <v>208.1747819473112</v>
      </c>
      <c r="AC34" s="71">
        <f t="shared" si="27"/>
        <v>557.10752917387094</v>
      </c>
      <c r="AD34" s="71">
        <f t="shared" si="27"/>
        <v>255.80360969707417</v>
      </c>
      <c r="AE34" s="72">
        <f t="shared" si="27"/>
        <v>455.74405414829988</v>
      </c>
    </row>
    <row r="35" spans="1:31">
      <c r="A35" s="1">
        <v>44652</v>
      </c>
      <c r="B35" s="73">
        <v>7931.93</v>
      </c>
      <c r="C35" s="73">
        <v>1787.59</v>
      </c>
      <c r="D35" s="73">
        <v>40833.410000000003</v>
      </c>
      <c r="E35" s="73">
        <v>17937.490000000002</v>
      </c>
      <c r="F35" s="73">
        <v>7010.78</v>
      </c>
      <c r="G35" s="73">
        <v>13725639.576995512</v>
      </c>
      <c r="H35" s="73">
        <v>5208684.6298710704</v>
      </c>
      <c r="I35" s="73">
        <v>66986952.33956252</v>
      </c>
      <c r="J35" s="73">
        <v>39826017.818339854</v>
      </c>
      <c r="K35" s="73">
        <v>18500334.347385194</v>
      </c>
      <c r="L35" s="73">
        <v>3304322.7582210647</v>
      </c>
      <c r="M35" s="73">
        <v>644849.63059539301</v>
      </c>
      <c r="N35" s="73">
        <v>19059389.251050282</v>
      </c>
      <c r="O35" s="73">
        <v>12352533.391279154</v>
      </c>
      <c r="P35" s="73">
        <v>7075716.5000724308</v>
      </c>
      <c r="Q35" s="64">
        <f t="shared" si="25"/>
        <v>0.24074089514627686</v>
      </c>
      <c r="R35" s="65">
        <f t="shared" si="25"/>
        <v>0.12380277870871112</v>
      </c>
      <c r="S35" s="65">
        <f t="shared" si="25"/>
        <v>0.28452390481114331</v>
      </c>
      <c r="T35" s="65">
        <f t="shared" si="25"/>
        <v>0.31016240307085935</v>
      </c>
      <c r="U35" s="66">
        <f t="shared" si="25"/>
        <v>0.38246424995408262</v>
      </c>
      <c r="V35" s="67">
        <f t="shared" si="26"/>
        <v>1730.4287326029746</v>
      </c>
      <c r="W35" s="68">
        <f t="shared" si="26"/>
        <v>2913.8027343356534</v>
      </c>
      <c r="X35" s="68">
        <f t="shared" si="26"/>
        <v>1640.4937118786434</v>
      </c>
      <c r="Y35" s="68">
        <f t="shared" si="26"/>
        <v>2220.267039498829</v>
      </c>
      <c r="Z35" s="69">
        <f t="shared" si="26"/>
        <v>2638.8410914884212</v>
      </c>
      <c r="AA35" s="70">
        <f t="shared" si="27"/>
        <v>416.58496207367745</v>
      </c>
      <c r="AB35" s="71">
        <f t="shared" si="27"/>
        <v>360.73687511979426</v>
      </c>
      <c r="AC35" s="71">
        <f t="shared" si="27"/>
        <v>466.75967672183828</v>
      </c>
      <c r="AD35" s="71">
        <f t="shared" si="27"/>
        <v>688.64336042997945</v>
      </c>
      <c r="AE35" s="72">
        <f t="shared" si="27"/>
        <v>1009.2623788041317</v>
      </c>
    </row>
    <row r="36" spans="1:31">
      <c r="A36" s="1">
        <v>44682</v>
      </c>
      <c r="B36" s="73">
        <v>7174.41</v>
      </c>
      <c r="C36" s="73">
        <v>2171.87</v>
      </c>
      <c r="D36" s="73">
        <v>50840.78</v>
      </c>
      <c r="E36" s="73">
        <v>17933.45</v>
      </c>
      <c r="F36" s="73">
        <v>8827.7099999999991</v>
      </c>
      <c r="G36" s="73">
        <v>13218111.023248458</v>
      </c>
      <c r="H36" s="73">
        <v>5987317.7289261427</v>
      </c>
      <c r="I36" s="73">
        <v>97182147.556539625</v>
      </c>
      <c r="J36" s="73">
        <v>42354832.358057894</v>
      </c>
      <c r="K36" s="73">
        <v>22362623.121935789</v>
      </c>
      <c r="L36" s="73">
        <v>2375668.8280879334</v>
      </c>
      <c r="M36" s="73">
        <v>1341237.5454689225</v>
      </c>
      <c r="N36" s="73">
        <v>36331923.454056628</v>
      </c>
      <c r="O36" s="73">
        <v>9012671.991143452</v>
      </c>
      <c r="P36" s="73">
        <v>4475140.7559702639</v>
      </c>
      <c r="Q36" s="64">
        <f t="shared" si="25"/>
        <v>0.17972831548392407</v>
      </c>
      <c r="R36" s="65">
        <f t="shared" si="25"/>
        <v>0.22401309003346989</v>
      </c>
      <c r="S36" s="65">
        <f t="shared" si="25"/>
        <v>0.37385388538485498</v>
      </c>
      <c r="T36" s="65">
        <f t="shared" si="25"/>
        <v>0.21278969811407636</v>
      </c>
      <c r="U36" s="66">
        <f t="shared" si="25"/>
        <v>0.20011698679393922</v>
      </c>
      <c r="V36" s="67">
        <f t="shared" si="26"/>
        <v>1842.3969390163734</v>
      </c>
      <c r="W36" s="68">
        <f t="shared" si="26"/>
        <v>2756.7569554927977</v>
      </c>
      <c r="X36" s="68">
        <f t="shared" si="26"/>
        <v>1911.4999328597953</v>
      </c>
      <c r="Y36" s="68">
        <f t="shared" si="26"/>
        <v>2361.7782611855437</v>
      </c>
      <c r="Z36" s="69">
        <f t="shared" si="26"/>
        <v>2533.2303759339388</v>
      </c>
      <c r="AA36" s="70">
        <f t="shared" si="27"/>
        <v>331.13089830215074</v>
      </c>
      <c r="AB36" s="71">
        <f t="shared" si="27"/>
        <v>617.54964407120247</v>
      </c>
      <c r="AC36" s="71">
        <f t="shared" si="27"/>
        <v>714.6216768125239</v>
      </c>
      <c r="AD36" s="71">
        <f t="shared" si="27"/>
        <v>502.56208321006</v>
      </c>
      <c r="AE36" s="72">
        <f t="shared" si="27"/>
        <v>506.9424296867777</v>
      </c>
    </row>
    <row r="37" spans="1:31">
      <c r="A37" s="1">
        <v>44713</v>
      </c>
      <c r="B37" s="73">
        <v>7011.15</v>
      </c>
      <c r="C37" s="73">
        <v>2155.14</v>
      </c>
      <c r="D37" s="73">
        <v>61119.12</v>
      </c>
      <c r="E37" s="73">
        <v>13139.62</v>
      </c>
      <c r="F37" s="73">
        <v>5261.63</v>
      </c>
      <c r="G37" s="73">
        <v>12438358.370760413</v>
      </c>
      <c r="H37" s="73">
        <v>5661249.3417995973</v>
      </c>
      <c r="I37" s="73">
        <v>117219123.43193433</v>
      </c>
      <c r="J37" s="73">
        <v>26370406.380672134</v>
      </c>
      <c r="K37" s="73">
        <v>13466410.25243921</v>
      </c>
      <c r="L37" s="73">
        <v>700676.6300139376</v>
      </c>
      <c r="M37" s="73">
        <v>655592.22549171443</v>
      </c>
      <c r="N37" s="73">
        <v>36567005.11073254</v>
      </c>
      <c r="O37" s="73">
        <v>560705.43596096896</v>
      </c>
      <c r="P37" s="73">
        <v>2130915.9052191395</v>
      </c>
      <c r="Q37" s="64">
        <f t="shared" si="25"/>
        <v>5.6331921715735395E-2</v>
      </c>
      <c r="R37" s="65">
        <f t="shared" si="25"/>
        <v>0.11580345360363775</v>
      </c>
      <c r="S37" s="65">
        <f t="shared" si="25"/>
        <v>0.31195426172902513</v>
      </c>
      <c r="T37" s="65">
        <f t="shared" si="25"/>
        <v>2.1262677103525075E-2</v>
      </c>
      <c r="U37" s="66">
        <f t="shared" si="25"/>
        <v>0.15823934257707326</v>
      </c>
      <c r="V37" s="67">
        <f t="shared" si="26"/>
        <v>1774.0824787317933</v>
      </c>
      <c r="W37" s="68">
        <f t="shared" si="26"/>
        <v>2626.8592025574198</v>
      </c>
      <c r="X37" s="68">
        <f t="shared" si="26"/>
        <v>1917.8797638436929</v>
      </c>
      <c r="Y37" s="68">
        <f t="shared" si="26"/>
        <v>2006.938281371313</v>
      </c>
      <c r="Z37" s="69">
        <f t="shared" si="26"/>
        <v>2559.3609304415572</v>
      </c>
      <c r="AA37" s="70">
        <f t="shared" si="27"/>
        <v>99.937475309177188</v>
      </c>
      <c r="AB37" s="71">
        <f t="shared" si="27"/>
        <v>304.19936778664703</v>
      </c>
      <c r="AC37" s="71">
        <f t="shared" si="27"/>
        <v>598.2907658148963</v>
      </c>
      <c r="AD37" s="71">
        <f t="shared" si="27"/>
        <v>42.672880643501777</v>
      </c>
      <c r="AE37" s="72">
        <f t="shared" si="27"/>
        <v>404.99159105051854</v>
      </c>
    </row>
    <row r="38" spans="1:31">
      <c r="A38" s="1">
        <v>44743</v>
      </c>
      <c r="B38" s="73">
        <v>6956.69</v>
      </c>
      <c r="C38" s="73">
        <v>3179.68</v>
      </c>
      <c r="D38" s="73">
        <v>55686.03</v>
      </c>
      <c r="E38" s="73">
        <v>14131.87</v>
      </c>
      <c r="F38" s="73">
        <v>6329.35</v>
      </c>
      <c r="G38" s="73">
        <v>12236935.745578453</v>
      </c>
      <c r="H38" s="73">
        <v>9267530.2612364106</v>
      </c>
      <c r="I38" s="73">
        <v>104367443.29060526</v>
      </c>
      <c r="J38" s="73">
        <v>32287697.712153174</v>
      </c>
      <c r="K38" s="73">
        <v>13793227.486613661</v>
      </c>
      <c r="L38" s="73">
        <v>2736020.9313645959</v>
      </c>
      <c r="M38" s="73">
        <v>2500913.1916274545</v>
      </c>
      <c r="N38" s="73">
        <v>18073584.61788094</v>
      </c>
      <c r="O38" s="73">
        <v>172849.42398182675</v>
      </c>
      <c r="P38" s="73">
        <v>-979760.34398831846</v>
      </c>
      <c r="Q38" s="64">
        <f t="shared" si="25"/>
        <v>0.22358709633277243</v>
      </c>
      <c r="R38" s="65">
        <f t="shared" si="25"/>
        <v>0.26985756950674361</v>
      </c>
      <c r="S38" s="65">
        <f t="shared" si="25"/>
        <v>0.17317262977838849</v>
      </c>
      <c r="T38" s="65">
        <f t="shared" si="25"/>
        <v>5.3534143413627713E-3</v>
      </c>
      <c r="U38" s="66">
        <f t="shared" si="25"/>
        <v>-7.1031986164164743E-2</v>
      </c>
      <c r="V38" s="67">
        <f t="shared" si="26"/>
        <v>1759.0169672040086</v>
      </c>
      <c r="W38" s="68">
        <f t="shared" si="26"/>
        <v>2914.6109864000186</v>
      </c>
      <c r="X38" s="68">
        <f t="shared" si="26"/>
        <v>1874.2123166367805</v>
      </c>
      <c r="Y38" s="68">
        <f t="shared" si="26"/>
        <v>2284.7434707617017</v>
      </c>
      <c r="Z38" s="69">
        <f t="shared" si="26"/>
        <v>2179.2486569100556</v>
      </c>
      <c r="AA38" s="70">
        <f t="shared" si="27"/>
        <v>393.29349609722385</v>
      </c>
      <c r="AB38" s="71">
        <f t="shared" si="27"/>
        <v>786.52983684756157</v>
      </c>
      <c r="AC38" s="71">
        <f t="shared" si="27"/>
        <v>324.562275635037</v>
      </c>
      <c r="AD38" s="71">
        <f t="shared" si="27"/>
        <v>12.231178462710647</v>
      </c>
      <c r="AE38" s="72">
        <f t="shared" si="27"/>
        <v>-154.79636044590967</v>
      </c>
    </row>
    <row r="39" spans="1:31">
      <c r="A39" s="1">
        <v>44774</v>
      </c>
      <c r="B39" s="73">
        <v>8631.3700000000008</v>
      </c>
      <c r="C39" s="73">
        <v>2026.43</v>
      </c>
      <c r="D39" s="73">
        <v>73504.17</v>
      </c>
      <c r="E39" s="73">
        <v>19606.28</v>
      </c>
      <c r="F39" s="73">
        <v>5958.89</v>
      </c>
      <c r="G39" s="73">
        <v>15167744.88947981</v>
      </c>
      <c r="H39" s="73">
        <v>5091973.7410669765</v>
      </c>
      <c r="I39" s="73">
        <v>133952439.58783443</v>
      </c>
      <c r="J39" s="73">
        <v>43050535.981386073</v>
      </c>
      <c r="K39" s="73">
        <v>14031334.053515039</v>
      </c>
      <c r="L39" s="73">
        <v>2533355.3265747083</v>
      </c>
      <c r="M39" s="73">
        <v>1444670.2675752037</v>
      </c>
      <c r="N39" s="73">
        <v>35632287.186305434</v>
      </c>
      <c r="O39" s="73">
        <v>4852652.1522353329</v>
      </c>
      <c r="P39" s="73">
        <v>-44426.624563737772</v>
      </c>
      <c r="Q39" s="64">
        <f t="shared" si="25"/>
        <v>0.1670225432346121</v>
      </c>
      <c r="R39" s="65">
        <f t="shared" si="25"/>
        <v>0.283715184138496</v>
      </c>
      <c r="S39" s="65">
        <f t="shared" si="25"/>
        <v>0.26600700439607045</v>
      </c>
      <c r="T39" s="65">
        <f t="shared" si="25"/>
        <v>0.11271990096321897</v>
      </c>
      <c r="U39" s="66">
        <f t="shared" si="25"/>
        <v>-3.1662438079156346E-3</v>
      </c>
      <c r="V39" s="67">
        <f t="shared" si="26"/>
        <v>1757.2812762608728</v>
      </c>
      <c r="W39" s="68">
        <f t="shared" si="26"/>
        <v>2512.7804765360643</v>
      </c>
      <c r="X39" s="68">
        <f t="shared" si="26"/>
        <v>1822.3787791608888</v>
      </c>
      <c r="Y39" s="68">
        <f t="shared" si="26"/>
        <v>2195.7523804304578</v>
      </c>
      <c r="Z39" s="69">
        <f t="shared" si="26"/>
        <v>2354.6892212333232</v>
      </c>
      <c r="AA39" s="70">
        <f t="shared" si="27"/>
        <v>293.50558793965598</v>
      </c>
      <c r="AB39" s="71">
        <f t="shared" si="27"/>
        <v>712.91397560004725</v>
      </c>
      <c r="AC39" s="71">
        <f t="shared" si="27"/>
        <v>484.76551991955603</v>
      </c>
      <c r="AD39" s="71">
        <f t="shared" si="27"/>
        <v>247.50499086187352</v>
      </c>
      <c r="AE39" s="72">
        <f t="shared" si="27"/>
        <v>-7.4555201662956971</v>
      </c>
    </row>
    <row r="40" spans="1:31">
      <c r="A40" s="1">
        <v>44805</v>
      </c>
      <c r="B40" s="73">
        <v>9066.77</v>
      </c>
      <c r="C40" s="73">
        <v>2418.2399999999998</v>
      </c>
      <c r="D40" s="73">
        <v>57857.51</v>
      </c>
      <c r="E40" s="73">
        <v>20562.849999999999</v>
      </c>
      <c r="F40" s="73">
        <v>7177.17</v>
      </c>
      <c r="G40" s="73">
        <v>15520266.779949024</v>
      </c>
      <c r="H40" s="73">
        <v>5440590.4842820736</v>
      </c>
      <c r="I40" s="73">
        <v>102278804.0781648</v>
      </c>
      <c r="J40" s="73">
        <v>35886785.046728969</v>
      </c>
      <c r="K40" s="73">
        <v>21226117.247238748</v>
      </c>
      <c r="L40" s="73">
        <v>601656.0747663565</v>
      </c>
      <c r="M40" s="73">
        <v>340447.9184367035</v>
      </c>
      <c r="N40" s="73">
        <v>23290646.389124878</v>
      </c>
      <c r="O40" s="73">
        <v>-742300.59473237488</v>
      </c>
      <c r="P40" s="73">
        <v>3477680.7136788485</v>
      </c>
      <c r="Q40" s="64">
        <f t="shared" si="25"/>
        <v>3.8765833300214228E-2</v>
      </c>
      <c r="R40" s="65">
        <f t="shared" si="25"/>
        <v>6.2575545691274007E-2</v>
      </c>
      <c r="S40" s="65">
        <f t="shared" si="25"/>
        <v>0.22771723427001947</v>
      </c>
      <c r="T40" s="65">
        <f t="shared" si="25"/>
        <v>-2.0684510851719067E-2</v>
      </c>
      <c r="U40" s="66">
        <f t="shared" si="25"/>
        <v>0.16383970149468816</v>
      </c>
      <c r="V40" s="67">
        <f t="shared" si="26"/>
        <v>1711.774620945389</v>
      </c>
      <c r="W40" s="68">
        <f t="shared" si="26"/>
        <v>2249.814114513892</v>
      </c>
      <c r="X40" s="68">
        <f t="shared" si="26"/>
        <v>1767.770581177185</v>
      </c>
      <c r="Y40" s="68">
        <f t="shared" si="26"/>
        <v>1745.2242780902925</v>
      </c>
      <c r="Z40" s="69">
        <f t="shared" si="26"/>
        <v>2957.4494190939809</v>
      </c>
      <c r="AA40" s="70">
        <f t="shared" si="27"/>
        <v>66.358369603106354</v>
      </c>
      <c r="AB40" s="71">
        <f t="shared" si="27"/>
        <v>140.78334591963721</v>
      </c>
      <c r="AC40" s="71">
        <f t="shared" si="27"/>
        <v>402.5518275695735</v>
      </c>
      <c r="AD40" s="71">
        <f t="shared" si="27"/>
        <v>-36.099110518842231</v>
      </c>
      <c r="AE40" s="72">
        <f t="shared" si="27"/>
        <v>484.54763000999674</v>
      </c>
    </row>
    <row r="42" spans="1:31" s="76" customFormat="1">
      <c r="A42" s="76" t="s">
        <v>55</v>
      </c>
    </row>
    <row r="43" spans="1:31" s="76" customFormat="1">
      <c r="A43" s="76" t="s">
        <v>51</v>
      </c>
      <c r="B43" s="76">
        <v>95010.99</v>
      </c>
      <c r="C43" s="76">
        <v>11242.22</v>
      </c>
      <c r="D43" s="76">
        <f>SUM(D17:D28)</f>
        <v>749426.44</v>
      </c>
      <c r="E43" s="76">
        <v>252620</v>
      </c>
      <c r="F43" s="76">
        <v>122945.36</v>
      </c>
      <c r="G43" s="76">
        <v>46979507</v>
      </c>
      <c r="H43" s="76">
        <v>12432627.800000001</v>
      </c>
      <c r="I43" s="76">
        <v>364043471.89999998</v>
      </c>
      <c r="J43" s="76">
        <v>159885853.90000001</v>
      </c>
      <c r="K43" s="76">
        <v>64043350.369999997</v>
      </c>
    </row>
    <row r="44" spans="1:31" s="76" customFormat="1">
      <c r="A44" s="76" t="s">
        <v>52</v>
      </c>
      <c r="B44" s="76">
        <v>96792.59</v>
      </c>
      <c r="C44" s="76">
        <v>21269.77</v>
      </c>
      <c r="D44" s="76">
        <f>SUM(D29:D40)</f>
        <v>687965.71000000008</v>
      </c>
      <c r="E44" s="76">
        <v>221624.06</v>
      </c>
      <c r="F44" s="76">
        <v>96165.38</v>
      </c>
      <c r="G44" s="76">
        <v>164866366.59999999</v>
      </c>
      <c r="H44" s="76">
        <v>56879592.32</v>
      </c>
      <c r="I44" s="76">
        <v>1220795350</v>
      </c>
      <c r="J44" s="76">
        <v>465270867.10000002</v>
      </c>
      <c r="K44" s="76">
        <v>237332076.90000001</v>
      </c>
    </row>
    <row r="45" spans="1:31" s="76" customFormat="1">
      <c r="A45" s="76" t="s">
        <v>53</v>
      </c>
      <c r="B45" s="76">
        <f>SUM(B43+B44)</f>
        <v>191803.58000000002</v>
      </c>
      <c r="C45" s="76">
        <f>SUM(C44,C43)</f>
        <v>32511.989999999998</v>
      </c>
      <c r="D45" s="76">
        <f>SUM(D44,D43)</f>
        <v>1437392.15</v>
      </c>
      <c r="E45" s="76">
        <f>SUM(E44,E43)</f>
        <v>474244.06</v>
      </c>
      <c r="F45" s="76">
        <f>SUM(F44,F43)</f>
        <v>219110.74</v>
      </c>
      <c r="G45" s="76">
        <f>SUM(G44,G43)</f>
        <v>211845873.59999999</v>
      </c>
      <c r="H45" s="76">
        <f t="shared" ref="H45:K45" si="28">SUM(H44,H43)</f>
        <v>69312220.120000005</v>
      </c>
      <c r="I45" s="76">
        <f t="shared" si="28"/>
        <v>1584838821.9000001</v>
      </c>
      <c r="J45" s="76">
        <f t="shared" si="28"/>
        <v>625156721</v>
      </c>
      <c r="K45" s="76">
        <f t="shared" si="28"/>
        <v>301375427.26999998</v>
      </c>
    </row>
    <row r="46" spans="1:31" s="76" customFormat="1"/>
    <row r="47" spans="1:31" s="76" customFormat="1">
      <c r="A47" s="76" t="s">
        <v>54</v>
      </c>
      <c r="F47" s="75"/>
    </row>
    <row r="48" spans="1:31" s="76" customFormat="1">
      <c r="A48" s="76" t="s">
        <v>56</v>
      </c>
      <c r="B48" s="75">
        <v>63255472.545000002</v>
      </c>
      <c r="C48" s="75">
        <v>4852648</v>
      </c>
      <c r="D48" s="75">
        <v>339866991.5436995</v>
      </c>
      <c r="E48" s="75">
        <v>180997649.73301452</v>
      </c>
      <c r="F48" s="75">
        <v>87366385.545359999</v>
      </c>
    </row>
    <row r="49" spans="1:6" s="76" customFormat="1">
      <c r="A49" s="76" t="s">
        <v>57</v>
      </c>
      <c r="B49" s="75">
        <v>72195111</v>
      </c>
      <c r="C49" s="75">
        <v>13655580</v>
      </c>
      <c r="D49" s="75">
        <v>314720359.727</v>
      </c>
      <c r="E49" s="75">
        <v>177053085.96799999</v>
      </c>
      <c r="F49" s="75">
        <v>78367863.995999992</v>
      </c>
    </row>
    <row r="50" spans="1:6" s="76" customFormat="1">
      <c r="A50" s="76" t="s">
        <v>53</v>
      </c>
      <c r="B50" s="77">
        <f>SUM(B49,B48)</f>
        <v>135450583.54500002</v>
      </c>
      <c r="C50" s="77">
        <f t="shared" ref="C50:F50" si="29">SUM(C49,C48)</f>
        <v>18508228</v>
      </c>
      <c r="D50" s="77">
        <f t="shared" si="29"/>
        <v>654587351.2706995</v>
      </c>
      <c r="E50" s="77">
        <f t="shared" si="29"/>
        <v>358050735.70101452</v>
      </c>
      <c r="F50" s="77">
        <f t="shared" si="29"/>
        <v>165734249.54135999</v>
      </c>
    </row>
    <row r="51" spans="1:6" s="76" customFormat="1"/>
    <row r="52" spans="1:6" s="76" customFormat="1"/>
    <row r="53" spans="1:6" s="76" customFormat="1">
      <c r="A53" s="76" t="s">
        <v>59</v>
      </c>
    </row>
    <row r="54" spans="1:6" s="76" customFormat="1">
      <c r="A54" s="76" t="s">
        <v>51</v>
      </c>
      <c r="B54" s="80">
        <f>(B48/1000)/B43</f>
        <v>0.66577006033723052</v>
      </c>
      <c r="C54" s="80">
        <f t="shared" ref="C54:F55" si="30">(C48/1000)/C43</f>
        <v>0.43164499538347412</v>
      </c>
      <c r="D54" s="80">
        <f t="shared" si="30"/>
        <v>0.45350280348221972</v>
      </c>
      <c r="E54" s="80">
        <f t="shared" si="30"/>
        <v>0.71648186894550914</v>
      </c>
      <c r="F54" s="80">
        <f t="shared" si="30"/>
        <v>0.71061149070904339</v>
      </c>
    </row>
    <row r="55" spans="1:6" s="76" customFormat="1">
      <c r="A55" s="76" t="s">
        <v>57</v>
      </c>
      <c r="B55" s="80">
        <f>(B49/1000)/B44</f>
        <v>0.74587435877064567</v>
      </c>
      <c r="C55" s="80">
        <f t="shared" si="30"/>
        <v>0.64201822586704038</v>
      </c>
      <c r="D55" s="80">
        <f t="shared" si="30"/>
        <v>0.45746518344206422</v>
      </c>
      <c r="E55" s="80">
        <f t="shared" si="30"/>
        <v>0.79888928110061697</v>
      </c>
      <c r="F55" s="80">
        <f t="shared" si="30"/>
        <v>0.8149280333109481</v>
      </c>
    </row>
    <row r="56" spans="1:6" s="76" customFormat="1"/>
    <row r="57" spans="1:6">
      <c r="A57" t="s">
        <v>58</v>
      </c>
    </row>
    <row r="58" spans="1:6">
      <c r="A58" s="76" t="s">
        <v>51</v>
      </c>
      <c r="B58" s="78">
        <f t="shared" ref="B58:F59" si="31">G43/B48</f>
        <v>0.74269474418325998</v>
      </c>
      <c r="C58" s="78">
        <f t="shared" si="31"/>
        <v>2.5620295970365046</v>
      </c>
      <c r="D58" s="78">
        <f t="shared" si="31"/>
        <v>1.0711351233213005</v>
      </c>
      <c r="E58" s="78">
        <f t="shared" si="31"/>
        <v>0.88335872944120519</v>
      </c>
      <c r="F58" s="78">
        <f t="shared" si="31"/>
        <v>0.7330433778418034</v>
      </c>
    </row>
    <row r="59" spans="1:6">
      <c r="A59" s="76" t="s">
        <v>57</v>
      </c>
      <c r="B59" s="78">
        <f t="shared" si="31"/>
        <v>2.2836223161981146</v>
      </c>
      <c r="C59" s="78">
        <f t="shared" si="31"/>
        <v>4.1653003621962599</v>
      </c>
      <c r="D59" s="78">
        <f t="shared" si="31"/>
        <v>3.8789843499764767</v>
      </c>
      <c r="E59" s="78">
        <f t="shared" si="31"/>
        <v>2.6278608167501334</v>
      </c>
      <c r="F59" s="78">
        <f t="shared" si="31"/>
        <v>3.0284362083942185</v>
      </c>
    </row>
  </sheetData>
  <mergeCells count="24">
    <mergeCell ref="B15:F15"/>
    <mergeCell ref="G15:K15"/>
    <mergeCell ref="L15:P15"/>
    <mergeCell ref="Q15:U15"/>
    <mergeCell ref="V15:Z15"/>
    <mergeCell ref="AA15:AE15"/>
    <mergeCell ref="B4:F4"/>
    <mergeCell ref="G4:K4"/>
    <mergeCell ref="L4:P4"/>
    <mergeCell ref="Q4:U4"/>
    <mergeCell ref="V4:Z4"/>
    <mergeCell ref="AA4:AE4"/>
    <mergeCell ref="B3:F3"/>
    <mergeCell ref="G3:K3"/>
    <mergeCell ref="L3:P3"/>
    <mergeCell ref="Q3:U3"/>
    <mergeCell ref="V3:Z3"/>
    <mergeCell ref="AA3:AE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385C-B875-4363-B272-05E7C87720D8}">
  <dimension ref="A1:Z9"/>
  <sheetViews>
    <sheetView zoomScaleNormal="100" workbookViewId="0">
      <pane xSplit="2" ySplit="2" topLeftCell="V3" activePane="bottomRight" state="frozen"/>
      <selection activeCell="W3" sqref="W3"/>
      <selection pane="topRight" activeCell="W3" sqref="W3"/>
      <selection pane="bottomLeft" activeCell="W3" sqref="W3"/>
      <selection pane="bottomRight" activeCell="W3" sqref="W3"/>
    </sheetView>
  </sheetViews>
  <sheetFormatPr defaultRowHeight="12.75"/>
  <cols>
    <col min="1" max="2" width="38" style="51" bestFit="1" customWidth="1"/>
    <col min="3" max="26" width="11.28515625" style="51" bestFit="1" customWidth="1"/>
    <col min="27" max="256" width="8.7109375" style="51"/>
    <col min="257" max="258" width="38" style="51" bestFit="1" customWidth="1"/>
    <col min="259" max="282" width="11.28515625" style="51" bestFit="1" customWidth="1"/>
    <col min="283" max="512" width="8.7109375" style="51"/>
    <col min="513" max="514" width="38" style="51" bestFit="1" customWidth="1"/>
    <col min="515" max="538" width="11.28515625" style="51" bestFit="1" customWidth="1"/>
    <col min="539" max="768" width="8.7109375" style="51"/>
    <col min="769" max="770" width="38" style="51" bestFit="1" customWidth="1"/>
    <col min="771" max="794" width="11.28515625" style="51" bestFit="1" customWidth="1"/>
    <col min="795" max="1024" width="8.7109375" style="51"/>
    <col min="1025" max="1026" width="38" style="51" bestFit="1" customWidth="1"/>
    <col min="1027" max="1050" width="11.28515625" style="51" bestFit="1" customWidth="1"/>
    <col min="1051" max="1280" width="8.7109375" style="51"/>
    <col min="1281" max="1282" width="38" style="51" bestFit="1" customWidth="1"/>
    <col min="1283" max="1306" width="11.28515625" style="51" bestFit="1" customWidth="1"/>
    <col min="1307" max="1536" width="8.7109375" style="51"/>
    <col min="1537" max="1538" width="38" style="51" bestFit="1" customWidth="1"/>
    <col min="1539" max="1562" width="11.28515625" style="51" bestFit="1" customWidth="1"/>
    <col min="1563" max="1792" width="8.7109375" style="51"/>
    <col min="1793" max="1794" width="38" style="51" bestFit="1" customWidth="1"/>
    <col min="1795" max="1818" width="11.28515625" style="51" bestFit="1" customWidth="1"/>
    <col min="1819" max="2048" width="8.7109375" style="51"/>
    <col min="2049" max="2050" width="38" style="51" bestFit="1" customWidth="1"/>
    <col min="2051" max="2074" width="11.28515625" style="51" bestFit="1" customWidth="1"/>
    <col min="2075" max="2304" width="8.7109375" style="51"/>
    <col min="2305" max="2306" width="38" style="51" bestFit="1" customWidth="1"/>
    <col min="2307" max="2330" width="11.28515625" style="51" bestFit="1" customWidth="1"/>
    <col min="2331" max="2560" width="8.7109375" style="51"/>
    <col min="2561" max="2562" width="38" style="51" bestFit="1" customWidth="1"/>
    <col min="2563" max="2586" width="11.28515625" style="51" bestFit="1" customWidth="1"/>
    <col min="2587" max="2816" width="8.7109375" style="51"/>
    <col min="2817" max="2818" width="38" style="51" bestFit="1" customWidth="1"/>
    <col min="2819" max="2842" width="11.28515625" style="51" bestFit="1" customWidth="1"/>
    <col min="2843" max="3072" width="8.7109375" style="51"/>
    <col min="3073" max="3074" width="38" style="51" bestFit="1" customWidth="1"/>
    <col min="3075" max="3098" width="11.28515625" style="51" bestFit="1" customWidth="1"/>
    <col min="3099" max="3328" width="8.7109375" style="51"/>
    <col min="3329" max="3330" width="38" style="51" bestFit="1" customWidth="1"/>
    <col min="3331" max="3354" width="11.28515625" style="51" bestFit="1" customWidth="1"/>
    <col min="3355" max="3584" width="8.7109375" style="51"/>
    <col min="3585" max="3586" width="38" style="51" bestFit="1" customWidth="1"/>
    <col min="3587" max="3610" width="11.28515625" style="51" bestFit="1" customWidth="1"/>
    <col min="3611" max="3840" width="8.7109375" style="51"/>
    <col min="3841" max="3842" width="38" style="51" bestFit="1" customWidth="1"/>
    <col min="3843" max="3866" width="11.28515625" style="51" bestFit="1" customWidth="1"/>
    <col min="3867" max="4096" width="8.7109375" style="51"/>
    <col min="4097" max="4098" width="38" style="51" bestFit="1" customWidth="1"/>
    <col min="4099" max="4122" width="11.28515625" style="51" bestFit="1" customWidth="1"/>
    <col min="4123" max="4352" width="8.7109375" style="51"/>
    <col min="4353" max="4354" width="38" style="51" bestFit="1" customWidth="1"/>
    <col min="4355" max="4378" width="11.28515625" style="51" bestFit="1" customWidth="1"/>
    <col min="4379" max="4608" width="8.7109375" style="51"/>
    <col min="4609" max="4610" width="38" style="51" bestFit="1" customWidth="1"/>
    <col min="4611" max="4634" width="11.28515625" style="51" bestFit="1" customWidth="1"/>
    <col min="4635" max="4864" width="8.7109375" style="51"/>
    <col min="4865" max="4866" width="38" style="51" bestFit="1" customWidth="1"/>
    <col min="4867" max="4890" width="11.28515625" style="51" bestFit="1" customWidth="1"/>
    <col min="4891" max="5120" width="8.7109375" style="51"/>
    <col min="5121" max="5122" width="38" style="51" bestFit="1" customWidth="1"/>
    <col min="5123" max="5146" width="11.28515625" style="51" bestFit="1" customWidth="1"/>
    <col min="5147" max="5376" width="8.7109375" style="51"/>
    <col min="5377" max="5378" width="38" style="51" bestFit="1" customWidth="1"/>
    <col min="5379" max="5402" width="11.28515625" style="51" bestFit="1" customWidth="1"/>
    <col min="5403" max="5632" width="8.7109375" style="51"/>
    <col min="5633" max="5634" width="38" style="51" bestFit="1" customWidth="1"/>
    <col min="5635" max="5658" width="11.28515625" style="51" bestFit="1" customWidth="1"/>
    <col min="5659" max="5888" width="8.7109375" style="51"/>
    <col min="5889" max="5890" width="38" style="51" bestFit="1" customWidth="1"/>
    <col min="5891" max="5914" width="11.28515625" style="51" bestFit="1" customWidth="1"/>
    <col min="5915" max="6144" width="8.7109375" style="51"/>
    <col min="6145" max="6146" width="38" style="51" bestFit="1" customWidth="1"/>
    <col min="6147" max="6170" width="11.28515625" style="51" bestFit="1" customWidth="1"/>
    <col min="6171" max="6400" width="8.7109375" style="51"/>
    <col min="6401" max="6402" width="38" style="51" bestFit="1" customWidth="1"/>
    <col min="6403" max="6426" width="11.28515625" style="51" bestFit="1" customWidth="1"/>
    <col min="6427" max="6656" width="8.7109375" style="51"/>
    <col min="6657" max="6658" width="38" style="51" bestFit="1" customWidth="1"/>
    <col min="6659" max="6682" width="11.28515625" style="51" bestFit="1" customWidth="1"/>
    <col min="6683" max="6912" width="8.7109375" style="51"/>
    <col min="6913" max="6914" width="38" style="51" bestFit="1" customWidth="1"/>
    <col min="6915" max="6938" width="11.28515625" style="51" bestFit="1" customWidth="1"/>
    <col min="6939" max="7168" width="8.7109375" style="51"/>
    <col min="7169" max="7170" width="38" style="51" bestFit="1" customWidth="1"/>
    <col min="7171" max="7194" width="11.28515625" style="51" bestFit="1" customWidth="1"/>
    <col min="7195" max="7424" width="8.7109375" style="51"/>
    <col min="7425" max="7426" width="38" style="51" bestFit="1" customWidth="1"/>
    <col min="7427" max="7450" width="11.28515625" style="51" bestFit="1" customWidth="1"/>
    <col min="7451" max="7680" width="8.7109375" style="51"/>
    <col min="7681" max="7682" width="38" style="51" bestFit="1" customWidth="1"/>
    <col min="7683" max="7706" width="11.28515625" style="51" bestFit="1" customWidth="1"/>
    <col min="7707" max="7936" width="8.7109375" style="51"/>
    <col min="7937" max="7938" width="38" style="51" bestFit="1" customWidth="1"/>
    <col min="7939" max="7962" width="11.28515625" style="51" bestFit="1" customWidth="1"/>
    <col min="7963" max="8192" width="8.7109375" style="51"/>
    <col min="8193" max="8194" width="38" style="51" bestFit="1" customWidth="1"/>
    <col min="8195" max="8218" width="11.28515625" style="51" bestFit="1" customWidth="1"/>
    <col min="8219" max="8448" width="8.7109375" style="51"/>
    <col min="8449" max="8450" width="38" style="51" bestFit="1" customWidth="1"/>
    <col min="8451" max="8474" width="11.28515625" style="51" bestFit="1" customWidth="1"/>
    <col min="8475" max="8704" width="8.7109375" style="51"/>
    <col min="8705" max="8706" width="38" style="51" bestFit="1" customWidth="1"/>
    <col min="8707" max="8730" width="11.28515625" style="51" bestFit="1" customWidth="1"/>
    <col min="8731" max="8960" width="8.7109375" style="51"/>
    <col min="8961" max="8962" width="38" style="51" bestFit="1" customWidth="1"/>
    <col min="8963" max="8986" width="11.28515625" style="51" bestFit="1" customWidth="1"/>
    <col min="8987" max="9216" width="8.7109375" style="51"/>
    <col min="9217" max="9218" width="38" style="51" bestFit="1" customWidth="1"/>
    <col min="9219" max="9242" width="11.28515625" style="51" bestFit="1" customWidth="1"/>
    <col min="9243" max="9472" width="8.7109375" style="51"/>
    <col min="9473" max="9474" width="38" style="51" bestFit="1" customWidth="1"/>
    <col min="9475" max="9498" width="11.28515625" style="51" bestFit="1" customWidth="1"/>
    <col min="9499" max="9728" width="8.7109375" style="51"/>
    <col min="9729" max="9730" width="38" style="51" bestFit="1" customWidth="1"/>
    <col min="9731" max="9754" width="11.28515625" style="51" bestFit="1" customWidth="1"/>
    <col min="9755" max="9984" width="8.7109375" style="51"/>
    <col min="9985" max="9986" width="38" style="51" bestFit="1" customWidth="1"/>
    <col min="9987" max="10010" width="11.28515625" style="51" bestFit="1" customWidth="1"/>
    <col min="10011" max="10240" width="8.7109375" style="51"/>
    <col min="10241" max="10242" width="38" style="51" bestFit="1" customWidth="1"/>
    <col min="10243" max="10266" width="11.28515625" style="51" bestFit="1" customWidth="1"/>
    <col min="10267" max="10496" width="8.7109375" style="51"/>
    <col min="10497" max="10498" width="38" style="51" bestFit="1" customWidth="1"/>
    <col min="10499" max="10522" width="11.28515625" style="51" bestFit="1" customWidth="1"/>
    <col min="10523" max="10752" width="8.7109375" style="51"/>
    <col min="10753" max="10754" width="38" style="51" bestFit="1" customWidth="1"/>
    <col min="10755" max="10778" width="11.28515625" style="51" bestFit="1" customWidth="1"/>
    <col min="10779" max="11008" width="8.7109375" style="51"/>
    <col min="11009" max="11010" width="38" style="51" bestFit="1" customWidth="1"/>
    <col min="11011" max="11034" width="11.28515625" style="51" bestFit="1" customWidth="1"/>
    <col min="11035" max="11264" width="8.7109375" style="51"/>
    <col min="11265" max="11266" width="38" style="51" bestFit="1" customWidth="1"/>
    <col min="11267" max="11290" width="11.28515625" style="51" bestFit="1" customWidth="1"/>
    <col min="11291" max="11520" width="8.7109375" style="51"/>
    <col min="11521" max="11522" width="38" style="51" bestFit="1" customWidth="1"/>
    <col min="11523" max="11546" width="11.28515625" style="51" bestFit="1" customWidth="1"/>
    <col min="11547" max="11776" width="8.7109375" style="51"/>
    <col min="11777" max="11778" width="38" style="51" bestFit="1" customWidth="1"/>
    <col min="11779" max="11802" width="11.28515625" style="51" bestFit="1" customWidth="1"/>
    <col min="11803" max="12032" width="8.7109375" style="51"/>
    <col min="12033" max="12034" width="38" style="51" bestFit="1" customWidth="1"/>
    <col min="12035" max="12058" width="11.28515625" style="51" bestFit="1" customWidth="1"/>
    <col min="12059" max="12288" width="8.7109375" style="51"/>
    <col min="12289" max="12290" width="38" style="51" bestFit="1" customWidth="1"/>
    <col min="12291" max="12314" width="11.28515625" style="51" bestFit="1" customWidth="1"/>
    <col min="12315" max="12544" width="8.7109375" style="51"/>
    <col min="12545" max="12546" width="38" style="51" bestFit="1" customWidth="1"/>
    <col min="12547" max="12570" width="11.28515625" style="51" bestFit="1" customWidth="1"/>
    <col min="12571" max="12800" width="8.7109375" style="51"/>
    <col min="12801" max="12802" width="38" style="51" bestFit="1" customWidth="1"/>
    <col min="12803" max="12826" width="11.28515625" style="51" bestFit="1" customWidth="1"/>
    <col min="12827" max="13056" width="8.7109375" style="51"/>
    <col min="13057" max="13058" width="38" style="51" bestFit="1" customWidth="1"/>
    <col min="13059" max="13082" width="11.28515625" style="51" bestFit="1" customWidth="1"/>
    <col min="13083" max="13312" width="8.7109375" style="51"/>
    <col min="13313" max="13314" width="38" style="51" bestFit="1" customWidth="1"/>
    <col min="13315" max="13338" width="11.28515625" style="51" bestFit="1" customWidth="1"/>
    <col min="13339" max="13568" width="8.7109375" style="51"/>
    <col min="13569" max="13570" width="38" style="51" bestFit="1" customWidth="1"/>
    <col min="13571" max="13594" width="11.28515625" style="51" bestFit="1" customWidth="1"/>
    <col min="13595" max="13824" width="8.7109375" style="51"/>
    <col min="13825" max="13826" width="38" style="51" bestFit="1" customWidth="1"/>
    <col min="13827" max="13850" width="11.28515625" style="51" bestFit="1" customWidth="1"/>
    <col min="13851" max="14080" width="8.7109375" style="51"/>
    <col min="14081" max="14082" width="38" style="51" bestFit="1" customWidth="1"/>
    <col min="14083" max="14106" width="11.28515625" style="51" bestFit="1" customWidth="1"/>
    <col min="14107" max="14336" width="8.7109375" style="51"/>
    <col min="14337" max="14338" width="38" style="51" bestFit="1" customWidth="1"/>
    <col min="14339" max="14362" width="11.28515625" style="51" bestFit="1" customWidth="1"/>
    <col min="14363" max="14592" width="8.7109375" style="51"/>
    <col min="14593" max="14594" width="38" style="51" bestFit="1" customWidth="1"/>
    <col min="14595" max="14618" width="11.28515625" style="51" bestFit="1" customWidth="1"/>
    <col min="14619" max="14848" width="8.7109375" style="51"/>
    <col min="14849" max="14850" width="38" style="51" bestFit="1" customWidth="1"/>
    <col min="14851" max="14874" width="11.28515625" style="51" bestFit="1" customWidth="1"/>
    <col min="14875" max="15104" width="8.7109375" style="51"/>
    <col min="15105" max="15106" width="38" style="51" bestFit="1" customWidth="1"/>
    <col min="15107" max="15130" width="11.28515625" style="51" bestFit="1" customWidth="1"/>
    <col min="15131" max="15360" width="8.7109375" style="51"/>
    <col min="15361" max="15362" width="38" style="51" bestFit="1" customWidth="1"/>
    <col min="15363" max="15386" width="11.28515625" style="51" bestFit="1" customWidth="1"/>
    <col min="15387" max="15616" width="8.7109375" style="51"/>
    <col min="15617" max="15618" width="38" style="51" bestFit="1" customWidth="1"/>
    <col min="15619" max="15642" width="11.28515625" style="51" bestFit="1" customWidth="1"/>
    <col min="15643" max="15872" width="8.7109375" style="51"/>
    <col min="15873" max="15874" width="38" style="51" bestFit="1" customWidth="1"/>
    <col min="15875" max="15898" width="11.28515625" style="51" bestFit="1" customWidth="1"/>
    <col min="15899" max="16128" width="8.7109375" style="51"/>
    <col min="16129" max="16130" width="38" style="51" bestFit="1" customWidth="1"/>
    <col min="16131" max="16154" width="11.28515625" style="51" bestFit="1" customWidth="1"/>
    <col min="16155" max="16384" width="8.7109375" style="51"/>
  </cols>
  <sheetData>
    <row r="1" spans="1:26">
      <c r="A1" s="50" t="s">
        <v>10</v>
      </c>
      <c r="B1" s="50" t="s">
        <v>11</v>
      </c>
      <c r="C1" s="50" t="s">
        <v>12</v>
      </c>
    </row>
    <row r="2" spans="1:26">
      <c r="A2" s="52">
        <v>1</v>
      </c>
      <c r="B2" s="52">
        <v>2</v>
      </c>
      <c r="C2" s="61">
        <v>43647</v>
      </c>
      <c r="D2" s="61">
        <v>43678</v>
      </c>
      <c r="E2" s="61">
        <v>43709</v>
      </c>
      <c r="F2" s="61">
        <v>43739</v>
      </c>
      <c r="G2" s="61">
        <v>43770</v>
      </c>
      <c r="H2" s="61">
        <v>43800</v>
      </c>
      <c r="I2" s="61">
        <v>43831</v>
      </c>
      <c r="J2" s="61">
        <v>43862</v>
      </c>
      <c r="K2" s="61">
        <v>43891</v>
      </c>
      <c r="L2" s="61">
        <v>43922</v>
      </c>
      <c r="M2" s="61">
        <v>43952</v>
      </c>
      <c r="N2" s="61">
        <v>43983</v>
      </c>
      <c r="O2" s="61">
        <v>44013</v>
      </c>
      <c r="P2" s="61">
        <v>44044</v>
      </c>
      <c r="Q2" s="61">
        <v>44075</v>
      </c>
      <c r="R2" s="61">
        <v>44105</v>
      </c>
      <c r="S2" s="61">
        <v>44136</v>
      </c>
      <c r="T2" s="61">
        <v>44166</v>
      </c>
      <c r="U2" s="61">
        <v>44197</v>
      </c>
      <c r="V2" s="61">
        <v>44228</v>
      </c>
      <c r="W2" s="61">
        <v>44256</v>
      </c>
      <c r="X2" s="61">
        <v>44287</v>
      </c>
      <c r="Y2" s="61">
        <v>44317</v>
      </c>
      <c r="Z2" s="61">
        <v>44348</v>
      </c>
    </row>
    <row r="3" spans="1:26">
      <c r="A3" s="54" t="s">
        <v>38</v>
      </c>
      <c r="B3" s="55" t="s">
        <v>5</v>
      </c>
      <c r="C3" s="56">
        <v>5643.22</v>
      </c>
      <c r="D3" s="56">
        <v>5757.36</v>
      </c>
      <c r="E3" s="56">
        <v>7441.7</v>
      </c>
      <c r="F3" s="56">
        <v>8250.7900000000009</v>
      </c>
      <c r="G3" s="56">
        <v>8381.9500000000007</v>
      </c>
      <c r="H3" s="56">
        <v>6867.82</v>
      </c>
      <c r="I3" s="56">
        <v>6492.75</v>
      </c>
      <c r="J3" s="56">
        <v>8333.7000000000007</v>
      </c>
      <c r="K3" s="56">
        <v>10452.969999999999</v>
      </c>
      <c r="L3" s="56">
        <v>8746.7800000000007</v>
      </c>
      <c r="M3" s="56">
        <v>8853.7199999999993</v>
      </c>
      <c r="N3" s="56">
        <v>8012.57</v>
      </c>
      <c r="O3" s="56">
        <v>7937.66</v>
      </c>
      <c r="P3" s="56">
        <v>8254.75</v>
      </c>
      <c r="Q3" s="56">
        <v>6132.05</v>
      </c>
      <c r="R3" s="56">
        <v>6028.27</v>
      </c>
      <c r="S3" s="56">
        <v>7555.85</v>
      </c>
      <c r="T3" s="56">
        <v>6690.31</v>
      </c>
      <c r="U3" s="56">
        <v>7003.89</v>
      </c>
      <c r="V3" s="56">
        <v>5960.28</v>
      </c>
      <c r="W3" s="56">
        <v>7846.1</v>
      </c>
      <c r="X3" s="56">
        <v>8078.76</v>
      </c>
      <c r="Y3" s="56">
        <v>10603.67</v>
      </c>
      <c r="Z3" s="56">
        <v>9466.44</v>
      </c>
    </row>
    <row r="4" spans="1:26">
      <c r="A4" s="54" t="s">
        <v>38</v>
      </c>
      <c r="B4" s="55" t="s">
        <v>7</v>
      </c>
      <c r="C4" s="56">
        <v>64290.75</v>
      </c>
      <c r="D4" s="56">
        <v>65669.919999999998</v>
      </c>
      <c r="E4" s="56">
        <v>56325.26</v>
      </c>
      <c r="F4" s="56">
        <v>54968.19</v>
      </c>
      <c r="G4" s="56">
        <v>57302.96</v>
      </c>
      <c r="H4" s="56">
        <v>41051.760000000002</v>
      </c>
      <c r="I4" s="56">
        <v>52492.6</v>
      </c>
      <c r="J4" s="56">
        <v>50466.84</v>
      </c>
      <c r="K4" s="56">
        <v>58393.75</v>
      </c>
      <c r="L4" s="56">
        <v>62125.93</v>
      </c>
      <c r="M4" s="56">
        <v>72055.67</v>
      </c>
      <c r="N4" s="56">
        <v>58045.9</v>
      </c>
      <c r="O4" s="56">
        <v>55404.18</v>
      </c>
      <c r="P4" s="56">
        <v>53217.96</v>
      </c>
      <c r="Q4" s="56">
        <v>56296.79</v>
      </c>
      <c r="R4" s="56">
        <v>57057.93</v>
      </c>
      <c r="S4" s="56">
        <v>67205.84</v>
      </c>
      <c r="T4" s="56">
        <v>57835.38</v>
      </c>
      <c r="U4" s="56">
        <v>58434.59</v>
      </c>
      <c r="V4" s="56">
        <v>65617.89</v>
      </c>
      <c r="W4" s="56">
        <v>72190.61</v>
      </c>
      <c r="X4" s="56">
        <v>61326.28</v>
      </c>
      <c r="Y4" s="56">
        <v>63336.67</v>
      </c>
      <c r="Z4" s="56">
        <v>59863.8</v>
      </c>
    </row>
    <row r="5" spans="1:26">
      <c r="A5" s="54" t="s">
        <v>38</v>
      </c>
      <c r="B5" s="55" t="s">
        <v>8</v>
      </c>
      <c r="C5" s="56">
        <v>15712.16</v>
      </c>
      <c r="D5" s="56">
        <v>24583.01</v>
      </c>
      <c r="E5" s="56">
        <v>17271.2</v>
      </c>
      <c r="F5" s="56">
        <v>19969.03</v>
      </c>
      <c r="G5" s="56">
        <v>16170</v>
      </c>
      <c r="H5" s="56">
        <v>18113.03</v>
      </c>
      <c r="I5" s="56">
        <v>16605.849999999999</v>
      </c>
      <c r="J5" s="56">
        <v>16804.07</v>
      </c>
      <c r="K5" s="56">
        <v>20532.03</v>
      </c>
      <c r="L5" s="56">
        <v>20629.63</v>
      </c>
      <c r="M5" s="56">
        <v>17847.12</v>
      </c>
      <c r="N5" s="56">
        <v>19095.18</v>
      </c>
      <c r="O5" s="56">
        <v>17264.87</v>
      </c>
      <c r="P5" s="56">
        <v>14174.85</v>
      </c>
      <c r="Q5" s="56">
        <v>16238.66</v>
      </c>
      <c r="R5" s="56">
        <v>19893.48</v>
      </c>
      <c r="S5" s="56">
        <v>25762.66</v>
      </c>
      <c r="T5" s="56">
        <v>21958.42</v>
      </c>
      <c r="U5" s="56">
        <v>22209.46</v>
      </c>
      <c r="V5" s="56">
        <v>23722.880000000001</v>
      </c>
      <c r="W5" s="56">
        <v>17872.66</v>
      </c>
      <c r="X5" s="56">
        <v>20169.5</v>
      </c>
      <c r="Y5" s="56">
        <v>14992.14</v>
      </c>
      <c r="Z5" s="56">
        <v>20333.11</v>
      </c>
    </row>
    <row r="6" spans="1:26">
      <c r="A6" s="54" t="s">
        <v>38</v>
      </c>
      <c r="B6" s="55" t="s">
        <v>6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6">
        <v>52.64</v>
      </c>
      <c r="R6" s="56">
        <v>1027.3399999999999</v>
      </c>
      <c r="S6" s="56">
        <v>294.83</v>
      </c>
      <c r="T6" s="56">
        <v>617.72</v>
      </c>
      <c r="U6" s="56">
        <v>1045.33</v>
      </c>
      <c r="V6" s="56">
        <v>766.75</v>
      </c>
      <c r="W6" s="56">
        <v>477.54</v>
      </c>
      <c r="X6" s="56">
        <v>796.87</v>
      </c>
      <c r="Y6" s="56">
        <v>666.87</v>
      </c>
      <c r="Z6" s="56">
        <v>1319.21</v>
      </c>
    </row>
    <row r="7" spans="1:26">
      <c r="A7" s="54" t="s">
        <v>38</v>
      </c>
      <c r="B7" s="58" t="s">
        <v>39</v>
      </c>
      <c r="C7" s="59">
        <v>85646.13</v>
      </c>
      <c r="D7" s="59">
        <v>96010.29</v>
      </c>
      <c r="E7" s="59">
        <v>81038.16</v>
      </c>
      <c r="F7" s="59">
        <v>83188.010000000009</v>
      </c>
      <c r="G7" s="59">
        <v>81854.91</v>
      </c>
      <c r="H7" s="59">
        <v>66032.61</v>
      </c>
      <c r="I7" s="59">
        <v>75591.199999999997</v>
      </c>
      <c r="J7" s="59">
        <v>75604.609999999986</v>
      </c>
      <c r="K7" s="59">
        <v>89378.75</v>
      </c>
      <c r="L7" s="59">
        <v>91502.340000000011</v>
      </c>
      <c r="M7" s="59">
        <v>98756.51</v>
      </c>
      <c r="N7" s="59">
        <v>85153.65</v>
      </c>
      <c r="O7" s="59">
        <v>80606.709999999992</v>
      </c>
      <c r="P7" s="59">
        <v>75647.56</v>
      </c>
      <c r="Q7" s="59">
        <v>78720.14</v>
      </c>
      <c r="R7" s="59">
        <v>84007.01999999999</v>
      </c>
      <c r="S7" s="59">
        <v>100819.18000000001</v>
      </c>
      <c r="T7" s="59">
        <v>87101.829999999987</v>
      </c>
      <c r="U7" s="59">
        <v>88693.27</v>
      </c>
      <c r="V7" s="59">
        <v>96067.8</v>
      </c>
      <c r="W7" s="59">
        <v>98386.91</v>
      </c>
      <c r="X7" s="59">
        <v>90371.409999999989</v>
      </c>
      <c r="Y7" s="59">
        <v>89599.349999999991</v>
      </c>
      <c r="Z7" s="59">
        <v>90982.560000000012</v>
      </c>
    </row>
    <row r="8" spans="1:26">
      <c r="A8" s="54" t="s">
        <v>38</v>
      </c>
      <c r="B8" s="58" t="s">
        <v>9</v>
      </c>
      <c r="C8" s="59">
        <v>8117.98</v>
      </c>
      <c r="D8" s="59">
        <v>10224.74</v>
      </c>
      <c r="E8" s="59">
        <v>9744.48</v>
      </c>
      <c r="F8" s="59">
        <v>13188.22</v>
      </c>
      <c r="G8" s="59">
        <v>9048.7900000000009</v>
      </c>
      <c r="H8" s="59">
        <v>8949.9</v>
      </c>
      <c r="I8" s="59">
        <v>9143.74</v>
      </c>
      <c r="J8" s="59">
        <v>10799.11</v>
      </c>
      <c r="K8" s="59">
        <v>14698.26</v>
      </c>
      <c r="L8" s="59">
        <v>8984.01</v>
      </c>
      <c r="M8" s="59">
        <v>8736.8700000000008</v>
      </c>
      <c r="N8" s="59">
        <v>10027.459999999999</v>
      </c>
      <c r="O8" s="59">
        <v>10218.129999999999</v>
      </c>
      <c r="P8" s="59">
        <v>10417.17</v>
      </c>
      <c r="Q8" s="59">
        <v>16423.490000000002</v>
      </c>
      <c r="R8" s="59">
        <v>14370.23</v>
      </c>
      <c r="S8" s="59">
        <v>11236.79</v>
      </c>
      <c r="T8" s="59">
        <v>9322.58</v>
      </c>
      <c r="U8" s="59">
        <v>8621.15</v>
      </c>
      <c r="V8" s="59">
        <v>10319.280000000001</v>
      </c>
      <c r="W8" s="59">
        <v>10418.709999999999</v>
      </c>
      <c r="X8" s="59">
        <v>12542.44</v>
      </c>
      <c r="Y8" s="59">
        <v>13382.78</v>
      </c>
      <c r="Z8" s="59">
        <v>10400.869999999999</v>
      </c>
    </row>
    <row r="9" spans="1:26">
      <c r="A9" s="54" t="s">
        <v>38</v>
      </c>
      <c r="B9" s="55" t="s">
        <v>42</v>
      </c>
      <c r="C9" s="56">
        <v>8117.98</v>
      </c>
      <c r="D9" s="56">
        <v>10224.74</v>
      </c>
      <c r="E9" s="56">
        <v>9744.48</v>
      </c>
      <c r="F9" s="56">
        <v>13188.22</v>
      </c>
      <c r="G9" s="56">
        <v>9048.7900000000009</v>
      </c>
      <c r="H9" s="56">
        <v>8949.9</v>
      </c>
      <c r="I9" s="56">
        <v>9143.74</v>
      </c>
      <c r="J9" s="56">
        <v>10799.11</v>
      </c>
      <c r="K9" s="56">
        <v>14698.26</v>
      </c>
      <c r="L9" s="56">
        <v>8984.01</v>
      </c>
      <c r="M9" s="56">
        <v>8736.8700000000008</v>
      </c>
      <c r="N9" s="56">
        <v>10027.459999999999</v>
      </c>
      <c r="O9" s="56">
        <v>10218.129999999999</v>
      </c>
      <c r="P9" s="56">
        <v>10417.17</v>
      </c>
      <c r="Q9" s="56">
        <v>16423.490000000002</v>
      </c>
      <c r="R9" s="56">
        <v>14370.23</v>
      </c>
      <c r="S9" s="56">
        <v>11236.79</v>
      </c>
      <c r="T9" s="56">
        <v>9322.58</v>
      </c>
      <c r="U9" s="56">
        <v>8621.15</v>
      </c>
      <c r="V9" s="56">
        <v>10319.280000000001</v>
      </c>
      <c r="W9" s="56">
        <v>10418.709999999999</v>
      </c>
      <c r="X9" s="56">
        <v>12542.44</v>
      </c>
      <c r="Y9" s="56">
        <v>13382.78</v>
      </c>
      <c r="Z9" s="56">
        <v>2828.26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F1FC-412E-447E-AF69-A57B32E21B3D}">
  <dimension ref="A1:Z19"/>
  <sheetViews>
    <sheetView zoomScaleNormal="100" workbookViewId="0">
      <pane xSplit="2" ySplit="2" topLeftCell="G3" activePane="bottomRight" state="frozen"/>
      <selection activeCell="W3" sqref="W3"/>
      <selection pane="topRight" activeCell="W3" sqref="W3"/>
      <selection pane="bottomLeft" activeCell="W3" sqref="W3"/>
      <selection pane="bottomRight" activeCell="W3" sqref="W3"/>
    </sheetView>
  </sheetViews>
  <sheetFormatPr defaultRowHeight="12.75"/>
  <cols>
    <col min="1" max="2" width="38" style="51" bestFit="1" customWidth="1"/>
    <col min="3" max="26" width="11.28515625" style="51" bestFit="1" customWidth="1"/>
    <col min="27" max="256" width="8.7109375" style="51"/>
    <col min="257" max="258" width="38" style="51" bestFit="1" customWidth="1"/>
    <col min="259" max="282" width="11.28515625" style="51" bestFit="1" customWidth="1"/>
    <col min="283" max="512" width="8.7109375" style="51"/>
    <col min="513" max="514" width="38" style="51" bestFit="1" customWidth="1"/>
    <col min="515" max="538" width="11.28515625" style="51" bestFit="1" customWidth="1"/>
    <col min="539" max="768" width="8.7109375" style="51"/>
    <col min="769" max="770" width="38" style="51" bestFit="1" customWidth="1"/>
    <col min="771" max="794" width="11.28515625" style="51" bestFit="1" customWidth="1"/>
    <col min="795" max="1024" width="8.7109375" style="51"/>
    <col min="1025" max="1026" width="38" style="51" bestFit="1" customWidth="1"/>
    <col min="1027" max="1050" width="11.28515625" style="51" bestFit="1" customWidth="1"/>
    <col min="1051" max="1280" width="8.7109375" style="51"/>
    <col min="1281" max="1282" width="38" style="51" bestFit="1" customWidth="1"/>
    <col min="1283" max="1306" width="11.28515625" style="51" bestFit="1" customWidth="1"/>
    <col min="1307" max="1536" width="8.7109375" style="51"/>
    <col min="1537" max="1538" width="38" style="51" bestFit="1" customWidth="1"/>
    <col min="1539" max="1562" width="11.28515625" style="51" bestFit="1" customWidth="1"/>
    <col min="1563" max="1792" width="8.7109375" style="51"/>
    <col min="1793" max="1794" width="38" style="51" bestFit="1" customWidth="1"/>
    <col min="1795" max="1818" width="11.28515625" style="51" bestFit="1" customWidth="1"/>
    <col min="1819" max="2048" width="8.7109375" style="51"/>
    <col min="2049" max="2050" width="38" style="51" bestFit="1" customWidth="1"/>
    <col min="2051" max="2074" width="11.28515625" style="51" bestFit="1" customWidth="1"/>
    <col min="2075" max="2304" width="8.7109375" style="51"/>
    <col min="2305" max="2306" width="38" style="51" bestFit="1" customWidth="1"/>
    <col min="2307" max="2330" width="11.28515625" style="51" bestFit="1" customWidth="1"/>
    <col min="2331" max="2560" width="8.7109375" style="51"/>
    <col min="2561" max="2562" width="38" style="51" bestFit="1" customWidth="1"/>
    <col min="2563" max="2586" width="11.28515625" style="51" bestFit="1" customWidth="1"/>
    <col min="2587" max="2816" width="8.7109375" style="51"/>
    <col min="2817" max="2818" width="38" style="51" bestFit="1" customWidth="1"/>
    <col min="2819" max="2842" width="11.28515625" style="51" bestFit="1" customWidth="1"/>
    <col min="2843" max="3072" width="8.7109375" style="51"/>
    <col min="3073" max="3074" width="38" style="51" bestFit="1" customWidth="1"/>
    <col min="3075" max="3098" width="11.28515625" style="51" bestFit="1" customWidth="1"/>
    <col min="3099" max="3328" width="8.7109375" style="51"/>
    <col min="3329" max="3330" width="38" style="51" bestFit="1" customWidth="1"/>
    <col min="3331" max="3354" width="11.28515625" style="51" bestFit="1" customWidth="1"/>
    <col min="3355" max="3584" width="8.7109375" style="51"/>
    <col min="3585" max="3586" width="38" style="51" bestFit="1" customWidth="1"/>
    <col min="3587" max="3610" width="11.28515625" style="51" bestFit="1" customWidth="1"/>
    <col min="3611" max="3840" width="8.7109375" style="51"/>
    <col min="3841" max="3842" width="38" style="51" bestFit="1" customWidth="1"/>
    <col min="3843" max="3866" width="11.28515625" style="51" bestFit="1" customWidth="1"/>
    <col min="3867" max="4096" width="8.7109375" style="51"/>
    <col min="4097" max="4098" width="38" style="51" bestFit="1" customWidth="1"/>
    <col min="4099" max="4122" width="11.28515625" style="51" bestFit="1" customWidth="1"/>
    <col min="4123" max="4352" width="8.7109375" style="51"/>
    <col min="4353" max="4354" width="38" style="51" bestFit="1" customWidth="1"/>
    <col min="4355" max="4378" width="11.28515625" style="51" bestFit="1" customWidth="1"/>
    <col min="4379" max="4608" width="8.7109375" style="51"/>
    <col min="4609" max="4610" width="38" style="51" bestFit="1" customWidth="1"/>
    <col min="4611" max="4634" width="11.28515625" style="51" bestFit="1" customWidth="1"/>
    <col min="4635" max="4864" width="8.7109375" style="51"/>
    <col min="4865" max="4866" width="38" style="51" bestFit="1" customWidth="1"/>
    <col min="4867" max="4890" width="11.28515625" style="51" bestFit="1" customWidth="1"/>
    <col min="4891" max="5120" width="8.7109375" style="51"/>
    <col min="5121" max="5122" width="38" style="51" bestFit="1" customWidth="1"/>
    <col min="5123" max="5146" width="11.28515625" style="51" bestFit="1" customWidth="1"/>
    <col min="5147" max="5376" width="8.7109375" style="51"/>
    <col min="5377" max="5378" width="38" style="51" bestFit="1" customWidth="1"/>
    <col min="5379" max="5402" width="11.28515625" style="51" bestFit="1" customWidth="1"/>
    <col min="5403" max="5632" width="8.7109375" style="51"/>
    <col min="5633" max="5634" width="38" style="51" bestFit="1" customWidth="1"/>
    <col min="5635" max="5658" width="11.28515625" style="51" bestFit="1" customWidth="1"/>
    <col min="5659" max="5888" width="8.7109375" style="51"/>
    <col min="5889" max="5890" width="38" style="51" bestFit="1" customWidth="1"/>
    <col min="5891" max="5914" width="11.28515625" style="51" bestFit="1" customWidth="1"/>
    <col min="5915" max="6144" width="8.7109375" style="51"/>
    <col min="6145" max="6146" width="38" style="51" bestFit="1" customWidth="1"/>
    <col min="6147" max="6170" width="11.28515625" style="51" bestFit="1" customWidth="1"/>
    <col min="6171" max="6400" width="8.7109375" style="51"/>
    <col min="6401" max="6402" width="38" style="51" bestFit="1" customWidth="1"/>
    <col min="6403" max="6426" width="11.28515625" style="51" bestFit="1" customWidth="1"/>
    <col min="6427" max="6656" width="8.7109375" style="51"/>
    <col min="6657" max="6658" width="38" style="51" bestFit="1" customWidth="1"/>
    <col min="6659" max="6682" width="11.28515625" style="51" bestFit="1" customWidth="1"/>
    <col min="6683" max="6912" width="8.7109375" style="51"/>
    <col min="6913" max="6914" width="38" style="51" bestFit="1" customWidth="1"/>
    <col min="6915" max="6938" width="11.28515625" style="51" bestFit="1" customWidth="1"/>
    <col min="6939" max="7168" width="8.7109375" style="51"/>
    <col min="7169" max="7170" width="38" style="51" bestFit="1" customWidth="1"/>
    <col min="7171" max="7194" width="11.28515625" style="51" bestFit="1" customWidth="1"/>
    <col min="7195" max="7424" width="8.7109375" style="51"/>
    <col min="7425" max="7426" width="38" style="51" bestFit="1" customWidth="1"/>
    <col min="7427" max="7450" width="11.28515625" style="51" bestFit="1" customWidth="1"/>
    <col min="7451" max="7680" width="8.7109375" style="51"/>
    <col min="7681" max="7682" width="38" style="51" bestFit="1" customWidth="1"/>
    <col min="7683" max="7706" width="11.28515625" style="51" bestFit="1" customWidth="1"/>
    <col min="7707" max="7936" width="8.7109375" style="51"/>
    <col min="7937" max="7938" width="38" style="51" bestFit="1" customWidth="1"/>
    <col min="7939" max="7962" width="11.28515625" style="51" bestFit="1" customWidth="1"/>
    <col min="7963" max="8192" width="8.7109375" style="51"/>
    <col min="8193" max="8194" width="38" style="51" bestFit="1" customWidth="1"/>
    <col min="8195" max="8218" width="11.28515625" style="51" bestFit="1" customWidth="1"/>
    <col min="8219" max="8448" width="8.7109375" style="51"/>
    <col min="8449" max="8450" width="38" style="51" bestFit="1" customWidth="1"/>
    <col min="8451" max="8474" width="11.28515625" style="51" bestFit="1" customWidth="1"/>
    <col min="8475" max="8704" width="8.7109375" style="51"/>
    <col min="8705" max="8706" width="38" style="51" bestFit="1" customWidth="1"/>
    <col min="8707" max="8730" width="11.28515625" style="51" bestFit="1" customWidth="1"/>
    <col min="8731" max="8960" width="8.7109375" style="51"/>
    <col min="8961" max="8962" width="38" style="51" bestFit="1" customWidth="1"/>
    <col min="8963" max="8986" width="11.28515625" style="51" bestFit="1" customWidth="1"/>
    <col min="8987" max="9216" width="8.7109375" style="51"/>
    <col min="9217" max="9218" width="38" style="51" bestFit="1" customWidth="1"/>
    <col min="9219" max="9242" width="11.28515625" style="51" bestFit="1" customWidth="1"/>
    <col min="9243" max="9472" width="8.7109375" style="51"/>
    <col min="9473" max="9474" width="38" style="51" bestFit="1" customWidth="1"/>
    <col min="9475" max="9498" width="11.28515625" style="51" bestFit="1" customWidth="1"/>
    <col min="9499" max="9728" width="8.7109375" style="51"/>
    <col min="9729" max="9730" width="38" style="51" bestFit="1" customWidth="1"/>
    <col min="9731" max="9754" width="11.28515625" style="51" bestFit="1" customWidth="1"/>
    <col min="9755" max="9984" width="8.7109375" style="51"/>
    <col min="9985" max="9986" width="38" style="51" bestFit="1" customWidth="1"/>
    <col min="9987" max="10010" width="11.28515625" style="51" bestFit="1" customWidth="1"/>
    <col min="10011" max="10240" width="8.7109375" style="51"/>
    <col min="10241" max="10242" width="38" style="51" bestFit="1" customWidth="1"/>
    <col min="10243" max="10266" width="11.28515625" style="51" bestFit="1" customWidth="1"/>
    <col min="10267" max="10496" width="8.7109375" style="51"/>
    <col min="10497" max="10498" width="38" style="51" bestFit="1" customWidth="1"/>
    <col min="10499" max="10522" width="11.28515625" style="51" bestFit="1" customWidth="1"/>
    <col min="10523" max="10752" width="8.7109375" style="51"/>
    <col min="10753" max="10754" width="38" style="51" bestFit="1" customWidth="1"/>
    <col min="10755" max="10778" width="11.28515625" style="51" bestFit="1" customWidth="1"/>
    <col min="10779" max="11008" width="8.7109375" style="51"/>
    <col min="11009" max="11010" width="38" style="51" bestFit="1" customWidth="1"/>
    <col min="11011" max="11034" width="11.28515625" style="51" bestFit="1" customWidth="1"/>
    <col min="11035" max="11264" width="8.7109375" style="51"/>
    <col min="11265" max="11266" width="38" style="51" bestFit="1" customWidth="1"/>
    <col min="11267" max="11290" width="11.28515625" style="51" bestFit="1" customWidth="1"/>
    <col min="11291" max="11520" width="8.7109375" style="51"/>
    <col min="11521" max="11522" width="38" style="51" bestFit="1" customWidth="1"/>
    <col min="11523" max="11546" width="11.28515625" style="51" bestFit="1" customWidth="1"/>
    <col min="11547" max="11776" width="8.7109375" style="51"/>
    <col min="11777" max="11778" width="38" style="51" bestFit="1" customWidth="1"/>
    <col min="11779" max="11802" width="11.28515625" style="51" bestFit="1" customWidth="1"/>
    <col min="11803" max="12032" width="8.7109375" style="51"/>
    <col min="12033" max="12034" width="38" style="51" bestFit="1" customWidth="1"/>
    <col min="12035" max="12058" width="11.28515625" style="51" bestFit="1" customWidth="1"/>
    <col min="12059" max="12288" width="8.7109375" style="51"/>
    <col min="12289" max="12290" width="38" style="51" bestFit="1" customWidth="1"/>
    <col min="12291" max="12314" width="11.28515625" style="51" bestFit="1" customWidth="1"/>
    <col min="12315" max="12544" width="8.7109375" style="51"/>
    <col min="12545" max="12546" width="38" style="51" bestFit="1" customWidth="1"/>
    <col min="12547" max="12570" width="11.28515625" style="51" bestFit="1" customWidth="1"/>
    <col min="12571" max="12800" width="8.7109375" style="51"/>
    <col min="12801" max="12802" width="38" style="51" bestFit="1" customWidth="1"/>
    <col min="12803" max="12826" width="11.28515625" style="51" bestFit="1" customWidth="1"/>
    <col min="12827" max="13056" width="8.7109375" style="51"/>
    <col min="13057" max="13058" width="38" style="51" bestFit="1" customWidth="1"/>
    <col min="13059" max="13082" width="11.28515625" style="51" bestFit="1" customWidth="1"/>
    <col min="13083" max="13312" width="8.7109375" style="51"/>
    <col min="13313" max="13314" width="38" style="51" bestFit="1" customWidth="1"/>
    <col min="13315" max="13338" width="11.28515625" style="51" bestFit="1" customWidth="1"/>
    <col min="13339" max="13568" width="8.7109375" style="51"/>
    <col min="13569" max="13570" width="38" style="51" bestFit="1" customWidth="1"/>
    <col min="13571" max="13594" width="11.28515625" style="51" bestFit="1" customWidth="1"/>
    <col min="13595" max="13824" width="8.7109375" style="51"/>
    <col min="13825" max="13826" width="38" style="51" bestFit="1" customWidth="1"/>
    <col min="13827" max="13850" width="11.28515625" style="51" bestFit="1" customWidth="1"/>
    <col min="13851" max="14080" width="8.7109375" style="51"/>
    <col min="14081" max="14082" width="38" style="51" bestFit="1" customWidth="1"/>
    <col min="14083" max="14106" width="11.28515625" style="51" bestFit="1" customWidth="1"/>
    <col min="14107" max="14336" width="8.7109375" style="51"/>
    <col min="14337" max="14338" width="38" style="51" bestFit="1" customWidth="1"/>
    <col min="14339" max="14362" width="11.28515625" style="51" bestFit="1" customWidth="1"/>
    <col min="14363" max="14592" width="8.7109375" style="51"/>
    <col min="14593" max="14594" width="38" style="51" bestFit="1" customWidth="1"/>
    <col min="14595" max="14618" width="11.28515625" style="51" bestFit="1" customWidth="1"/>
    <col min="14619" max="14848" width="8.7109375" style="51"/>
    <col min="14849" max="14850" width="38" style="51" bestFit="1" customWidth="1"/>
    <col min="14851" max="14874" width="11.28515625" style="51" bestFit="1" customWidth="1"/>
    <col min="14875" max="15104" width="8.7109375" style="51"/>
    <col min="15105" max="15106" width="38" style="51" bestFit="1" customWidth="1"/>
    <col min="15107" max="15130" width="11.28515625" style="51" bestFit="1" customWidth="1"/>
    <col min="15131" max="15360" width="8.7109375" style="51"/>
    <col min="15361" max="15362" width="38" style="51" bestFit="1" customWidth="1"/>
    <col min="15363" max="15386" width="11.28515625" style="51" bestFit="1" customWidth="1"/>
    <col min="15387" max="15616" width="8.7109375" style="51"/>
    <col min="15617" max="15618" width="38" style="51" bestFit="1" customWidth="1"/>
    <col min="15619" max="15642" width="11.28515625" style="51" bestFit="1" customWidth="1"/>
    <col min="15643" max="15872" width="8.7109375" style="51"/>
    <col min="15873" max="15874" width="38" style="51" bestFit="1" customWidth="1"/>
    <col min="15875" max="15898" width="11.28515625" style="51" bestFit="1" customWidth="1"/>
    <col min="15899" max="16128" width="8.7109375" style="51"/>
    <col min="16129" max="16130" width="38" style="51" bestFit="1" customWidth="1"/>
    <col min="16131" max="16154" width="11.28515625" style="51" bestFit="1" customWidth="1"/>
    <col min="16155" max="16384" width="8.7109375" style="51"/>
  </cols>
  <sheetData>
    <row r="1" spans="1:26">
      <c r="A1" s="50" t="s">
        <v>10</v>
      </c>
      <c r="B1" s="50" t="s">
        <v>11</v>
      </c>
      <c r="C1" s="50" t="s">
        <v>12</v>
      </c>
    </row>
    <row r="2" spans="1:26">
      <c r="A2" s="52" t="s">
        <v>13</v>
      </c>
      <c r="B2" s="52" t="s">
        <v>13</v>
      </c>
      <c r="C2" s="53" t="s">
        <v>14</v>
      </c>
      <c r="D2" s="53" t="s">
        <v>15</v>
      </c>
      <c r="E2" s="53" t="s">
        <v>16</v>
      </c>
      <c r="F2" s="53" t="s">
        <v>17</v>
      </c>
      <c r="G2" s="53" t="s">
        <v>18</v>
      </c>
      <c r="H2" s="53" t="s">
        <v>19</v>
      </c>
      <c r="I2" s="53" t="s">
        <v>20</v>
      </c>
      <c r="J2" s="53" t="s">
        <v>21</v>
      </c>
      <c r="K2" s="53" t="s">
        <v>22</v>
      </c>
      <c r="L2" s="53" t="s">
        <v>23</v>
      </c>
      <c r="M2" s="53" t="s">
        <v>24</v>
      </c>
      <c r="N2" s="53" t="s">
        <v>25</v>
      </c>
      <c r="O2" s="53" t="s">
        <v>26</v>
      </c>
      <c r="P2" s="53" t="s">
        <v>27</v>
      </c>
      <c r="Q2" s="53" t="s">
        <v>28</v>
      </c>
      <c r="R2" s="53" t="s">
        <v>29</v>
      </c>
      <c r="S2" s="53" t="s">
        <v>30</v>
      </c>
      <c r="T2" s="53" t="s">
        <v>31</v>
      </c>
      <c r="U2" s="53" t="s">
        <v>32</v>
      </c>
      <c r="V2" s="53" t="s">
        <v>33</v>
      </c>
      <c r="W2" s="53" t="s">
        <v>34</v>
      </c>
      <c r="X2" s="53" t="s">
        <v>35</v>
      </c>
      <c r="Y2" s="53" t="s">
        <v>36</v>
      </c>
      <c r="Z2" s="53" t="s">
        <v>37</v>
      </c>
    </row>
    <row r="3" spans="1:26">
      <c r="A3" s="54" t="s">
        <v>40</v>
      </c>
      <c r="B3" s="55" t="s">
        <v>5</v>
      </c>
      <c r="C3" s="56">
        <v>7674554.1455160761</v>
      </c>
      <c r="D3" s="56">
        <v>7920575.3268902786</v>
      </c>
      <c r="E3" s="56">
        <v>11012532.867769849</v>
      </c>
      <c r="F3" s="56">
        <v>12177099.090909088</v>
      </c>
      <c r="G3" s="56">
        <v>12820160.628742514</v>
      </c>
      <c r="H3" s="56">
        <v>11829191.286489658</v>
      </c>
      <c r="I3" s="56">
        <v>9413467.655367231</v>
      </c>
      <c r="J3" s="56">
        <v>10694931.935626753</v>
      </c>
      <c r="K3" s="56">
        <v>15576193.548387092</v>
      </c>
      <c r="L3" s="56">
        <v>12384755.961986732</v>
      </c>
      <c r="M3" s="56">
        <v>12117519.398114577</v>
      </c>
      <c r="N3" s="56">
        <v>11925241.972275838</v>
      </c>
      <c r="O3" s="56">
        <v>11548991.015894955</v>
      </c>
      <c r="P3" s="56">
        <v>16343378.622884905</v>
      </c>
      <c r="Q3" s="56">
        <v>8152868.237636908</v>
      </c>
      <c r="R3" s="56">
        <v>9881301.9155789129</v>
      </c>
      <c r="S3" s="56">
        <v>12195064.521371687</v>
      </c>
      <c r="T3" s="56">
        <v>12089872.616323419</v>
      </c>
      <c r="U3" s="56">
        <v>10959323.232323235</v>
      </c>
      <c r="V3" s="56">
        <v>9227731.0376213584</v>
      </c>
      <c r="W3" s="56">
        <v>12040351.686582968</v>
      </c>
      <c r="X3" s="56">
        <v>14181789.858314691</v>
      </c>
      <c r="Y3" s="56">
        <v>17635006.868918143</v>
      </c>
      <c r="Z3" s="56">
        <v>15213388.03088803</v>
      </c>
    </row>
    <row r="4" spans="1:26">
      <c r="A4" s="54" t="s">
        <v>40</v>
      </c>
      <c r="B4" s="55" t="s">
        <v>7</v>
      </c>
      <c r="C4" s="56">
        <v>93647728.849407792</v>
      </c>
      <c r="D4" s="56">
        <v>91674428.794769749</v>
      </c>
      <c r="E4" s="56">
        <v>80651965.082738727</v>
      </c>
      <c r="F4" s="56">
        <v>85830017.727272734</v>
      </c>
      <c r="G4" s="56">
        <v>85898005.239520982</v>
      </c>
      <c r="H4" s="56">
        <v>50929811.647352211</v>
      </c>
      <c r="I4" s="56">
        <v>76619275.141242936</v>
      </c>
      <c r="J4" s="56">
        <v>80024554.259560004</v>
      </c>
      <c r="K4" s="56">
        <v>85043419.981208891</v>
      </c>
      <c r="L4" s="56">
        <v>100116418.50457233</v>
      </c>
      <c r="M4" s="56">
        <v>114286843.36475708</v>
      </c>
      <c r="N4" s="56">
        <v>95968631.865239516</v>
      </c>
      <c r="O4" s="56">
        <v>80066286.800276443</v>
      </c>
      <c r="P4" s="56">
        <v>89480654.548500583</v>
      </c>
      <c r="Q4" s="56">
        <v>95620683.538001984</v>
      </c>
      <c r="R4" s="56">
        <v>99044937.786065429</v>
      </c>
      <c r="S4" s="56">
        <v>102484828.5389241</v>
      </c>
      <c r="T4" s="56">
        <v>105990742.02898553</v>
      </c>
      <c r="U4" s="56">
        <v>99439055.33596839</v>
      </c>
      <c r="V4" s="56">
        <v>113159500.30339804</v>
      </c>
      <c r="W4" s="56">
        <v>138830922.4020572</v>
      </c>
      <c r="X4" s="56">
        <v>90156968.680089459</v>
      </c>
      <c r="Y4" s="56">
        <v>111832976.67429879</v>
      </c>
      <c r="Z4" s="56">
        <v>100304544.81522338</v>
      </c>
    </row>
    <row r="5" spans="1:26">
      <c r="A5" s="54" t="s">
        <v>40</v>
      </c>
      <c r="B5" s="55" t="s">
        <v>8</v>
      </c>
      <c r="C5" s="56">
        <v>28021393.260011278</v>
      </c>
      <c r="D5" s="56">
        <v>47315944.570778854</v>
      </c>
      <c r="E5" s="56">
        <v>33967126.613025665</v>
      </c>
      <c r="F5" s="56">
        <v>39147814.696969703</v>
      </c>
      <c r="G5" s="56">
        <v>31783788.173652697</v>
      </c>
      <c r="H5" s="56">
        <v>32625570.632242929</v>
      </c>
      <c r="I5" s="56">
        <v>32118271.18644068</v>
      </c>
      <c r="J5" s="56">
        <v>31514450.908017132</v>
      </c>
      <c r="K5" s="56">
        <v>42359773.567178197</v>
      </c>
      <c r="L5" s="56">
        <v>40137920.387305006</v>
      </c>
      <c r="M5" s="56">
        <v>34783931.472081214</v>
      </c>
      <c r="N5" s="56">
        <v>38814121.424811371</v>
      </c>
      <c r="O5" s="56">
        <v>35471959.053213552</v>
      </c>
      <c r="P5" s="56">
        <v>29666252.136036187</v>
      </c>
      <c r="Q5" s="56">
        <v>31666569.863922998</v>
      </c>
      <c r="R5" s="56">
        <v>41417104.763519242</v>
      </c>
      <c r="S5" s="56">
        <v>54742888.997237116</v>
      </c>
      <c r="T5" s="56">
        <v>47627065.751334861</v>
      </c>
      <c r="U5" s="56">
        <v>43773094.568877183</v>
      </c>
      <c r="V5" s="56">
        <v>49922626.516990282</v>
      </c>
      <c r="W5" s="56">
        <v>37238652.548782334</v>
      </c>
      <c r="X5" s="56">
        <v>42548408.202833705</v>
      </c>
      <c r="Y5" s="56">
        <v>30246065.11161992</v>
      </c>
      <c r="Z5" s="56">
        <v>45094085.217870928</v>
      </c>
    </row>
    <row r="6" spans="1:26">
      <c r="A6" s="54" t="s">
        <v>40</v>
      </c>
      <c r="B6" s="55" t="s">
        <v>6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6">
        <v>135686.02721539992</v>
      </c>
      <c r="R6" s="56">
        <v>2713155.2805560264</v>
      </c>
      <c r="S6" s="56">
        <v>882648.46416382247</v>
      </c>
      <c r="T6" s="56">
        <v>1641297.0251716245</v>
      </c>
      <c r="U6" s="56">
        <v>2835859.0250329385</v>
      </c>
      <c r="V6" s="56">
        <v>1891242.1116504848</v>
      </c>
      <c r="W6" s="56">
        <v>1289638.9351081529</v>
      </c>
      <c r="X6" s="56">
        <v>2061403.8777032064</v>
      </c>
      <c r="Y6" s="56">
        <v>1802255.7240984547</v>
      </c>
      <c r="Z6" s="56">
        <v>3515157.3359073359</v>
      </c>
    </row>
    <row r="7" spans="1:26">
      <c r="A7" s="54" t="s">
        <v>40</v>
      </c>
      <c r="B7" s="58" t="s">
        <v>39</v>
      </c>
      <c r="C7" s="59">
        <v>129343676.25493515</v>
      </c>
      <c r="D7" s="59">
        <v>146910948.69243887</v>
      </c>
      <c r="E7" s="59">
        <v>125631624.56353424</v>
      </c>
      <c r="F7" s="59">
        <v>137154931.51515153</v>
      </c>
      <c r="G7" s="59">
        <v>130501954.04191619</v>
      </c>
      <c r="H7" s="59">
        <v>95384573.566084802</v>
      </c>
      <c r="I7" s="59">
        <v>118151013.98305084</v>
      </c>
      <c r="J7" s="59">
        <v>122233937.10320389</v>
      </c>
      <c r="K7" s="59">
        <v>142979387.09677419</v>
      </c>
      <c r="L7" s="59">
        <v>152639094.85386407</v>
      </c>
      <c r="M7" s="59">
        <v>161188294.23495287</v>
      </c>
      <c r="N7" s="59">
        <v>146707995.26232672</v>
      </c>
      <c r="O7" s="59">
        <v>127087236.86938494</v>
      </c>
      <c r="P7" s="59">
        <v>135490285.30742168</v>
      </c>
      <c r="Q7" s="59">
        <v>135575807.66677728</v>
      </c>
      <c r="R7" s="59">
        <v>153056499.74571961</v>
      </c>
      <c r="S7" s="59">
        <v>170305430.52169672</v>
      </c>
      <c r="T7" s="59">
        <v>167348977.42181545</v>
      </c>
      <c r="U7" s="59">
        <v>157007332.16220173</v>
      </c>
      <c r="V7" s="59">
        <v>174201099.96966019</v>
      </c>
      <c r="W7" s="59">
        <v>189399565.57253066</v>
      </c>
      <c r="X7" s="59">
        <v>148948570.61894107</v>
      </c>
      <c r="Y7" s="59">
        <v>161516304.37893531</v>
      </c>
      <c r="Z7" s="59">
        <v>164127175.39988968</v>
      </c>
    </row>
    <row r="8" spans="1:26">
      <c r="A8" s="54" t="s">
        <v>40</v>
      </c>
      <c r="B8" s="55" t="s">
        <v>9</v>
      </c>
      <c r="C8" s="59">
        <v>17097632.12069938</v>
      </c>
      <c r="D8" s="59">
        <v>21802751.989766911</v>
      </c>
      <c r="E8" s="59">
        <v>20369132.68559283</v>
      </c>
      <c r="F8" s="59">
        <v>28446824.545454539</v>
      </c>
      <c r="G8" s="59">
        <v>18970365.119760476</v>
      </c>
      <c r="H8" s="59">
        <v>18603998.533079069</v>
      </c>
      <c r="I8" s="59">
        <v>18048231.638418078</v>
      </c>
      <c r="J8" s="59">
        <v>21447449.579211578</v>
      </c>
      <c r="K8" s="59">
        <v>32082558.722204827</v>
      </c>
      <c r="L8" s="59">
        <v>18029165.859781243</v>
      </c>
      <c r="M8" s="59">
        <v>18099953.952139232</v>
      </c>
      <c r="N8" s="59">
        <v>20975501.316020355</v>
      </c>
      <c r="O8" s="59">
        <v>22221227.194194883</v>
      </c>
      <c r="P8" s="59">
        <v>23516517.674652372</v>
      </c>
      <c r="Q8" s="59">
        <v>35879445.237305008</v>
      </c>
      <c r="R8" s="59">
        <v>30183611.290049162</v>
      </c>
      <c r="S8" s="59">
        <v>27396792.133918419</v>
      </c>
      <c r="T8" s="59">
        <v>22720049.733028222</v>
      </c>
      <c r="U8" s="59">
        <v>20747706.338749822</v>
      </c>
      <c r="V8" s="59">
        <v>21718184.010922324</v>
      </c>
      <c r="W8" s="59">
        <v>24975222.205415219</v>
      </c>
      <c r="X8" s="59">
        <v>33251065.473527219</v>
      </c>
      <c r="Y8" s="59">
        <v>33647877.790497996</v>
      </c>
      <c r="Z8" s="59">
        <v>26623635.273028132</v>
      </c>
    </row>
    <row r="9" spans="1:26">
      <c r="A9" s="54" t="s">
        <v>40</v>
      </c>
      <c r="B9" s="55" t="s">
        <v>43</v>
      </c>
      <c r="C9" s="56">
        <v>17097855.893965032</v>
      </c>
      <c r="D9" s="56">
        <v>20078249.999999996</v>
      </c>
      <c r="E9" s="56">
        <v>19638152.269621979</v>
      </c>
      <c r="F9" s="56">
        <v>28446900.303030297</v>
      </c>
      <c r="G9" s="56">
        <v>17903952.544910178</v>
      </c>
      <c r="H9" s="56">
        <v>18603998.533079069</v>
      </c>
      <c r="I9" s="56">
        <v>18069823.446327683</v>
      </c>
      <c r="J9" s="56">
        <v>21449770.116639599</v>
      </c>
      <c r="K9" s="56">
        <v>32083628.875665523</v>
      </c>
      <c r="L9" s="56">
        <v>18029296.57521965</v>
      </c>
      <c r="M9" s="56">
        <v>18099953.952139232</v>
      </c>
      <c r="N9" s="56">
        <v>20975097.385506228</v>
      </c>
      <c r="O9" s="56">
        <v>22221227.194194883</v>
      </c>
      <c r="P9" s="56">
        <v>23516517.674652372</v>
      </c>
      <c r="Q9" s="56">
        <v>35879445.237305008</v>
      </c>
      <c r="R9" s="56">
        <v>30183611.290049162</v>
      </c>
      <c r="S9" s="56">
        <v>27396792.133918419</v>
      </c>
      <c r="T9" s="56">
        <v>22720049.733028222</v>
      </c>
      <c r="U9" s="56">
        <v>20747706.338749822</v>
      </c>
      <c r="V9" s="56">
        <v>21718255.916262131</v>
      </c>
      <c r="W9" s="56">
        <v>24975444.410830434</v>
      </c>
      <c r="X9" s="56">
        <v>33251065.473527219</v>
      </c>
      <c r="Y9" s="56">
        <v>33647889.954207212</v>
      </c>
      <c r="Z9" s="56">
        <v>6116642.0297848871</v>
      </c>
    </row>
    <row r="13" spans="1:26">
      <c r="C13" s="60">
        <v>17.894811054709532</v>
      </c>
      <c r="D13" s="60">
        <v>17.268334280841387</v>
      </c>
      <c r="E13" s="60">
        <v>18.457567936845301</v>
      </c>
      <c r="F13" s="60">
        <v>18.622727272727275</v>
      </c>
      <c r="G13" s="60">
        <v>19.314371257485032</v>
      </c>
      <c r="H13" s="60">
        <v>18.980489951591611</v>
      </c>
      <c r="I13" s="60">
        <v>18.518361581920903</v>
      </c>
      <c r="J13" s="60">
        <v>19.326738520596486</v>
      </c>
      <c r="K13" s="60">
        <v>20.070466645787661</v>
      </c>
      <c r="L13" s="60">
        <v>22.235969159046082</v>
      </c>
      <c r="M13" s="60">
        <v>22.601522842639593</v>
      </c>
      <c r="N13" s="60">
        <v>21.675732584663976</v>
      </c>
      <c r="O13" s="60">
        <v>21.237042156185211</v>
      </c>
      <c r="P13" s="60">
        <v>21.945049422013739</v>
      </c>
      <c r="Q13" s="60">
        <v>22.150680384998338</v>
      </c>
      <c r="R13" s="60">
        <v>21.793524326156977</v>
      </c>
      <c r="S13" s="60">
        <v>21.054770030879247</v>
      </c>
      <c r="T13" s="60">
        <v>20.291380625476737</v>
      </c>
      <c r="U13" s="60">
        <v>19.939979505196899</v>
      </c>
      <c r="V13" s="60">
        <v>20.772148058252423</v>
      </c>
      <c r="W13" s="60">
        <v>21.076992890636816</v>
      </c>
      <c r="X13" s="60">
        <v>20.47427293064877</v>
      </c>
      <c r="Y13" s="60">
        <v>19.94991413852318</v>
      </c>
      <c r="Z13" s="60">
        <v>19.56977385548814</v>
      </c>
    </row>
    <row r="14" spans="1:26">
      <c r="A14" s="52">
        <v>1</v>
      </c>
      <c r="B14" s="52">
        <v>2</v>
      </c>
      <c r="C14" s="61">
        <v>43647</v>
      </c>
      <c r="D14" s="61">
        <v>43678</v>
      </c>
      <c r="E14" s="61">
        <v>43709</v>
      </c>
      <c r="F14" s="61">
        <v>43739</v>
      </c>
      <c r="G14" s="61">
        <v>43770</v>
      </c>
      <c r="H14" s="61">
        <v>43800</v>
      </c>
      <c r="I14" s="61">
        <v>43831</v>
      </c>
      <c r="J14" s="61">
        <v>43862</v>
      </c>
      <c r="K14" s="61">
        <v>43891</v>
      </c>
      <c r="L14" s="61">
        <v>43922</v>
      </c>
      <c r="M14" s="61">
        <v>43952</v>
      </c>
      <c r="N14" s="61">
        <v>43983</v>
      </c>
      <c r="O14" s="61">
        <v>44013</v>
      </c>
      <c r="P14" s="61">
        <v>44044</v>
      </c>
      <c r="Q14" s="61">
        <v>44075</v>
      </c>
      <c r="R14" s="61">
        <v>44105</v>
      </c>
      <c r="S14" s="61">
        <v>44136</v>
      </c>
      <c r="T14" s="61">
        <v>44166</v>
      </c>
      <c r="U14" s="61">
        <v>44197</v>
      </c>
      <c r="V14" s="61">
        <v>44228</v>
      </c>
      <c r="W14" s="61">
        <v>44256</v>
      </c>
      <c r="X14" s="61">
        <v>44287</v>
      </c>
      <c r="Y14" s="61">
        <v>44317</v>
      </c>
      <c r="Z14" s="61">
        <v>44348</v>
      </c>
    </row>
    <row r="15" spans="1:26">
      <c r="A15" s="54" t="s">
        <v>40</v>
      </c>
      <c r="B15" s="55" t="s">
        <v>5</v>
      </c>
      <c r="C15" s="56">
        <f t="shared" ref="C15:Z15" si="0">C3/C13</f>
        <v>428870.36482546694</v>
      </c>
      <c r="D15" s="56">
        <f t="shared" si="0"/>
        <v>458676.27983539097</v>
      </c>
      <c r="E15" s="56">
        <f t="shared" si="0"/>
        <v>596640.51653232437</v>
      </c>
      <c r="F15" s="56">
        <f t="shared" si="0"/>
        <v>653883.76861117873</v>
      </c>
      <c r="G15" s="56">
        <f t="shared" si="0"/>
        <v>663762.77321345522</v>
      </c>
      <c r="H15" s="56">
        <f t="shared" si="0"/>
        <v>623228.97441842488</v>
      </c>
      <c r="I15" s="56">
        <f t="shared" si="0"/>
        <v>508331.56128441764</v>
      </c>
      <c r="J15" s="56">
        <f t="shared" si="0"/>
        <v>553374.89686783799</v>
      </c>
      <c r="K15" s="56">
        <f t="shared" si="0"/>
        <v>776075.30623390782</v>
      </c>
      <c r="L15" s="56">
        <f t="shared" si="0"/>
        <v>556969.47020401584</v>
      </c>
      <c r="M15" s="56">
        <f t="shared" si="0"/>
        <v>536137.29846795544</v>
      </c>
      <c r="N15" s="56">
        <f t="shared" si="0"/>
        <v>550165.5792115276</v>
      </c>
      <c r="O15" s="56">
        <f t="shared" si="0"/>
        <v>543813.53726000653</v>
      </c>
      <c r="P15" s="56">
        <f t="shared" si="0"/>
        <v>744741.02603252151</v>
      </c>
      <c r="Q15" s="56">
        <f t="shared" si="0"/>
        <v>368064.00958945171</v>
      </c>
      <c r="R15" s="56">
        <f t="shared" si="0"/>
        <v>453405.41381456133</v>
      </c>
      <c r="S15" s="56">
        <f t="shared" si="0"/>
        <v>579206.73099189484</v>
      </c>
      <c r="T15" s="56">
        <f t="shared" si="0"/>
        <v>595813.20953311783</v>
      </c>
      <c r="U15" s="56">
        <f t="shared" si="0"/>
        <v>549615.57154393953</v>
      </c>
      <c r="V15" s="56">
        <f t="shared" si="0"/>
        <v>444235.76279851026</v>
      </c>
      <c r="W15" s="56">
        <f t="shared" si="0"/>
        <v>571255.66958518734</v>
      </c>
      <c r="X15" s="56">
        <f t="shared" si="0"/>
        <v>692663.90588578093</v>
      </c>
      <c r="Y15" s="56">
        <f t="shared" si="0"/>
        <v>883964.04849006527</v>
      </c>
      <c r="Z15" s="56">
        <f t="shared" si="0"/>
        <v>777392.12232243514</v>
      </c>
    </row>
    <row r="16" spans="1:26">
      <c r="A16" s="54" t="s">
        <v>40</v>
      </c>
      <c r="B16" s="55" t="s">
        <v>7</v>
      </c>
      <c r="C16" s="56">
        <f t="shared" ref="C16:Z16" si="1">C4/C13</f>
        <v>5233233.7325663865</v>
      </c>
      <c r="D16" s="56">
        <f t="shared" si="1"/>
        <v>5308817.1275720159</v>
      </c>
      <c r="E16" s="56">
        <f t="shared" si="1"/>
        <v>4369587.8762954436</v>
      </c>
      <c r="F16" s="56">
        <f t="shared" si="1"/>
        <v>4608885.5015865266</v>
      </c>
      <c r="G16" s="56">
        <f t="shared" si="1"/>
        <v>4447362.2306619138</v>
      </c>
      <c r="H16" s="56">
        <f t="shared" si="1"/>
        <v>2683271.7056959579</v>
      </c>
      <c r="I16" s="56">
        <f t="shared" si="1"/>
        <v>4137475.9209823813</v>
      </c>
      <c r="J16" s="56">
        <f t="shared" si="1"/>
        <v>4140613.491214667</v>
      </c>
      <c r="K16" s="56">
        <f t="shared" si="1"/>
        <v>4237241.7882499797</v>
      </c>
      <c r="L16" s="56">
        <f t="shared" si="1"/>
        <v>4502453.5601967573</v>
      </c>
      <c r="M16" s="56">
        <f t="shared" si="1"/>
        <v>5056599.2460094653</v>
      </c>
      <c r="N16" s="56">
        <f t="shared" si="1"/>
        <v>4427468.8982433416</v>
      </c>
      <c r="O16" s="56">
        <f t="shared" si="1"/>
        <v>3770124.2108688583</v>
      </c>
      <c r="P16" s="56">
        <f t="shared" si="1"/>
        <v>4077487.0371784102</v>
      </c>
      <c r="Q16" s="56">
        <f t="shared" si="1"/>
        <v>4316828.2813904705</v>
      </c>
      <c r="R16" s="56">
        <f t="shared" si="1"/>
        <v>4544695.7685127566</v>
      </c>
      <c r="S16" s="56">
        <f t="shared" si="1"/>
        <v>4867534.9285989963</v>
      </c>
      <c r="T16" s="56">
        <f t="shared" si="1"/>
        <v>5223436.6889707549</v>
      </c>
      <c r="U16" s="56">
        <f t="shared" si="1"/>
        <v>4986918.6329931719</v>
      </c>
      <c r="V16" s="56">
        <f t="shared" si="1"/>
        <v>5447655.1960855918</v>
      </c>
      <c r="W16" s="56">
        <f t="shared" si="1"/>
        <v>6586846.7633127617</v>
      </c>
      <c r="X16" s="56">
        <f t="shared" si="1"/>
        <v>4403427.1197552439</v>
      </c>
      <c r="Y16" s="56">
        <f t="shared" si="1"/>
        <v>5605687.1171365045</v>
      </c>
      <c r="Z16" s="56">
        <f t="shared" si="1"/>
        <v>5125483.0820180383</v>
      </c>
    </row>
    <row r="17" spans="1:26">
      <c r="A17" s="54" t="s">
        <v>40</v>
      </c>
      <c r="B17" s="55" t="s">
        <v>8</v>
      </c>
      <c r="C17" s="56">
        <f t="shared" ref="C17:Z17" si="2">C5/C13</f>
        <v>1565894.8940193837</v>
      </c>
      <c r="D17" s="56">
        <f t="shared" si="2"/>
        <v>2740041.0370370373</v>
      </c>
      <c r="E17" s="56">
        <f t="shared" si="2"/>
        <v>1840281.8144431654</v>
      </c>
      <c r="F17" s="56">
        <f t="shared" si="2"/>
        <v>2102152.6075990563</v>
      </c>
      <c r="G17" s="56">
        <f t="shared" si="2"/>
        <v>1645603.0460393736</v>
      </c>
      <c r="H17" s="56">
        <f t="shared" si="2"/>
        <v>1718900.3400571917</v>
      </c>
      <c r="I17" s="56">
        <f t="shared" si="2"/>
        <v>1734401.3423842576</v>
      </c>
      <c r="J17" s="56">
        <f t="shared" si="2"/>
        <v>1630614.0259740262</v>
      </c>
      <c r="K17" s="56">
        <f t="shared" si="2"/>
        <v>2110552.5005851602</v>
      </c>
      <c r="L17" s="56">
        <f t="shared" si="2"/>
        <v>1805089.7669542781</v>
      </c>
      <c r="M17" s="56">
        <f t="shared" si="2"/>
        <v>1539008.3099382368</v>
      </c>
      <c r="N17" s="56">
        <f t="shared" si="2"/>
        <v>1790671.7234679835</v>
      </c>
      <c r="O17" s="56">
        <f t="shared" si="2"/>
        <v>1670287.1705174099</v>
      </c>
      <c r="P17" s="56">
        <f t="shared" si="2"/>
        <v>1351842.5757691427</v>
      </c>
      <c r="Q17" s="56">
        <f t="shared" si="2"/>
        <v>1429598.0671261612</v>
      </c>
      <c r="R17" s="56">
        <f t="shared" si="2"/>
        <v>1900431.7128189174</v>
      </c>
      <c r="S17" s="56">
        <f t="shared" si="2"/>
        <v>2600023.1262060977</v>
      </c>
      <c r="T17" s="56">
        <f t="shared" si="2"/>
        <v>2347157.4768814375</v>
      </c>
      <c r="U17" s="56">
        <f t="shared" si="2"/>
        <v>2195242.7061155569</v>
      </c>
      <c r="V17" s="56">
        <f t="shared" si="2"/>
        <v>2403344.4387643323</v>
      </c>
      <c r="W17" s="56">
        <f t="shared" si="2"/>
        <v>1766791.5315056697</v>
      </c>
      <c r="X17" s="56">
        <f t="shared" si="2"/>
        <v>2078140.1296620045</v>
      </c>
      <c r="Y17" s="56">
        <f t="shared" si="2"/>
        <v>1516100.0143461733</v>
      </c>
      <c r="Z17" s="56">
        <f t="shared" si="2"/>
        <v>2304272.1674182639</v>
      </c>
    </row>
    <row r="18" spans="1:26">
      <c r="A18" s="54" t="s">
        <v>40</v>
      </c>
      <c r="B18" s="55" t="s">
        <v>6</v>
      </c>
      <c r="C18" s="56">
        <f t="shared" ref="C18:Z18" si="3">C6/C13</f>
        <v>0</v>
      </c>
      <c r="D18" s="56">
        <f t="shared" si="3"/>
        <v>0</v>
      </c>
      <c r="E18" s="56">
        <f t="shared" si="3"/>
        <v>0</v>
      </c>
      <c r="F18" s="56">
        <f t="shared" si="3"/>
        <v>0</v>
      </c>
      <c r="G18" s="56">
        <f t="shared" si="3"/>
        <v>0</v>
      </c>
      <c r="H18" s="56">
        <f t="shared" si="3"/>
        <v>0</v>
      </c>
      <c r="I18" s="56">
        <f t="shared" si="3"/>
        <v>0</v>
      </c>
      <c r="J18" s="56">
        <f t="shared" si="3"/>
        <v>0</v>
      </c>
      <c r="K18" s="56">
        <f t="shared" si="3"/>
        <v>0</v>
      </c>
      <c r="L18" s="56">
        <f t="shared" si="3"/>
        <v>0</v>
      </c>
      <c r="M18" s="56">
        <f t="shared" si="3"/>
        <v>0</v>
      </c>
      <c r="N18" s="56">
        <f t="shared" si="3"/>
        <v>0</v>
      </c>
      <c r="O18" s="56">
        <f t="shared" si="3"/>
        <v>0</v>
      </c>
      <c r="P18" s="56">
        <f t="shared" si="3"/>
        <v>0</v>
      </c>
      <c r="Q18" s="56">
        <f t="shared" si="3"/>
        <v>6125.5918489661371</v>
      </c>
      <c r="R18" s="56">
        <f t="shared" si="3"/>
        <v>124493.64499066582</v>
      </c>
      <c r="S18" s="56">
        <f t="shared" si="3"/>
        <v>41921.543805480505</v>
      </c>
      <c r="T18" s="56">
        <f t="shared" si="3"/>
        <v>80886.414555296578</v>
      </c>
      <c r="U18" s="56">
        <f t="shared" si="3"/>
        <v>142219.75625871815</v>
      </c>
      <c r="V18" s="56">
        <f t="shared" si="3"/>
        <v>91047.016723873501</v>
      </c>
      <c r="W18" s="56">
        <f t="shared" si="3"/>
        <v>61187.046074350503</v>
      </c>
      <c r="X18" s="56">
        <f t="shared" si="3"/>
        <v>100682.64131701631</v>
      </c>
      <c r="Y18" s="56">
        <f t="shared" si="3"/>
        <v>90339.021590990626</v>
      </c>
      <c r="Z18" s="56">
        <f t="shared" si="3"/>
        <v>179621.76578354003</v>
      </c>
    </row>
    <row r="19" spans="1:26">
      <c r="A19" s="54" t="s">
        <v>40</v>
      </c>
      <c r="B19" s="55" t="s">
        <v>9</v>
      </c>
      <c r="C19" s="56">
        <f t="shared" ref="C19:Z19" si="4">C8/C13</f>
        <v>955451.95020092977</v>
      </c>
      <c r="D19" s="56">
        <f t="shared" si="4"/>
        <v>1262585.7037037036</v>
      </c>
      <c r="E19" s="56">
        <f t="shared" si="4"/>
        <v>1103565.3643691395</v>
      </c>
      <c r="F19" s="56">
        <f t="shared" si="4"/>
        <v>1527532.6824505732</v>
      </c>
      <c r="G19" s="56">
        <f t="shared" si="4"/>
        <v>982189.11021547019</v>
      </c>
      <c r="H19" s="56">
        <f t="shared" si="4"/>
        <v>980164.29399489914</v>
      </c>
      <c r="I19" s="56">
        <f t="shared" si="4"/>
        <v>974612.76790481282</v>
      </c>
      <c r="J19" s="56">
        <f t="shared" si="4"/>
        <v>1109729.3812070284</v>
      </c>
      <c r="K19" s="56">
        <f t="shared" si="4"/>
        <v>1598495.9038776625</v>
      </c>
      <c r="L19" s="56">
        <f t="shared" si="4"/>
        <v>810810.88621885329</v>
      </c>
      <c r="M19" s="56">
        <f t="shared" si="4"/>
        <v>800828.95644501492</v>
      </c>
      <c r="N19" s="56">
        <f t="shared" si="4"/>
        <v>967695.1509754716</v>
      </c>
      <c r="O19" s="56">
        <f t="shared" si="4"/>
        <v>1046342.8490074844</v>
      </c>
      <c r="P19" s="56">
        <f t="shared" si="4"/>
        <v>1071609.2373463623</v>
      </c>
      <c r="Q19" s="56">
        <f t="shared" si="4"/>
        <v>1619789.758765358</v>
      </c>
      <c r="R19" s="56">
        <f t="shared" si="4"/>
        <v>1384980.7327317984</v>
      </c>
      <c r="S19" s="56">
        <f t="shared" si="4"/>
        <v>1301215.4534928601</v>
      </c>
      <c r="T19" s="56">
        <f t="shared" si="4"/>
        <v>1119689.6925043229</v>
      </c>
      <c r="U19" s="56">
        <f t="shared" si="4"/>
        <v>1040507.9069084503</v>
      </c>
      <c r="V19" s="56">
        <f t="shared" si="4"/>
        <v>1045543.4820711311</v>
      </c>
      <c r="W19" s="56">
        <f t="shared" si="4"/>
        <v>1184951.8731161191</v>
      </c>
      <c r="X19" s="56">
        <f t="shared" si="4"/>
        <v>1624041.3315850815</v>
      </c>
      <c r="Y19" s="56">
        <f t="shared" si="4"/>
        <v>1686617.6744853312</v>
      </c>
      <c r="Z19" s="56">
        <f t="shared" si="4"/>
        <v>1360446.7516910937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D6CA-7057-45FB-AF15-011A8A757B84}">
  <dimension ref="A1:Z19"/>
  <sheetViews>
    <sheetView zoomScaleNormal="100" workbookViewId="0">
      <pane xSplit="2" ySplit="2" topLeftCell="Q3" activePane="bottomRight" state="frozen"/>
      <selection activeCell="W3" sqref="W3"/>
      <selection pane="topRight" activeCell="W3" sqref="W3"/>
      <selection pane="bottomLeft" activeCell="W3" sqref="W3"/>
      <selection pane="bottomRight" activeCell="W3" sqref="W3"/>
    </sheetView>
  </sheetViews>
  <sheetFormatPr defaultRowHeight="12.75"/>
  <cols>
    <col min="1" max="2" width="38" style="51" bestFit="1" customWidth="1"/>
    <col min="3" max="26" width="11.28515625" style="51" bestFit="1" customWidth="1"/>
    <col min="27" max="256" width="8.7109375" style="51"/>
    <col min="257" max="258" width="38" style="51" bestFit="1" customWidth="1"/>
    <col min="259" max="282" width="11.28515625" style="51" bestFit="1" customWidth="1"/>
    <col min="283" max="512" width="8.7109375" style="51"/>
    <col min="513" max="514" width="38" style="51" bestFit="1" customWidth="1"/>
    <col min="515" max="538" width="11.28515625" style="51" bestFit="1" customWidth="1"/>
    <col min="539" max="768" width="8.7109375" style="51"/>
    <col min="769" max="770" width="38" style="51" bestFit="1" customWidth="1"/>
    <col min="771" max="794" width="11.28515625" style="51" bestFit="1" customWidth="1"/>
    <col min="795" max="1024" width="8.7109375" style="51"/>
    <col min="1025" max="1026" width="38" style="51" bestFit="1" customWidth="1"/>
    <col min="1027" max="1050" width="11.28515625" style="51" bestFit="1" customWidth="1"/>
    <col min="1051" max="1280" width="8.7109375" style="51"/>
    <col min="1281" max="1282" width="38" style="51" bestFit="1" customWidth="1"/>
    <col min="1283" max="1306" width="11.28515625" style="51" bestFit="1" customWidth="1"/>
    <col min="1307" max="1536" width="8.7109375" style="51"/>
    <col min="1537" max="1538" width="38" style="51" bestFit="1" customWidth="1"/>
    <col min="1539" max="1562" width="11.28515625" style="51" bestFit="1" customWidth="1"/>
    <col min="1563" max="1792" width="8.7109375" style="51"/>
    <col min="1793" max="1794" width="38" style="51" bestFit="1" customWidth="1"/>
    <col min="1795" max="1818" width="11.28515625" style="51" bestFit="1" customWidth="1"/>
    <col min="1819" max="2048" width="8.7109375" style="51"/>
    <col min="2049" max="2050" width="38" style="51" bestFit="1" customWidth="1"/>
    <col min="2051" max="2074" width="11.28515625" style="51" bestFit="1" customWidth="1"/>
    <col min="2075" max="2304" width="8.7109375" style="51"/>
    <col min="2305" max="2306" width="38" style="51" bestFit="1" customWidth="1"/>
    <col min="2307" max="2330" width="11.28515625" style="51" bestFit="1" customWidth="1"/>
    <col min="2331" max="2560" width="8.7109375" style="51"/>
    <col min="2561" max="2562" width="38" style="51" bestFit="1" customWidth="1"/>
    <col min="2563" max="2586" width="11.28515625" style="51" bestFit="1" customWidth="1"/>
    <col min="2587" max="2816" width="8.7109375" style="51"/>
    <col min="2817" max="2818" width="38" style="51" bestFit="1" customWidth="1"/>
    <col min="2819" max="2842" width="11.28515625" style="51" bestFit="1" customWidth="1"/>
    <col min="2843" max="3072" width="8.7109375" style="51"/>
    <col min="3073" max="3074" width="38" style="51" bestFit="1" customWidth="1"/>
    <col min="3075" max="3098" width="11.28515625" style="51" bestFit="1" customWidth="1"/>
    <col min="3099" max="3328" width="8.7109375" style="51"/>
    <col min="3329" max="3330" width="38" style="51" bestFit="1" customWidth="1"/>
    <col min="3331" max="3354" width="11.28515625" style="51" bestFit="1" customWidth="1"/>
    <col min="3355" max="3584" width="8.7109375" style="51"/>
    <col min="3585" max="3586" width="38" style="51" bestFit="1" customWidth="1"/>
    <col min="3587" max="3610" width="11.28515625" style="51" bestFit="1" customWidth="1"/>
    <col min="3611" max="3840" width="8.7109375" style="51"/>
    <col min="3841" max="3842" width="38" style="51" bestFit="1" customWidth="1"/>
    <col min="3843" max="3866" width="11.28515625" style="51" bestFit="1" customWidth="1"/>
    <col min="3867" max="4096" width="8.7109375" style="51"/>
    <col min="4097" max="4098" width="38" style="51" bestFit="1" customWidth="1"/>
    <col min="4099" max="4122" width="11.28515625" style="51" bestFit="1" customWidth="1"/>
    <col min="4123" max="4352" width="8.7109375" style="51"/>
    <col min="4353" max="4354" width="38" style="51" bestFit="1" customWidth="1"/>
    <col min="4355" max="4378" width="11.28515625" style="51" bestFit="1" customWidth="1"/>
    <col min="4379" max="4608" width="8.7109375" style="51"/>
    <col min="4609" max="4610" width="38" style="51" bestFit="1" customWidth="1"/>
    <col min="4611" max="4634" width="11.28515625" style="51" bestFit="1" customWidth="1"/>
    <col min="4635" max="4864" width="8.7109375" style="51"/>
    <col min="4865" max="4866" width="38" style="51" bestFit="1" customWidth="1"/>
    <col min="4867" max="4890" width="11.28515625" style="51" bestFit="1" customWidth="1"/>
    <col min="4891" max="5120" width="8.7109375" style="51"/>
    <col min="5121" max="5122" width="38" style="51" bestFit="1" customWidth="1"/>
    <col min="5123" max="5146" width="11.28515625" style="51" bestFit="1" customWidth="1"/>
    <col min="5147" max="5376" width="8.7109375" style="51"/>
    <col min="5377" max="5378" width="38" style="51" bestFit="1" customWidth="1"/>
    <col min="5379" max="5402" width="11.28515625" style="51" bestFit="1" customWidth="1"/>
    <col min="5403" max="5632" width="8.7109375" style="51"/>
    <col min="5633" max="5634" width="38" style="51" bestFit="1" customWidth="1"/>
    <col min="5635" max="5658" width="11.28515625" style="51" bestFit="1" customWidth="1"/>
    <col min="5659" max="5888" width="8.7109375" style="51"/>
    <col min="5889" max="5890" width="38" style="51" bestFit="1" customWidth="1"/>
    <col min="5891" max="5914" width="11.28515625" style="51" bestFit="1" customWidth="1"/>
    <col min="5915" max="6144" width="8.7109375" style="51"/>
    <col min="6145" max="6146" width="38" style="51" bestFit="1" customWidth="1"/>
    <col min="6147" max="6170" width="11.28515625" style="51" bestFit="1" customWidth="1"/>
    <col min="6171" max="6400" width="8.7109375" style="51"/>
    <col min="6401" max="6402" width="38" style="51" bestFit="1" customWidth="1"/>
    <col min="6403" max="6426" width="11.28515625" style="51" bestFit="1" customWidth="1"/>
    <col min="6427" max="6656" width="8.7109375" style="51"/>
    <col min="6657" max="6658" width="38" style="51" bestFit="1" customWidth="1"/>
    <col min="6659" max="6682" width="11.28515625" style="51" bestFit="1" customWidth="1"/>
    <col min="6683" max="6912" width="8.7109375" style="51"/>
    <col min="6913" max="6914" width="38" style="51" bestFit="1" customWidth="1"/>
    <col min="6915" max="6938" width="11.28515625" style="51" bestFit="1" customWidth="1"/>
    <col min="6939" max="7168" width="8.7109375" style="51"/>
    <col min="7169" max="7170" width="38" style="51" bestFit="1" customWidth="1"/>
    <col min="7171" max="7194" width="11.28515625" style="51" bestFit="1" customWidth="1"/>
    <col min="7195" max="7424" width="8.7109375" style="51"/>
    <col min="7425" max="7426" width="38" style="51" bestFit="1" customWidth="1"/>
    <col min="7427" max="7450" width="11.28515625" style="51" bestFit="1" customWidth="1"/>
    <col min="7451" max="7680" width="8.7109375" style="51"/>
    <col min="7681" max="7682" width="38" style="51" bestFit="1" customWidth="1"/>
    <col min="7683" max="7706" width="11.28515625" style="51" bestFit="1" customWidth="1"/>
    <col min="7707" max="7936" width="8.7109375" style="51"/>
    <col min="7937" max="7938" width="38" style="51" bestFit="1" customWidth="1"/>
    <col min="7939" max="7962" width="11.28515625" style="51" bestFit="1" customWidth="1"/>
    <col min="7963" max="8192" width="8.7109375" style="51"/>
    <col min="8193" max="8194" width="38" style="51" bestFit="1" customWidth="1"/>
    <col min="8195" max="8218" width="11.28515625" style="51" bestFit="1" customWidth="1"/>
    <col min="8219" max="8448" width="8.7109375" style="51"/>
    <col min="8449" max="8450" width="38" style="51" bestFit="1" customWidth="1"/>
    <col min="8451" max="8474" width="11.28515625" style="51" bestFit="1" customWidth="1"/>
    <col min="8475" max="8704" width="8.7109375" style="51"/>
    <col min="8705" max="8706" width="38" style="51" bestFit="1" customWidth="1"/>
    <col min="8707" max="8730" width="11.28515625" style="51" bestFit="1" customWidth="1"/>
    <col min="8731" max="8960" width="8.7109375" style="51"/>
    <col min="8961" max="8962" width="38" style="51" bestFit="1" customWidth="1"/>
    <col min="8963" max="8986" width="11.28515625" style="51" bestFit="1" customWidth="1"/>
    <col min="8987" max="9216" width="8.7109375" style="51"/>
    <col min="9217" max="9218" width="38" style="51" bestFit="1" customWidth="1"/>
    <col min="9219" max="9242" width="11.28515625" style="51" bestFit="1" customWidth="1"/>
    <col min="9243" max="9472" width="8.7109375" style="51"/>
    <col min="9473" max="9474" width="38" style="51" bestFit="1" customWidth="1"/>
    <col min="9475" max="9498" width="11.28515625" style="51" bestFit="1" customWidth="1"/>
    <col min="9499" max="9728" width="8.7109375" style="51"/>
    <col min="9729" max="9730" width="38" style="51" bestFit="1" customWidth="1"/>
    <col min="9731" max="9754" width="11.28515625" style="51" bestFit="1" customWidth="1"/>
    <col min="9755" max="9984" width="8.7109375" style="51"/>
    <col min="9985" max="9986" width="38" style="51" bestFit="1" customWidth="1"/>
    <col min="9987" max="10010" width="11.28515625" style="51" bestFit="1" customWidth="1"/>
    <col min="10011" max="10240" width="8.7109375" style="51"/>
    <col min="10241" max="10242" width="38" style="51" bestFit="1" customWidth="1"/>
    <col min="10243" max="10266" width="11.28515625" style="51" bestFit="1" customWidth="1"/>
    <col min="10267" max="10496" width="8.7109375" style="51"/>
    <col min="10497" max="10498" width="38" style="51" bestFit="1" customWidth="1"/>
    <col min="10499" max="10522" width="11.28515625" style="51" bestFit="1" customWidth="1"/>
    <col min="10523" max="10752" width="8.7109375" style="51"/>
    <col min="10753" max="10754" width="38" style="51" bestFit="1" customWidth="1"/>
    <col min="10755" max="10778" width="11.28515625" style="51" bestFit="1" customWidth="1"/>
    <col min="10779" max="11008" width="8.7109375" style="51"/>
    <col min="11009" max="11010" width="38" style="51" bestFit="1" customWidth="1"/>
    <col min="11011" max="11034" width="11.28515625" style="51" bestFit="1" customWidth="1"/>
    <col min="11035" max="11264" width="8.7109375" style="51"/>
    <col min="11265" max="11266" width="38" style="51" bestFit="1" customWidth="1"/>
    <col min="11267" max="11290" width="11.28515625" style="51" bestFit="1" customWidth="1"/>
    <col min="11291" max="11520" width="8.7109375" style="51"/>
    <col min="11521" max="11522" width="38" style="51" bestFit="1" customWidth="1"/>
    <col min="11523" max="11546" width="11.28515625" style="51" bestFit="1" customWidth="1"/>
    <col min="11547" max="11776" width="8.7109375" style="51"/>
    <col min="11777" max="11778" width="38" style="51" bestFit="1" customWidth="1"/>
    <col min="11779" max="11802" width="11.28515625" style="51" bestFit="1" customWidth="1"/>
    <col min="11803" max="12032" width="8.7109375" style="51"/>
    <col min="12033" max="12034" width="38" style="51" bestFit="1" customWidth="1"/>
    <col min="12035" max="12058" width="11.28515625" style="51" bestFit="1" customWidth="1"/>
    <col min="12059" max="12288" width="8.7109375" style="51"/>
    <col min="12289" max="12290" width="38" style="51" bestFit="1" customWidth="1"/>
    <col min="12291" max="12314" width="11.28515625" style="51" bestFit="1" customWidth="1"/>
    <col min="12315" max="12544" width="8.7109375" style="51"/>
    <col min="12545" max="12546" width="38" style="51" bestFit="1" customWidth="1"/>
    <col min="12547" max="12570" width="11.28515625" style="51" bestFit="1" customWidth="1"/>
    <col min="12571" max="12800" width="8.7109375" style="51"/>
    <col min="12801" max="12802" width="38" style="51" bestFit="1" customWidth="1"/>
    <col min="12803" max="12826" width="11.28515625" style="51" bestFit="1" customWidth="1"/>
    <col min="12827" max="13056" width="8.7109375" style="51"/>
    <col min="13057" max="13058" width="38" style="51" bestFit="1" customWidth="1"/>
    <col min="13059" max="13082" width="11.28515625" style="51" bestFit="1" customWidth="1"/>
    <col min="13083" max="13312" width="8.7109375" style="51"/>
    <col min="13313" max="13314" width="38" style="51" bestFit="1" customWidth="1"/>
    <col min="13315" max="13338" width="11.28515625" style="51" bestFit="1" customWidth="1"/>
    <col min="13339" max="13568" width="8.7109375" style="51"/>
    <col min="13569" max="13570" width="38" style="51" bestFit="1" customWidth="1"/>
    <col min="13571" max="13594" width="11.28515625" style="51" bestFit="1" customWidth="1"/>
    <col min="13595" max="13824" width="8.7109375" style="51"/>
    <col min="13825" max="13826" width="38" style="51" bestFit="1" customWidth="1"/>
    <col min="13827" max="13850" width="11.28515625" style="51" bestFit="1" customWidth="1"/>
    <col min="13851" max="14080" width="8.7109375" style="51"/>
    <col min="14081" max="14082" width="38" style="51" bestFit="1" customWidth="1"/>
    <col min="14083" max="14106" width="11.28515625" style="51" bestFit="1" customWidth="1"/>
    <col min="14107" max="14336" width="8.7109375" style="51"/>
    <col min="14337" max="14338" width="38" style="51" bestFit="1" customWidth="1"/>
    <col min="14339" max="14362" width="11.28515625" style="51" bestFit="1" customWidth="1"/>
    <col min="14363" max="14592" width="8.7109375" style="51"/>
    <col min="14593" max="14594" width="38" style="51" bestFit="1" customWidth="1"/>
    <col min="14595" max="14618" width="11.28515625" style="51" bestFit="1" customWidth="1"/>
    <col min="14619" max="14848" width="8.7109375" style="51"/>
    <col min="14849" max="14850" width="38" style="51" bestFit="1" customWidth="1"/>
    <col min="14851" max="14874" width="11.28515625" style="51" bestFit="1" customWidth="1"/>
    <col min="14875" max="15104" width="8.7109375" style="51"/>
    <col min="15105" max="15106" width="38" style="51" bestFit="1" customWidth="1"/>
    <col min="15107" max="15130" width="11.28515625" style="51" bestFit="1" customWidth="1"/>
    <col min="15131" max="15360" width="8.7109375" style="51"/>
    <col min="15361" max="15362" width="38" style="51" bestFit="1" customWidth="1"/>
    <col min="15363" max="15386" width="11.28515625" style="51" bestFit="1" customWidth="1"/>
    <col min="15387" max="15616" width="8.7109375" style="51"/>
    <col min="15617" max="15618" width="38" style="51" bestFit="1" customWidth="1"/>
    <col min="15619" max="15642" width="11.28515625" style="51" bestFit="1" customWidth="1"/>
    <col min="15643" max="15872" width="8.7109375" style="51"/>
    <col min="15873" max="15874" width="38" style="51" bestFit="1" customWidth="1"/>
    <col min="15875" max="15898" width="11.28515625" style="51" bestFit="1" customWidth="1"/>
    <col min="15899" max="16128" width="8.7109375" style="51"/>
    <col min="16129" max="16130" width="38" style="51" bestFit="1" customWidth="1"/>
    <col min="16131" max="16154" width="11.28515625" style="51" bestFit="1" customWidth="1"/>
    <col min="16155" max="16384" width="8.7109375" style="51"/>
  </cols>
  <sheetData>
    <row r="1" spans="1:26">
      <c r="A1" s="50" t="s">
        <v>10</v>
      </c>
      <c r="B1" s="50" t="s">
        <v>11</v>
      </c>
      <c r="C1" s="50" t="s">
        <v>12</v>
      </c>
    </row>
    <row r="2" spans="1:26">
      <c r="A2" s="52" t="s">
        <v>13</v>
      </c>
      <c r="B2" s="52" t="s">
        <v>13</v>
      </c>
      <c r="C2" s="53" t="s">
        <v>14</v>
      </c>
      <c r="D2" s="53" t="s">
        <v>15</v>
      </c>
      <c r="E2" s="53" t="s">
        <v>16</v>
      </c>
      <c r="F2" s="53" t="s">
        <v>17</v>
      </c>
      <c r="G2" s="53" t="s">
        <v>18</v>
      </c>
      <c r="H2" s="53" t="s">
        <v>19</v>
      </c>
      <c r="I2" s="53" t="s">
        <v>20</v>
      </c>
      <c r="J2" s="53" t="s">
        <v>21</v>
      </c>
      <c r="K2" s="53" t="s">
        <v>22</v>
      </c>
      <c r="L2" s="53" t="s">
        <v>23</v>
      </c>
      <c r="M2" s="53" t="s">
        <v>24</v>
      </c>
      <c r="N2" s="53" t="s">
        <v>25</v>
      </c>
      <c r="O2" s="53" t="s">
        <v>26</v>
      </c>
      <c r="P2" s="53" t="s">
        <v>27</v>
      </c>
      <c r="Q2" s="53" t="s">
        <v>28</v>
      </c>
      <c r="R2" s="53" t="s">
        <v>29</v>
      </c>
      <c r="S2" s="53" t="s">
        <v>30</v>
      </c>
      <c r="T2" s="53" t="s">
        <v>31</v>
      </c>
      <c r="U2" s="53" t="s">
        <v>32</v>
      </c>
      <c r="V2" s="53" t="s">
        <v>33</v>
      </c>
      <c r="W2" s="53" t="s">
        <v>34</v>
      </c>
      <c r="X2" s="53" t="s">
        <v>35</v>
      </c>
      <c r="Y2" s="53" t="s">
        <v>36</v>
      </c>
      <c r="Z2" s="53" t="s">
        <v>37</v>
      </c>
    </row>
    <row r="3" spans="1:26">
      <c r="A3" s="54" t="s">
        <v>41</v>
      </c>
      <c r="B3" s="55" t="s">
        <v>5</v>
      </c>
      <c r="C3" s="56">
        <v>-1441893.5420191758</v>
      </c>
      <c r="D3" s="56">
        <v>1247320.3524729973</v>
      </c>
      <c r="E3" s="56">
        <v>2612999.8481858196</v>
      </c>
      <c r="F3" s="56">
        <v>-1089755.7575757599</v>
      </c>
      <c r="G3" s="56">
        <v>598942.66467065783</v>
      </c>
      <c r="H3" s="56">
        <v>1742862.6962006751</v>
      </c>
      <c r="I3" s="56">
        <v>691441.52542372828</v>
      </c>
      <c r="J3" s="56">
        <v>-3195790.3440129929</v>
      </c>
      <c r="K3" s="56">
        <v>1315734.419041648</v>
      </c>
      <c r="L3" s="56">
        <v>429742.15528061613</v>
      </c>
      <c r="M3" s="56">
        <v>-895835.20667149941</v>
      </c>
      <c r="N3" s="56">
        <v>-1184682.5758905066</v>
      </c>
      <c r="O3" s="56">
        <v>-426653.59364201641</v>
      </c>
      <c r="P3" s="56">
        <v>3314589.7135198526</v>
      </c>
      <c r="Q3" s="56">
        <v>-1794009.9568536314</v>
      </c>
      <c r="R3" s="56">
        <v>-584258.51839294774</v>
      </c>
      <c r="S3" s="56">
        <v>1914694.4579879716</v>
      </c>
      <c r="T3" s="56">
        <v>2315487.5667429459</v>
      </c>
      <c r="U3" s="56">
        <v>1030906.1630800774</v>
      </c>
      <c r="V3" s="56">
        <v>257025.63713592279</v>
      </c>
      <c r="W3" s="56">
        <v>1499149.9016790199</v>
      </c>
      <c r="X3" s="56">
        <v>2629987.6211782247</v>
      </c>
      <c r="Y3" s="56">
        <v>4610517.6016027452</v>
      </c>
      <c r="Z3" s="56">
        <v>4122623.5521235527</v>
      </c>
    </row>
    <row r="4" spans="1:26">
      <c r="A4" s="54" t="s">
        <v>41</v>
      </c>
      <c r="B4" s="55" t="s">
        <v>7</v>
      </c>
      <c r="C4" s="56">
        <v>22389623.237450656</v>
      </c>
      <c r="D4" s="56">
        <v>18947575.32689029</v>
      </c>
      <c r="E4" s="56">
        <v>17087615.454683464</v>
      </c>
      <c r="F4" s="56">
        <v>20882164.848484863</v>
      </c>
      <c r="G4" s="56">
        <v>22687255.838323377</v>
      </c>
      <c r="H4" s="56">
        <v>7428766.7595716566</v>
      </c>
      <c r="I4" s="56">
        <v>19574689.548022602</v>
      </c>
      <c r="J4" s="56">
        <v>27162898.420197833</v>
      </c>
      <c r="K4" s="56">
        <v>21129330.56686502</v>
      </c>
      <c r="L4" s="56">
        <v>33493323.830016121</v>
      </c>
      <c r="M4" s="56">
        <v>42660814.720812187</v>
      </c>
      <c r="N4" s="56">
        <v>32801689.770135105</v>
      </c>
      <c r="O4" s="56">
        <v>22767508.638562556</v>
      </c>
      <c r="P4" s="56">
        <v>33414946.054615509</v>
      </c>
      <c r="Q4" s="56">
        <v>29023556.754065707</v>
      </c>
      <c r="R4" s="56">
        <v>30960975.080522116</v>
      </c>
      <c r="S4" s="56">
        <v>28818793.109052505</v>
      </c>
      <c r="T4" s="56">
        <v>40883898.09305875</v>
      </c>
      <c r="U4" s="56">
        <v>32014879.666227497</v>
      </c>
      <c r="V4" s="56">
        <v>39292887.742718436</v>
      </c>
      <c r="W4" s="56">
        <v>54651872.182725795</v>
      </c>
      <c r="X4" s="56">
        <v>16906336.614466783</v>
      </c>
      <c r="Y4" s="56">
        <v>44811289.066971943</v>
      </c>
      <c r="Z4" s="56">
        <v>36579704.77109763</v>
      </c>
    </row>
    <row r="5" spans="1:26">
      <c r="A5" s="54" t="s">
        <v>41</v>
      </c>
      <c r="B5" s="55" t="s">
        <v>8</v>
      </c>
      <c r="C5" s="56">
        <v>1256626.339537506</v>
      </c>
      <c r="D5" s="56">
        <v>1260873.934053442</v>
      </c>
      <c r="E5" s="56">
        <v>3926149.2333383993</v>
      </c>
      <c r="F5" s="56">
        <v>757810.75757576991</v>
      </c>
      <c r="G5" s="56">
        <v>4819436.0778443152</v>
      </c>
      <c r="H5" s="56">
        <v>5237913.7450491451</v>
      </c>
      <c r="I5" s="56">
        <v>3140098.0225988762</v>
      </c>
      <c r="J5" s="56">
        <v>3280118.7066292716</v>
      </c>
      <c r="K5" s="56">
        <v>5855841.6849357896</v>
      </c>
      <c r="L5" s="56">
        <v>671513.1791285621</v>
      </c>
      <c r="M5" s="56">
        <v>1387112.2189992717</v>
      </c>
      <c r="N5" s="56">
        <v>5490681.8740129862</v>
      </c>
      <c r="O5" s="56">
        <v>7152378.1962681497</v>
      </c>
      <c r="P5" s="56">
        <v>1416992.9636454983</v>
      </c>
      <c r="Q5" s="56">
        <v>5125067.042814469</v>
      </c>
      <c r="R5" s="56">
        <v>4193689.0998474336</v>
      </c>
      <c r="S5" s="56">
        <v>7289935.153583616</v>
      </c>
      <c r="T5" s="56">
        <v>6711837.9862700216</v>
      </c>
      <c r="U5" s="56">
        <v>4540697.4088713322</v>
      </c>
      <c r="V5" s="56">
        <v>7008549.1504854318</v>
      </c>
      <c r="W5" s="56">
        <v>4282150.0529420702</v>
      </c>
      <c r="X5" s="56">
        <v>9280724.3847874664</v>
      </c>
      <c r="Y5" s="56">
        <v>5359407.4127074964</v>
      </c>
      <c r="Z5" s="56">
        <v>14207943.46387203</v>
      </c>
    </row>
    <row r="6" spans="1:26">
      <c r="A6" s="54" t="s">
        <v>41</v>
      </c>
      <c r="B6" s="55" t="s">
        <v>6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6">
        <v>-35689.320388349515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6">
        <v>2223.0335214072402</v>
      </c>
      <c r="R6" s="56">
        <v>397287.16731649451</v>
      </c>
      <c r="S6" s="56">
        <v>190742.88964732643</v>
      </c>
      <c r="T6" s="56">
        <v>326065.59877955716</v>
      </c>
      <c r="U6" s="56">
        <v>601847.31371687911</v>
      </c>
      <c r="V6" s="56">
        <v>281478.30703883449</v>
      </c>
      <c r="W6" s="56">
        <v>460598.85040084692</v>
      </c>
      <c r="X6" s="56">
        <v>292463.23639075295</v>
      </c>
      <c r="Y6" s="56">
        <v>538419.00400686916</v>
      </c>
      <c r="Z6" s="56">
        <v>1437196.6354109209</v>
      </c>
    </row>
    <row r="7" spans="1:26">
      <c r="A7" s="54" t="s">
        <v>41</v>
      </c>
      <c r="B7" s="58" t="s">
        <v>39</v>
      </c>
      <c r="C7" s="59">
        <v>22204356.034968983</v>
      </c>
      <c r="D7" s="59">
        <v>21455769.613416731</v>
      </c>
      <c r="E7" s="59">
        <v>23626764.536207683</v>
      </c>
      <c r="F7" s="59">
        <v>20550219.84848487</v>
      </c>
      <c r="G7" s="59">
        <v>28105634.580838349</v>
      </c>
      <c r="H7" s="59">
        <v>14409543.200821476</v>
      </c>
      <c r="I7" s="59">
        <v>23406229.096045207</v>
      </c>
      <c r="J7" s="59">
        <v>27247226.782814112</v>
      </c>
      <c r="K7" s="59">
        <v>28210061.854055732</v>
      </c>
      <c r="L7" s="59">
        <v>34594579.164425306</v>
      </c>
      <c r="M7" s="59">
        <v>43152091.733139962</v>
      </c>
      <c r="N7" s="59">
        <v>37107689.068257585</v>
      </c>
      <c r="O7" s="59">
        <v>29493233.24118869</v>
      </c>
      <c r="P7" s="59">
        <v>38146528.731780857</v>
      </c>
      <c r="Q7" s="59">
        <v>32356836.873547949</v>
      </c>
      <c r="R7" s="59">
        <v>34967692.829293102</v>
      </c>
      <c r="S7" s="59">
        <v>38214165.610271417</v>
      </c>
      <c r="T7" s="59">
        <v>50237289.244851276</v>
      </c>
      <c r="U7" s="59">
        <v>38188330.55189579</v>
      </c>
      <c r="V7" s="59">
        <v>46839940.837378629</v>
      </c>
      <c r="W7" s="59">
        <v>60893770.987747729</v>
      </c>
      <c r="X7" s="59">
        <v>29109511.856823228</v>
      </c>
      <c r="Y7" s="59">
        <v>55319633.085289054</v>
      </c>
      <c r="Z7" s="59">
        <v>56347468.422504134</v>
      </c>
    </row>
    <row r="8" spans="1:26">
      <c r="A8" s="54" t="s">
        <v>41</v>
      </c>
      <c r="B8" s="55" t="s">
        <v>9</v>
      </c>
      <c r="C8" s="59">
        <v>6141221.3761985339</v>
      </c>
      <c r="D8" s="59">
        <v>6427225.9806708349</v>
      </c>
      <c r="E8" s="59">
        <v>5618530.1351146158</v>
      </c>
      <c r="F8" s="59">
        <v>3208808.4848484811</v>
      </c>
      <c r="G8" s="59">
        <v>4855741.4670658661</v>
      </c>
      <c r="H8" s="59">
        <v>4648750.4767493047</v>
      </c>
      <c r="I8" s="59">
        <v>4498609.322033898</v>
      </c>
      <c r="J8" s="59">
        <v>6170189.2809685525</v>
      </c>
      <c r="K8" s="59">
        <v>13058797.056060134</v>
      </c>
      <c r="L8" s="59">
        <v>6615023.3100233097</v>
      </c>
      <c r="M8" s="59">
        <v>4434780.2755620042</v>
      </c>
      <c r="N8" s="59">
        <v>4811536.5853658505</v>
      </c>
      <c r="O8" s="59">
        <v>8027073.0822391128</v>
      </c>
      <c r="P8" s="59">
        <v>7374069.6934159845</v>
      </c>
      <c r="Q8" s="59">
        <v>8060742.1174908699</v>
      </c>
      <c r="R8" s="59">
        <v>8318390.405153417</v>
      </c>
      <c r="S8" s="59">
        <v>8876395.0918251332</v>
      </c>
      <c r="T8" s="59">
        <v>7949834.1723874891</v>
      </c>
      <c r="U8" s="59">
        <v>6253922.1197482105</v>
      </c>
      <c r="V8" s="59">
        <v>5653281.7050970839</v>
      </c>
      <c r="W8" s="59">
        <v>9275029.7988201454</v>
      </c>
      <c r="X8" s="59">
        <v>11343018.344519015</v>
      </c>
      <c r="Y8" s="59">
        <v>12954619.347452773</v>
      </c>
      <c r="Z8" s="59">
        <v>-1378.9299503578804</v>
      </c>
    </row>
    <row r="9" spans="1:26">
      <c r="A9" s="54" t="s">
        <v>41</v>
      </c>
      <c r="B9" s="55" t="s">
        <v>44</v>
      </c>
      <c r="C9" s="56">
        <v>6141598.5617597299</v>
      </c>
      <c r="D9" s="56">
        <v>4702920.9778283108</v>
      </c>
      <c r="E9" s="56">
        <v>4887660.8471231172</v>
      </c>
      <c r="F9" s="56">
        <v>3208963.0303030265</v>
      </c>
      <c r="G9" s="56">
        <v>3789424.1017964049</v>
      </c>
      <c r="H9" s="56">
        <v>4648879.8591755917</v>
      </c>
      <c r="I9" s="56">
        <v>4520333.333333333</v>
      </c>
      <c r="J9" s="56">
        <v>6172692.8982725535</v>
      </c>
      <c r="K9" s="56">
        <v>13082714.53178829</v>
      </c>
      <c r="L9" s="56">
        <v>6615292.4511386044</v>
      </c>
      <c r="M9" s="56">
        <v>4434893.0384336505</v>
      </c>
      <c r="N9" s="56">
        <v>4811218.2839094549</v>
      </c>
      <c r="O9" s="56">
        <v>8027176.3994471291</v>
      </c>
      <c r="P9" s="56">
        <v>7374191.6568939537</v>
      </c>
      <c r="Q9" s="56">
        <v>8060853.9661466945</v>
      </c>
      <c r="R9" s="56">
        <v>8318551.7884387197</v>
      </c>
      <c r="S9" s="56">
        <v>8876511.1327807643</v>
      </c>
      <c r="T9" s="56">
        <v>7949934.5537757427</v>
      </c>
      <c r="U9" s="56">
        <v>6254020.7875860091</v>
      </c>
      <c r="V9" s="56">
        <v>5653543.8410194144</v>
      </c>
      <c r="W9" s="56">
        <v>9275370.8969898634</v>
      </c>
      <c r="X9" s="56">
        <v>11343161.521252796</v>
      </c>
      <c r="Y9" s="56">
        <v>12954755.724098451</v>
      </c>
      <c r="Z9" s="56">
        <v>-3178023.0281301714</v>
      </c>
    </row>
    <row r="13" spans="1:26">
      <c r="C13" s="60">
        <v>17.894811054709532</v>
      </c>
      <c r="D13" s="60">
        <v>17.268334280841387</v>
      </c>
      <c r="E13" s="60">
        <v>18.457567936845301</v>
      </c>
      <c r="F13" s="60">
        <v>18.622727272727275</v>
      </c>
      <c r="G13" s="60">
        <v>19.314371257485032</v>
      </c>
      <c r="H13" s="60">
        <v>18.980489951591611</v>
      </c>
      <c r="I13" s="60">
        <v>18.518361581920903</v>
      </c>
      <c r="J13" s="60">
        <v>19.326738520596486</v>
      </c>
      <c r="K13" s="60">
        <v>20.070466645787661</v>
      </c>
      <c r="L13" s="60">
        <v>22.235969159046082</v>
      </c>
      <c r="M13" s="60">
        <v>22.601522842639593</v>
      </c>
      <c r="N13" s="60">
        <v>21.675732584663976</v>
      </c>
      <c r="O13" s="60">
        <v>21.237042156185211</v>
      </c>
      <c r="P13" s="60">
        <v>21.945049422013739</v>
      </c>
      <c r="Q13" s="60">
        <v>22.150680384998338</v>
      </c>
      <c r="R13" s="60">
        <v>21.793524326156977</v>
      </c>
      <c r="S13" s="60">
        <v>21.054770030879247</v>
      </c>
      <c r="T13" s="60">
        <v>20.291380625476737</v>
      </c>
      <c r="U13" s="60">
        <v>19.939979505196899</v>
      </c>
      <c r="V13" s="60">
        <v>20.772148058252423</v>
      </c>
      <c r="W13" s="60">
        <v>21.076992890636816</v>
      </c>
      <c r="X13" s="60">
        <v>20.47427293064877</v>
      </c>
      <c r="Y13" s="60">
        <v>19.94991413852318</v>
      </c>
      <c r="Z13" s="60">
        <v>19.56977385548814</v>
      </c>
    </row>
    <row r="14" spans="1:26">
      <c r="A14" s="52">
        <v>1</v>
      </c>
      <c r="B14" s="52">
        <v>2</v>
      </c>
      <c r="C14" s="61">
        <v>43647</v>
      </c>
      <c r="D14" s="61">
        <v>43678</v>
      </c>
      <c r="E14" s="61">
        <v>43709</v>
      </c>
      <c r="F14" s="61">
        <v>43739</v>
      </c>
      <c r="G14" s="61">
        <v>43770</v>
      </c>
      <c r="H14" s="61">
        <v>43800</v>
      </c>
      <c r="I14" s="61">
        <v>43831</v>
      </c>
      <c r="J14" s="61">
        <v>43862</v>
      </c>
      <c r="K14" s="61">
        <v>43891</v>
      </c>
      <c r="L14" s="61">
        <v>43922</v>
      </c>
      <c r="M14" s="61">
        <v>43952</v>
      </c>
      <c r="N14" s="61">
        <v>43983</v>
      </c>
      <c r="O14" s="61">
        <v>44013</v>
      </c>
      <c r="P14" s="61">
        <v>44044</v>
      </c>
      <c r="Q14" s="61">
        <v>44075</v>
      </c>
      <c r="R14" s="61">
        <v>44105</v>
      </c>
      <c r="S14" s="61">
        <v>44136</v>
      </c>
      <c r="T14" s="61">
        <v>44166</v>
      </c>
      <c r="U14" s="61">
        <v>44197</v>
      </c>
      <c r="V14" s="61">
        <v>44228</v>
      </c>
      <c r="W14" s="61">
        <v>44256</v>
      </c>
      <c r="X14" s="61">
        <v>44287</v>
      </c>
      <c r="Y14" s="61">
        <v>44317</v>
      </c>
      <c r="Z14" s="61">
        <v>44348</v>
      </c>
    </row>
    <row r="15" spans="1:26">
      <c r="A15" s="54" t="s">
        <v>41</v>
      </c>
      <c r="B15" s="55" t="s">
        <v>5</v>
      </c>
      <c r="C15" s="56">
        <f>C3/C13</f>
        <v>-80576.069655661457</v>
      </c>
      <c r="D15" s="56">
        <f t="shared" ref="D15:Z15" si="0">D3/D13</f>
        <v>72231.654320987727</v>
      </c>
      <c r="E15" s="56">
        <f t="shared" si="0"/>
        <v>141567.93880572458</v>
      </c>
      <c r="F15" s="56">
        <f t="shared" si="0"/>
        <v>-58517.516882271702</v>
      </c>
      <c r="G15" s="56">
        <f t="shared" si="0"/>
        <v>31010.207719733327</v>
      </c>
      <c r="H15" s="56">
        <f t="shared" si="0"/>
        <v>91823.904474843497</v>
      </c>
      <c r="I15" s="56">
        <f t="shared" si="0"/>
        <v>37338.15879795589</v>
      </c>
      <c r="J15" s="56">
        <f t="shared" si="0"/>
        <v>-165355.90527119939</v>
      </c>
      <c r="K15" s="56">
        <f t="shared" si="0"/>
        <v>65555.746274478923</v>
      </c>
      <c r="L15" s="56">
        <f t="shared" si="0"/>
        <v>19326.441416014808</v>
      </c>
      <c r="M15" s="56">
        <f t="shared" si="0"/>
        <v>-39636.055185690151</v>
      </c>
      <c r="N15" s="56">
        <f t="shared" si="0"/>
        <v>-54654.788310531832</v>
      </c>
      <c r="O15" s="56">
        <f t="shared" si="0"/>
        <v>-20090.066710055245</v>
      </c>
      <c r="P15" s="56">
        <f t="shared" si="0"/>
        <v>151040.43056721886</v>
      </c>
      <c r="Q15" s="56">
        <f t="shared" si="0"/>
        <v>-80991.189691339401</v>
      </c>
      <c r="R15" s="56">
        <f t="shared" si="0"/>
        <v>-26808.813005600485</v>
      </c>
      <c r="S15" s="56">
        <f t="shared" si="0"/>
        <v>90938.749517560704</v>
      </c>
      <c r="T15" s="56">
        <f t="shared" si="0"/>
        <v>114111.87880610487</v>
      </c>
      <c r="U15" s="56">
        <f t="shared" si="0"/>
        <v>51700.462521107169</v>
      </c>
      <c r="V15" s="56">
        <f t="shared" si="0"/>
        <v>12373.570437449816</v>
      </c>
      <c r="W15" s="56">
        <f t="shared" si="0"/>
        <v>71127.314482560658</v>
      </c>
      <c r="X15" s="56">
        <f t="shared" si="0"/>
        <v>128453.28525641024</v>
      </c>
      <c r="Y15" s="56">
        <f t="shared" si="0"/>
        <v>231104.63381393004</v>
      </c>
      <c r="Z15" s="56">
        <f t="shared" si="0"/>
        <v>210662.81003382191</v>
      </c>
    </row>
    <row r="16" spans="1:26">
      <c r="A16" s="54" t="s">
        <v>41</v>
      </c>
      <c r="B16" s="55" t="s">
        <v>7</v>
      </c>
      <c r="C16" s="56">
        <f>C4/C13</f>
        <v>1251179.6391143333</v>
      </c>
      <c r="D16" s="56">
        <f t="shared" ref="D16:Z16" si="1">D4/D13</f>
        <v>1097243.9506172845</v>
      </c>
      <c r="E16" s="56">
        <f t="shared" si="1"/>
        <v>925778.2776772494</v>
      </c>
      <c r="F16" s="56">
        <f t="shared" si="1"/>
        <v>1121326.8895940124</v>
      </c>
      <c r="G16" s="56">
        <f t="shared" si="1"/>
        <v>1174630.8246783456</v>
      </c>
      <c r="H16" s="56">
        <f t="shared" si="1"/>
        <v>391389.62052708847</v>
      </c>
      <c r="I16" s="56">
        <f t="shared" si="1"/>
        <v>1057042.1935779119</v>
      </c>
      <c r="J16" s="56">
        <f t="shared" si="1"/>
        <v>1405456.9213139797</v>
      </c>
      <c r="K16" s="56">
        <f t="shared" si="1"/>
        <v>1052757.3145041743</v>
      </c>
      <c r="L16" s="56">
        <f t="shared" si="1"/>
        <v>1506267.7767921935</v>
      </c>
      <c r="M16" s="56">
        <f t="shared" si="1"/>
        <v>1887519.483436272</v>
      </c>
      <c r="N16" s="56">
        <f t="shared" si="1"/>
        <v>1513290.9414717071</v>
      </c>
      <c r="O16" s="56">
        <f t="shared" si="1"/>
        <v>1072065.8965180612</v>
      </c>
      <c r="P16" s="56">
        <f t="shared" si="1"/>
        <v>1522664.424765249</v>
      </c>
      <c r="Q16" s="56">
        <f t="shared" si="1"/>
        <v>1310278.3413245429</v>
      </c>
      <c r="R16" s="56">
        <f t="shared" si="1"/>
        <v>1420650.2177971371</v>
      </c>
      <c r="S16" s="56">
        <f t="shared" si="1"/>
        <v>1368753.6395214207</v>
      </c>
      <c r="T16" s="56">
        <f t="shared" si="1"/>
        <v>2014840.6285241717</v>
      </c>
      <c r="U16" s="56">
        <f t="shared" si="1"/>
        <v>1605562.3155421775</v>
      </c>
      <c r="V16" s="56">
        <f>V4/V13</f>
        <v>1891614.0801869568</v>
      </c>
      <c r="W16" s="56">
        <f t="shared" si="1"/>
        <v>2592963.4491172689</v>
      </c>
      <c r="X16" s="56">
        <f t="shared" si="1"/>
        <v>825735.62791375129</v>
      </c>
      <c r="Y16" s="56">
        <f t="shared" si="1"/>
        <v>2246189.5703321137</v>
      </c>
      <c r="Z16" s="56">
        <f t="shared" si="1"/>
        <v>1869194.0459413757</v>
      </c>
    </row>
    <row r="17" spans="1:26">
      <c r="A17" s="54" t="s">
        <v>41</v>
      </c>
      <c r="B17" s="55" t="s">
        <v>8</v>
      </c>
      <c r="C17" s="56">
        <f>C5/C13</f>
        <v>70222.945394373906</v>
      </c>
      <c r="D17" s="56">
        <f t="shared" ref="D17:Z17" si="2">D5/D13</f>
        <v>73016.534979424017</v>
      </c>
      <c r="E17" s="56">
        <f t="shared" si="2"/>
        <v>212712.16482974205</v>
      </c>
      <c r="F17" s="56">
        <f t="shared" si="2"/>
        <v>40692.791473436504</v>
      </c>
      <c r="G17" s="56">
        <f t="shared" si="2"/>
        <v>249525.91071151776</v>
      </c>
      <c r="H17" s="56">
        <f t="shared" si="2"/>
        <v>275963.041966149</v>
      </c>
      <c r="I17" s="56">
        <f t="shared" si="2"/>
        <v>169566.73022652767</v>
      </c>
      <c r="J17" s="56">
        <f t="shared" si="2"/>
        <v>169719.20550038241</v>
      </c>
      <c r="K17" s="56">
        <f t="shared" si="2"/>
        <v>291764.10236404737</v>
      </c>
      <c r="L17" s="56">
        <f t="shared" si="2"/>
        <v>30199.411337795267</v>
      </c>
      <c r="M17" s="56">
        <f t="shared" si="2"/>
        <v>61372.511430175531</v>
      </c>
      <c r="N17" s="56">
        <f t="shared" si="2"/>
        <v>253310.09471383475</v>
      </c>
      <c r="O17" s="56">
        <f t="shared" si="2"/>
        <v>336787.87015945371</v>
      </c>
      <c r="P17" s="56">
        <f t="shared" si="2"/>
        <v>64570.051148942504</v>
      </c>
      <c r="Q17" s="56">
        <f t="shared" si="2"/>
        <v>231372.89481570266</v>
      </c>
      <c r="R17" s="56">
        <f t="shared" si="2"/>
        <v>192428.22028624776</v>
      </c>
      <c r="S17" s="56">
        <f t="shared" si="2"/>
        <v>346236.75028946344</v>
      </c>
      <c r="T17" s="56">
        <f t="shared" si="2"/>
        <v>330772.85918351996</v>
      </c>
      <c r="U17" s="56">
        <f t="shared" si="2"/>
        <v>227718.25857132417</v>
      </c>
      <c r="V17" s="56">
        <f>V5/V13</f>
        <v>337401.27072226669</v>
      </c>
      <c r="W17" s="56">
        <f t="shared" si="2"/>
        <v>203167.03028563247</v>
      </c>
      <c r="X17" s="56">
        <f t="shared" si="2"/>
        <v>453287.12849650322</v>
      </c>
      <c r="Y17" s="56">
        <f t="shared" si="2"/>
        <v>268643.13176960038</v>
      </c>
      <c r="Z17" s="56">
        <f t="shared" si="2"/>
        <v>726014.69842164579</v>
      </c>
    </row>
    <row r="18" spans="1:26">
      <c r="A18" s="54" t="s">
        <v>41</v>
      </c>
      <c r="B18" s="55" t="s">
        <v>6</v>
      </c>
      <c r="C18" s="56">
        <f>C6/C13</f>
        <v>0</v>
      </c>
      <c r="D18" s="56">
        <f t="shared" ref="D18:Z18" si="3">D6/D13</f>
        <v>0</v>
      </c>
      <c r="E18" s="56">
        <f t="shared" si="3"/>
        <v>0</v>
      </c>
      <c r="F18" s="56">
        <f t="shared" si="3"/>
        <v>0</v>
      </c>
      <c r="G18" s="56">
        <f t="shared" si="3"/>
        <v>0</v>
      </c>
      <c r="H18" s="56">
        <f t="shared" si="3"/>
        <v>0</v>
      </c>
      <c r="I18" s="56">
        <f t="shared" si="3"/>
        <v>0</v>
      </c>
      <c r="J18" s="56">
        <f t="shared" si="3"/>
        <v>0</v>
      </c>
      <c r="K18" s="56">
        <f t="shared" si="3"/>
        <v>-1778.2008270266053</v>
      </c>
      <c r="L18" s="56">
        <f t="shared" si="3"/>
        <v>0</v>
      </c>
      <c r="M18" s="56">
        <f t="shared" si="3"/>
        <v>0</v>
      </c>
      <c r="N18" s="56">
        <f t="shared" si="3"/>
        <v>0</v>
      </c>
      <c r="O18" s="56">
        <f t="shared" si="3"/>
        <v>0</v>
      </c>
      <c r="P18" s="56">
        <f t="shared" si="3"/>
        <v>0</v>
      </c>
      <c r="Q18" s="56">
        <f t="shared" si="3"/>
        <v>100.3596044351216</v>
      </c>
      <c r="R18" s="56">
        <f t="shared" si="3"/>
        <v>18229.597075295591</v>
      </c>
      <c r="S18" s="56">
        <f t="shared" si="3"/>
        <v>9059.3670397529877</v>
      </c>
      <c r="T18" s="56">
        <f t="shared" si="3"/>
        <v>16069.16773174947</v>
      </c>
      <c r="U18" s="56">
        <f t="shared" si="3"/>
        <v>30182.945451875785</v>
      </c>
      <c r="V18" s="56">
        <f>V6/V13</f>
        <v>13550.755860658712</v>
      </c>
      <c r="W18" s="56">
        <f t="shared" si="3"/>
        <v>21853.157743648622</v>
      </c>
      <c r="X18" s="56">
        <f t="shared" si="3"/>
        <v>14284.42599067598</v>
      </c>
      <c r="Y18" s="56">
        <f t="shared" si="3"/>
        <v>26988.537407646527</v>
      </c>
      <c r="Z18" s="56">
        <f t="shared" si="3"/>
        <v>73439.613866967295</v>
      </c>
    </row>
    <row r="19" spans="1:26">
      <c r="A19" s="54" t="s">
        <v>41</v>
      </c>
      <c r="B19" s="55" t="s">
        <v>9</v>
      </c>
      <c r="C19" s="56">
        <f>C8/C13</f>
        <v>343184.47718855884</v>
      </c>
      <c r="D19" s="56">
        <f t="shared" ref="D19:Y19" si="4">D8/D13</f>
        <v>372197.21810699586</v>
      </c>
      <c r="E19" s="56">
        <f t="shared" si="4"/>
        <v>304402.51686132565</v>
      </c>
      <c r="F19" s="56">
        <f t="shared" si="4"/>
        <v>172306.0450736309</v>
      </c>
      <c r="G19" s="56">
        <f t="shared" si="4"/>
        <v>251405.61928383182</v>
      </c>
      <c r="H19" s="56">
        <f t="shared" si="4"/>
        <v>244922.57516036794</v>
      </c>
      <c r="I19" s="56">
        <f t="shared" si="4"/>
        <v>242926.96209289908</v>
      </c>
      <c r="J19" s="56">
        <f t="shared" si="4"/>
        <v>319256.62337662344</v>
      </c>
      <c r="K19" s="56">
        <f t="shared" si="4"/>
        <v>650647.40578918636</v>
      </c>
      <c r="L19" s="56">
        <f t="shared" si="4"/>
        <v>297492.01677284087</v>
      </c>
      <c r="M19" s="56">
        <f t="shared" si="4"/>
        <v>196215.99422475349</v>
      </c>
      <c r="N19" s="56">
        <f t="shared" si="4"/>
        <v>221978.03772362974</v>
      </c>
      <c r="O19" s="56">
        <f t="shared" si="4"/>
        <v>377975.09762447106</v>
      </c>
      <c r="P19" s="56">
        <f t="shared" si="4"/>
        <v>336024.29193068179</v>
      </c>
      <c r="Q19" s="56">
        <f t="shared" si="4"/>
        <v>363904.94456098281</v>
      </c>
      <c r="R19" s="56">
        <f t="shared" si="4"/>
        <v>381690.92252644681</v>
      </c>
      <c r="S19" s="56">
        <f t="shared" si="4"/>
        <v>421585.94365110027</v>
      </c>
      <c r="T19" s="56">
        <f t="shared" si="4"/>
        <v>391783.79821066075</v>
      </c>
      <c r="U19" s="56">
        <f t="shared" si="4"/>
        <v>313637.3394023935</v>
      </c>
      <c r="V19" s="56">
        <f t="shared" si="4"/>
        <v>272156.81735193153</v>
      </c>
      <c r="W19" s="56">
        <f t="shared" si="4"/>
        <v>440054.70073202229</v>
      </c>
      <c r="X19" s="56">
        <f t="shared" si="4"/>
        <v>554013.24300699297</v>
      </c>
      <c r="Y19" s="56">
        <f t="shared" si="4"/>
        <v>649357.14798077603</v>
      </c>
      <c r="Z19" s="56">
        <f>Z8/Z13</f>
        <v>-70.462232243484706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5C9455760B864BA60BD0CAB06CD0FA" ma:contentTypeVersion="15" ma:contentTypeDescription="Create a new document." ma:contentTypeScope="" ma:versionID="dd5de0f0cba482b81365f07808662e3e">
  <xsd:schema xmlns:xsd="http://www.w3.org/2001/XMLSchema" xmlns:xs="http://www.w3.org/2001/XMLSchema" xmlns:p="http://schemas.microsoft.com/office/2006/metadata/properties" xmlns:ns2="52dc48a7-99f7-4eb7-9678-b4e3e7f0bbac" xmlns:ns3="293cc0ba-8b72-4302-82c4-146ec6bc9c65" targetNamespace="http://schemas.microsoft.com/office/2006/metadata/properties" ma:root="true" ma:fieldsID="de35a233cb0483584d07d681b384a926" ns2:_="" ns3:_="">
    <xsd:import namespace="52dc48a7-99f7-4eb7-9678-b4e3e7f0bbac"/>
    <xsd:import namespace="293cc0ba-8b72-4302-82c4-146ec6bc9c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dc48a7-99f7-4eb7-9678-b4e3e7f0bb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1288b28-76ac-4849-8f5e-257ac4d003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cc0ba-8b72-4302-82c4-146ec6bc9c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00101c2-bc62-498c-ba90-959cfee58203}" ma:internalName="TaxCatchAll" ma:showField="CatchAllData" ma:web="293cc0ba-8b72-4302-82c4-146ec6bc9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dc48a7-99f7-4eb7-9678-b4e3e7f0bbac">
      <Terms xmlns="http://schemas.microsoft.com/office/infopath/2007/PartnerControls"/>
    </lcf76f155ced4ddcb4097134ff3c332f>
    <TaxCatchAll xmlns="293cc0ba-8b72-4302-82c4-146ec6bc9c65" xsi:nil="true"/>
  </documentManagement>
</p:properties>
</file>

<file path=customXml/itemProps1.xml><?xml version="1.0" encoding="utf-8"?>
<ds:datastoreItem xmlns:ds="http://schemas.openxmlformats.org/officeDocument/2006/customXml" ds:itemID="{D601617D-F21E-42DF-872A-B6958EAF7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ACB171-0745-4E98-87D5-34D763642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dc48a7-99f7-4eb7-9678-b4e3e7f0bbac"/>
    <ds:schemaRef ds:uri="293cc0ba-8b72-4302-82c4-146ec6bc9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08C6B4-B6B2-446C-B357-C3C849E615A4}">
  <ds:schemaRefs>
    <ds:schemaRef ds:uri="http://schemas.microsoft.com/office/infopath/2007/PartnerControls"/>
    <ds:schemaRef ds:uri="94d4bdce-7405-4830-b2cb-eabe0a8d9612"/>
    <ds:schemaRef ds:uri="http://purl.org/dc/elements/1.1/"/>
    <ds:schemaRef ds:uri="http://schemas.microsoft.com/office/2006/metadata/properties"/>
    <ds:schemaRef ds:uri="http://purl.org/dc/terms/"/>
    <ds:schemaRef ds:uri="2c33222c-9235-4a8f-b3b6-ae3a16de6810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52dc48a7-99f7-4eb7-9678-b4e3e7f0bbac"/>
    <ds:schemaRef ds:uri="293cc0ba-8b72-4302-82c4-146ec6bc9c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Margin n Shipment</vt:lpstr>
      <vt:lpstr>Margin n Shipment Revised</vt:lpstr>
      <vt:lpstr>Margin n Shipment Revised (2)</vt:lpstr>
      <vt:lpstr>Volumes</vt:lpstr>
      <vt:lpstr>Net Sales</vt:lpstr>
      <vt:lpstr>GP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Escudero, Wilder E</dc:creator>
  <cp:lastModifiedBy>Kavya Bhat</cp:lastModifiedBy>
  <dcterms:created xsi:type="dcterms:W3CDTF">2016-09-12T13:41:59Z</dcterms:created>
  <dcterms:modified xsi:type="dcterms:W3CDTF">2023-03-22T12:12:29Z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QPDocumentId">
    <vt:lpwstr>c1aaba86-0a73-4b41-9b42-85ad44724ce2</vt:lpwstr>
  </property>
  <property fmtid="{D5CDD505-2E9C-101B-9397-08002B2CF9AE}" pid="3" name="_SIProp12DataClass+0e79dc17-d442-4caf-8049-d1b311d1bcb2">
    <vt:lpwstr>v=1.2&gt;I=0e79dc17-d442-4caf-8049-d1b311d1bcb2&amp;N=None&amp;V=1.3&amp;U=System&amp;D=System&amp;A=Associated&amp;H=False</vt:lpwstr>
  </property>
  <property fmtid="{D5CDD505-2E9C-101B-9397-08002B2CF9AE}" pid="4" name="Classification">
    <vt:lpwstr>None|K-C Confidential</vt:lpwstr>
  </property>
  <property fmtid="{D5CDD505-2E9C-101B-9397-08002B2CF9AE}" pid="5" name="_SIProp12DataClass+6f4e5cfd-8bfd-4f87-b6b0-292adf18b808">
    <vt:lpwstr>v=1.2&gt;I=6f4e5cfd-8bfd-4f87-b6b0-292adf18b808&amp;N=K-C+Confidential&amp;V=1.3&amp;U=S-1-5-21-73153925-784800294-903097961-9819404&amp;D=Brown%2c+Dave&amp;A=Associated&amp;H=False</vt:lpwstr>
  </property>
  <property fmtid="{D5CDD505-2E9C-101B-9397-08002B2CF9AE}" pid="6" name="MSIP_Label_918bc842-2070-4ed0-9e20-472452689642_Enabled">
    <vt:lpwstr>True</vt:lpwstr>
  </property>
  <property fmtid="{D5CDD505-2E9C-101B-9397-08002B2CF9AE}" pid="7" name="MSIP_Label_918bc842-2070-4ed0-9e20-472452689642_SiteId">
    <vt:lpwstr>fee2180b-69b6-4afe-9f14-ccd70bd4c737</vt:lpwstr>
  </property>
  <property fmtid="{D5CDD505-2E9C-101B-9397-08002B2CF9AE}" pid="8" name="MSIP_Label_918bc842-2070-4ed0-9e20-472452689642_Owner">
    <vt:lpwstr>Onur.Cerrahoglu@kcc.com</vt:lpwstr>
  </property>
  <property fmtid="{D5CDD505-2E9C-101B-9397-08002B2CF9AE}" pid="9" name="MSIP_Label_918bc842-2070-4ed0-9e20-472452689642_SetDate">
    <vt:lpwstr>2018-11-14T10:22:24.3046939Z</vt:lpwstr>
  </property>
  <property fmtid="{D5CDD505-2E9C-101B-9397-08002B2CF9AE}" pid="10" name="MSIP_Label_918bc842-2070-4ed0-9e20-472452689642_Name">
    <vt:lpwstr>K-C Confidential</vt:lpwstr>
  </property>
  <property fmtid="{D5CDD505-2E9C-101B-9397-08002B2CF9AE}" pid="11" name="MSIP_Label_918bc842-2070-4ed0-9e20-472452689642_Application">
    <vt:lpwstr>Microsoft Azure Information Protection</vt:lpwstr>
  </property>
  <property fmtid="{D5CDD505-2E9C-101B-9397-08002B2CF9AE}" pid="12" name="MSIP_Label_918bc842-2070-4ed0-9e20-472452689642_Extended_MSFT_Method">
    <vt:lpwstr>Automatic</vt:lpwstr>
  </property>
  <property fmtid="{D5CDD505-2E9C-101B-9397-08002B2CF9AE}" pid="13" name="KCAutoClass">
    <vt:lpwstr>K-C Confidential</vt:lpwstr>
  </property>
  <property fmtid="{D5CDD505-2E9C-101B-9397-08002B2CF9AE}" pid="14" name="ContentTypeId">
    <vt:lpwstr>0x010100D95C9455760B864BA60BD0CAB06CD0FA</vt:lpwstr>
  </property>
</Properties>
</file>