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D882C938-FAD0-4D63-B873-D37C72B9AFBC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Margin n Shipment" sheetId="3" r:id="rId1"/>
    <sheet name="Margin n Shipment coverage" sheetId="4" r:id="rId2"/>
    <sheet name="Margin n Shipment coverage (2)" sheetId="6" r:id="rId3"/>
    <sheet name="Data" sheetId="5" state="hidden" r:id="rId4"/>
  </sheets>
  <calcPr calcId="191029"/>
  <pivotCaches>
    <pivotCache cacheId="10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E3" i="6"/>
  <c r="F3" i="6"/>
  <c r="G3" i="6"/>
  <c r="H3" i="6"/>
  <c r="I3" i="6"/>
  <c r="J3" i="6"/>
  <c r="K3" i="6"/>
  <c r="D4" i="6"/>
  <c r="E4" i="6"/>
  <c r="F4" i="6"/>
  <c r="G4" i="6"/>
  <c r="H4" i="6"/>
  <c r="I4" i="6"/>
  <c r="J4" i="6"/>
  <c r="K4" i="6"/>
  <c r="D5" i="6"/>
  <c r="E5" i="6"/>
  <c r="F5" i="6"/>
  <c r="G5" i="6"/>
  <c r="H5" i="6"/>
  <c r="I5" i="6"/>
  <c r="J5" i="6"/>
  <c r="K5" i="6"/>
  <c r="D6" i="6"/>
  <c r="E6" i="6"/>
  <c r="F6" i="6"/>
  <c r="G6" i="6"/>
  <c r="H6" i="6"/>
  <c r="I6" i="6"/>
  <c r="J6" i="6"/>
  <c r="K6" i="6"/>
  <c r="D7" i="6"/>
  <c r="E7" i="6"/>
  <c r="F7" i="6"/>
  <c r="G7" i="6"/>
  <c r="H7" i="6"/>
  <c r="I7" i="6"/>
  <c r="J7" i="6"/>
  <c r="K7" i="6"/>
  <c r="D8" i="6"/>
  <c r="E8" i="6"/>
  <c r="F8" i="6"/>
  <c r="G8" i="6"/>
  <c r="H8" i="6"/>
  <c r="I8" i="6"/>
  <c r="J8" i="6"/>
  <c r="K8" i="6"/>
  <c r="D9" i="6"/>
  <c r="E9" i="6"/>
  <c r="F9" i="6"/>
  <c r="G9" i="6"/>
  <c r="H9" i="6"/>
  <c r="I9" i="6"/>
  <c r="J9" i="6"/>
  <c r="K9" i="6"/>
  <c r="D10" i="6"/>
  <c r="E10" i="6"/>
  <c r="F10" i="6"/>
  <c r="G10" i="6"/>
  <c r="H10" i="6"/>
  <c r="I10" i="6"/>
  <c r="J10" i="6"/>
  <c r="K10" i="6"/>
  <c r="C10" i="6"/>
  <c r="C8" i="6"/>
  <c r="C7" i="6"/>
  <c r="C6" i="6"/>
  <c r="C5" i="6"/>
  <c r="C4" i="6"/>
  <c r="C3" i="6"/>
  <c r="C9" i="6"/>
  <c r="H72" i="6"/>
  <c r="G72" i="6"/>
  <c r="F72" i="6"/>
  <c r="H71" i="6"/>
  <c r="G71" i="6"/>
  <c r="F71" i="6"/>
  <c r="H70" i="6"/>
  <c r="G70" i="6"/>
  <c r="F70" i="6"/>
  <c r="H69" i="6"/>
  <c r="G69" i="6"/>
  <c r="F69" i="6"/>
  <c r="H68" i="6"/>
  <c r="G68" i="6"/>
  <c r="F68" i="6"/>
  <c r="H67" i="6"/>
  <c r="G67" i="6"/>
  <c r="F67" i="6"/>
  <c r="H66" i="6"/>
  <c r="G66" i="6"/>
  <c r="F66" i="6"/>
  <c r="H65" i="6"/>
  <c r="G65" i="6"/>
  <c r="F65" i="6"/>
  <c r="H64" i="6"/>
  <c r="G64" i="6"/>
  <c r="F64" i="6"/>
  <c r="H63" i="6"/>
  <c r="G63" i="6"/>
  <c r="F63" i="6"/>
  <c r="H62" i="6"/>
  <c r="G62" i="6"/>
  <c r="F62" i="6"/>
  <c r="H61" i="6"/>
  <c r="G61" i="6"/>
  <c r="F61" i="6"/>
  <c r="H60" i="6"/>
  <c r="G60" i="6"/>
  <c r="F60" i="6"/>
  <c r="H59" i="6"/>
  <c r="G59" i="6"/>
  <c r="F59" i="6"/>
  <c r="H58" i="6"/>
  <c r="G58" i="6"/>
  <c r="F58" i="6"/>
  <c r="H57" i="6"/>
  <c r="G57" i="6"/>
  <c r="F57" i="6"/>
  <c r="H56" i="6"/>
  <c r="G56" i="6"/>
  <c r="F56" i="6"/>
  <c r="H55" i="6"/>
  <c r="G55" i="6"/>
  <c r="F55" i="6"/>
  <c r="H54" i="6"/>
  <c r="G54" i="6"/>
  <c r="F54" i="6"/>
  <c r="H53" i="6"/>
  <c r="G53" i="6"/>
  <c r="F53" i="6"/>
  <c r="H52" i="6"/>
  <c r="G52" i="6"/>
  <c r="F52" i="6"/>
  <c r="H51" i="6"/>
  <c r="G51" i="6"/>
  <c r="F51" i="6"/>
  <c r="H50" i="6"/>
  <c r="G50" i="6"/>
  <c r="F50" i="6"/>
  <c r="H49" i="6"/>
  <c r="G49" i="6"/>
  <c r="F49" i="6"/>
  <c r="H48" i="6"/>
  <c r="G48" i="6"/>
  <c r="F48" i="6"/>
  <c r="H47" i="6"/>
  <c r="G47" i="6"/>
  <c r="F47" i="6"/>
  <c r="H46" i="6"/>
  <c r="G46" i="6"/>
  <c r="F46" i="6"/>
  <c r="H45" i="6"/>
  <c r="G45" i="6"/>
  <c r="F45" i="6"/>
  <c r="H44" i="6"/>
  <c r="G44" i="6"/>
  <c r="F44" i="6"/>
  <c r="H43" i="6"/>
  <c r="G43" i="6"/>
  <c r="F43" i="6"/>
  <c r="H42" i="6"/>
  <c r="G42" i="6"/>
  <c r="F42" i="6"/>
  <c r="H41" i="6"/>
  <c r="G41" i="6"/>
  <c r="F41" i="6"/>
  <c r="H40" i="6"/>
  <c r="G40" i="6"/>
  <c r="F40" i="6"/>
  <c r="H39" i="6"/>
  <c r="G39" i="6"/>
  <c r="F39" i="6"/>
  <c r="H38" i="6"/>
  <c r="G38" i="6"/>
  <c r="F38" i="6"/>
  <c r="H37" i="6"/>
  <c r="G37" i="6"/>
  <c r="F37" i="6"/>
  <c r="H36" i="6"/>
  <c r="G36" i="6"/>
  <c r="F36" i="6"/>
  <c r="H35" i="6"/>
  <c r="G35" i="6"/>
  <c r="F35" i="6"/>
  <c r="H34" i="6"/>
  <c r="G34" i="6"/>
  <c r="F34" i="6"/>
  <c r="H33" i="6"/>
  <c r="G33" i="6"/>
  <c r="F33" i="6"/>
  <c r="H32" i="6"/>
  <c r="G32" i="6"/>
  <c r="F32" i="6"/>
  <c r="H31" i="6"/>
  <c r="G31" i="6"/>
  <c r="F31" i="6"/>
  <c r="H30" i="6"/>
  <c r="G30" i="6"/>
  <c r="F30" i="6"/>
  <c r="H29" i="6"/>
  <c r="G29" i="6"/>
  <c r="F29" i="6"/>
  <c r="H28" i="6"/>
  <c r="G28" i="6"/>
  <c r="F28" i="6"/>
  <c r="H27" i="6"/>
  <c r="G27" i="6"/>
  <c r="F27" i="6"/>
  <c r="H26" i="6"/>
  <c r="G26" i="6"/>
  <c r="F26" i="6"/>
  <c r="H25" i="6"/>
  <c r="G25" i="6"/>
  <c r="F25" i="6"/>
  <c r="H24" i="6"/>
  <c r="G24" i="6"/>
  <c r="F24" i="6"/>
  <c r="H23" i="6"/>
  <c r="G23" i="6"/>
  <c r="F23" i="6"/>
  <c r="I11" i="4"/>
  <c r="I10" i="4"/>
  <c r="I9" i="4"/>
  <c r="I8" i="4"/>
  <c r="I7" i="4"/>
  <c r="E9" i="4" l="1"/>
  <c r="E10" i="4"/>
  <c r="E11" i="4"/>
  <c r="D9" i="4"/>
  <c r="D10" i="4"/>
  <c r="D11" i="4"/>
  <c r="C11" i="4"/>
  <c r="J11" i="4" s="1"/>
  <c r="K11" i="4" s="1"/>
  <c r="C10" i="4"/>
  <c r="J10" i="4" s="1"/>
  <c r="K10" i="4" s="1"/>
  <c r="C9" i="4"/>
  <c r="J9" i="4" s="1"/>
  <c r="K9" i="4" s="1"/>
  <c r="G9" i="4" l="1"/>
  <c r="H10" i="4"/>
  <c r="G11" i="4"/>
  <c r="G10" i="4"/>
  <c r="H9" i="4"/>
  <c r="F10" i="4"/>
  <c r="F11" i="4"/>
  <c r="F9" i="4"/>
  <c r="H11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E8" i="4"/>
  <c r="D8" i="4"/>
  <c r="C8" i="4"/>
  <c r="J8" i="4" s="1"/>
  <c r="K8" i="4" s="1"/>
  <c r="E7" i="4"/>
  <c r="D7" i="4"/>
  <c r="C7" i="4"/>
  <c r="J7" i="4" s="1"/>
  <c r="K7" i="4" s="1"/>
  <c r="E6" i="4"/>
  <c r="D6" i="4"/>
  <c r="C6" i="4"/>
  <c r="E5" i="4"/>
  <c r="D5" i="4"/>
  <c r="C5" i="4"/>
  <c r="D5" i="3"/>
  <c r="E5" i="3" s="1"/>
  <c r="D6" i="3"/>
  <c r="E6" i="3" s="1"/>
  <c r="D7" i="3"/>
  <c r="E7" i="3" s="1"/>
  <c r="D8" i="3"/>
  <c r="E8" i="3" s="1"/>
  <c r="C5" i="3"/>
  <c r="F5" i="3" s="1"/>
  <c r="C6" i="3"/>
  <c r="F6" i="3" s="1"/>
  <c r="C7" i="3"/>
  <c r="F7" i="3" s="1"/>
  <c r="C8" i="3"/>
  <c r="F8" i="3" s="1"/>
  <c r="B8" i="3"/>
  <c r="B7" i="3"/>
  <c r="B6" i="3"/>
  <c r="B5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G7" i="4" l="1"/>
  <c r="H7" i="4"/>
  <c r="G6" i="4"/>
  <c r="G5" i="4"/>
  <c r="H5" i="4"/>
  <c r="F8" i="4"/>
  <c r="H6" i="4"/>
  <c r="G8" i="4"/>
  <c r="F5" i="4"/>
  <c r="F7" i="4"/>
  <c r="H8" i="4"/>
  <c r="F6" i="4"/>
  <c r="G5" i="3"/>
  <c r="G8" i="3"/>
  <c r="G7" i="3"/>
  <c r="G6" i="3"/>
  <c r="F50" i="3"/>
  <c r="E50" i="3"/>
  <c r="G50" i="3"/>
  <c r="F51" i="3"/>
  <c r="E51" i="3"/>
  <c r="G51" i="3"/>
  <c r="F52" i="3"/>
  <c r="E52" i="3"/>
  <c r="G52" i="3"/>
  <c r="E47" i="3"/>
  <c r="G47" i="3"/>
  <c r="E48" i="3"/>
  <c r="G48" i="3"/>
  <c r="E49" i="3"/>
  <c r="G49" i="3"/>
  <c r="F47" i="3"/>
  <c r="F48" i="3"/>
  <c r="F49" i="3"/>
  <c r="E44" i="3"/>
  <c r="G44" i="3"/>
  <c r="E45" i="3"/>
  <c r="G45" i="3"/>
  <c r="E46" i="3"/>
  <c r="G46" i="3"/>
  <c r="F44" i="3"/>
  <c r="F45" i="3"/>
  <c r="F46" i="3"/>
  <c r="G41" i="3"/>
  <c r="G42" i="3"/>
  <c r="G43" i="3"/>
  <c r="E41" i="3"/>
  <c r="E42" i="3"/>
  <c r="E43" i="3"/>
  <c r="F41" i="3"/>
  <c r="F42" i="3"/>
  <c r="F43" i="3"/>
  <c r="F39" i="3"/>
  <c r="E39" i="3"/>
  <c r="G39" i="3"/>
  <c r="F40" i="3"/>
  <c r="E40" i="3"/>
  <c r="G40" i="3"/>
  <c r="F37" i="3"/>
  <c r="E37" i="3"/>
  <c r="G37" i="3"/>
  <c r="F38" i="3"/>
  <c r="E38" i="3"/>
  <c r="G38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12" i="3"/>
</calcChain>
</file>

<file path=xl/sharedStrings.xml><?xml version="1.0" encoding="utf-8"?>
<sst xmlns="http://schemas.openxmlformats.org/spreadsheetml/2006/main" count="237" uniqueCount="36">
  <si>
    <t>Shipped Volume (SU)</t>
  </si>
  <si>
    <t>Net Sales per SU</t>
  </si>
  <si>
    <t>Month</t>
  </si>
  <si>
    <t>GP per SU</t>
  </si>
  <si>
    <t>UK</t>
  </si>
  <si>
    <t>SU = 1,000 Pieces</t>
  </si>
  <si>
    <t>DryNites</t>
  </si>
  <si>
    <t>Net Sales</t>
  </si>
  <si>
    <t>GP</t>
  </si>
  <si>
    <t>GM %</t>
  </si>
  <si>
    <t xml:space="preserve">Currency </t>
  </si>
  <si>
    <t>£</t>
  </si>
  <si>
    <t>DryNites Monthly Shipments</t>
  </si>
  <si>
    <t>Volumetric (SU)</t>
  </si>
  <si>
    <t>Q4 21</t>
  </si>
  <si>
    <t>Q4 22</t>
  </si>
  <si>
    <t>Q3 22</t>
  </si>
  <si>
    <t>QTR</t>
  </si>
  <si>
    <t>Drynites</t>
  </si>
  <si>
    <t>Grand Total</t>
  </si>
  <si>
    <t>Sum of Drynites_Volume</t>
  </si>
  <si>
    <t>Row Labels</t>
  </si>
  <si>
    <t>Drynites_Volume</t>
  </si>
  <si>
    <t>Brand</t>
  </si>
  <si>
    <t>Date</t>
  </si>
  <si>
    <t>Year</t>
  </si>
  <si>
    <t>Coverage Factor</t>
  </si>
  <si>
    <t>Projection Factor</t>
  </si>
  <si>
    <t>Q1 -21</t>
  </si>
  <si>
    <t>Q2 - 21</t>
  </si>
  <si>
    <t>Q3 - 21</t>
  </si>
  <si>
    <t>Q4 - 21</t>
  </si>
  <si>
    <t>Q1 -22</t>
  </si>
  <si>
    <t>Q2 - 22</t>
  </si>
  <si>
    <t>Q3 - 22</t>
  </si>
  <si>
    <t>Q4 - 22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</si>
</sst>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&quot;£&quot;#,##0;[Red]\(&quot;£&quot;#,##0\)"/>
    <numFmt numFmtId="167" formatCode="&quot;£&quot;#,##0.00;[Red]\(&quot;£&quot;#,##0.00\)"/>
    <numFmt numFmtId="168" formatCode="#,##0%;[Red]\(#,##0%\)"/>
    <numFmt numFmtId="169" formatCode="&quot;£&quot;#,##0"/>
    <numFmt numFmtId="170" formatCode="yyyy\-mm\-dd;@"/>
    <numFmt numFmtId="171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92">
    <xf numFmtId="0" fontId="0" fillId="0" borderId="0"/>
    <xf numFmtId="0" fontId="2" fillId="2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8" borderId="0" applyNumberFormat="0" applyBorder="0" applyAlignment="0" applyProtection="0"/>
    <xf numFmtId="0" fontId="10" fillId="16" borderId="0" applyNumberFormat="0" applyBorder="0" applyAlignment="0" applyProtection="0"/>
    <xf numFmtId="0" fontId="9" fillId="9" borderId="0" applyNumberFormat="0" applyBorder="0" applyAlignment="0" applyProtection="0"/>
    <xf numFmtId="0" fontId="9" fillId="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9" fillId="6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9" fillId="22" borderId="0" applyNumberFormat="0" applyBorder="0" applyAlignment="0" applyProtection="0"/>
    <xf numFmtId="0" fontId="11" fillId="20" borderId="0" applyNumberFormat="0" applyBorder="0" applyAlignment="0" applyProtection="0"/>
    <xf numFmtId="0" fontId="12" fillId="23" borderId="1" applyNumberFormat="0" applyAlignment="0" applyProtection="0"/>
    <xf numFmtId="0" fontId="13" fillId="15" borderId="2" applyNumberFormat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0" fillId="13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21" borderId="1" applyNumberFormat="0" applyAlignment="0" applyProtection="0"/>
    <xf numFmtId="0" fontId="19" fillId="0" borderId="6" applyNumberFormat="0" applyFill="0" applyAlignment="0" applyProtection="0"/>
    <xf numFmtId="0" fontId="19" fillId="21" borderId="0" applyNumberFormat="0" applyBorder="0" applyAlignment="0" applyProtection="0"/>
    <xf numFmtId="0" fontId="2" fillId="20" borderId="1" applyNumberFormat="0" applyFont="0" applyAlignment="0" applyProtection="0"/>
    <xf numFmtId="0" fontId="20" fillId="23" borderId="7" applyNumberFormat="0" applyAlignment="0" applyProtection="0"/>
    <xf numFmtId="4" fontId="2" fillId="27" borderId="1" applyNumberFormat="0" applyProtection="0">
      <alignment vertical="center"/>
    </xf>
    <xf numFmtId="4" fontId="23" fillId="28" borderId="1" applyNumberFormat="0" applyProtection="0">
      <alignment vertical="center"/>
    </xf>
    <xf numFmtId="4" fontId="2" fillId="28" borderId="1" applyNumberFormat="0" applyProtection="0">
      <alignment horizontal="left" vertical="center" indent="1"/>
    </xf>
    <xf numFmtId="0" fontId="6" fillId="27" borderId="8" applyNumberFormat="0" applyProtection="0">
      <alignment horizontal="left" vertical="top" indent="1"/>
    </xf>
    <xf numFmtId="4" fontId="2" fillId="29" borderId="1" applyNumberFormat="0" applyProtection="0">
      <alignment horizontal="left" vertical="center" indent="1"/>
    </xf>
    <xf numFmtId="4" fontId="2" fillId="30" borderId="1" applyNumberFormat="0" applyProtection="0">
      <alignment horizontal="right" vertical="center"/>
    </xf>
    <xf numFmtId="4" fontId="2" fillId="31" borderId="1" applyNumberFormat="0" applyProtection="0">
      <alignment horizontal="right" vertical="center"/>
    </xf>
    <xf numFmtId="4" fontId="2" fillId="32" borderId="9" applyNumberFormat="0" applyProtection="0">
      <alignment horizontal="right" vertical="center"/>
    </xf>
    <xf numFmtId="4" fontId="2" fillId="33" borderId="1" applyNumberFormat="0" applyProtection="0">
      <alignment horizontal="right" vertical="center"/>
    </xf>
    <xf numFmtId="4" fontId="2" fillId="34" borderId="1" applyNumberFormat="0" applyProtection="0">
      <alignment horizontal="right" vertical="center"/>
    </xf>
    <xf numFmtId="4" fontId="2" fillId="35" borderId="1" applyNumberFormat="0" applyProtection="0">
      <alignment horizontal="right" vertical="center"/>
    </xf>
    <xf numFmtId="4" fontId="2" fillId="36" borderId="1" applyNumberFormat="0" applyProtection="0">
      <alignment horizontal="right" vertical="center"/>
    </xf>
    <xf numFmtId="4" fontId="2" fillId="37" borderId="1" applyNumberFormat="0" applyProtection="0">
      <alignment horizontal="right" vertical="center"/>
    </xf>
    <xf numFmtId="4" fontId="2" fillId="38" borderId="1" applyNumberFormat="0" applyProtection="0">
      <alignment horizontal="right" vertical="center"/>
    </xf>
    <xf numFmtId="4" fontId="2" fillId="39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2" fillId="41" borderId="1" applyNumberFormat="0" applyProtection="0">
      <alignment horizontal="right" vertical="center"/>
    </xf>
    <xf numFmtId="4" fontId="2" fillId="42" borderId="9" applyNumberFormat="0" applyProtection="0">
      <alignment horizontal="left" vertical="center" indent="1"/>
    </xf>
    <xf numFmtId="4" fontId="2" fillId="41" borderId="9" applyNumberFormat="0" applyProtection="0">
      <alignment horizontal="left" vertical="center" indent="1"/>
    </xf>
    <xf numFmtId="0" fontId="2" fillId="43" borderId="1" applyNumberFormat="0" applyProtection="0">
      <alignment horizontal="left" vertical="center" indent="1"/>
    </xf>
    <xf numFmtId="0" fontId="2" fillId="40" borderId="8" applyNumberFormat="0" applyProtection="0">
      <alignment horizontal="left" vertical="top" indent="1"/>
    </xf>
    <xf numFmtId="0" fontId="2" fillId="44" borderId="1" applyNumberFormat="0" applyProtection="0">
      <alignment horizontal="left" vertical="center" indent="1"/>
    </xf>
    <xf numFmtId="0" fontId="2" fillId="41" borderId="8" applyNumberFormat="0" applyProtection="0">
      <alignment horizontal="left" vertical="top" indent="1"/>
    </xf>
    <xf numFmtId="0" fontId="2" fillId="45" borderId="1" applyNumberFormat="0" applyProtection="0">
      <alignment horizontal="left" vertical="center" indent="1"/>
    </xf>
    <xf numFmtId="0" fontId="2" fillId="45" borderId="8" applyNumberFormat="0" applyProtection="0">
      <alignment horizontal="left" vertical="top" indent="1"/>
    </xf>
    <xf numFmtId="0" fontId="2" fillId="42" borderId="1" applyNumberFormat="0" applyProtection="0">
      <alignment horizontal="left" vertical="center" indent="1"/>
    </xf>
    <xf numFmtId="0" fontId="2" fillId="42" borderId="8" applyNumberFormat="0" applyProtection="0">
      <alignment horizontal="left" vertical="top" indent="1"/>
    </xf>
    <xf numFmtId="0" fontId="2" fillId="46" borderId="10" applyNumberFormat="0">
      <protection locked="0"/>
    </xf>
    <xf numFmtId="0" fontId="3" fillId="40" borderId="11" applyBorder="0"/>
    <xf numFmtId="4" fontId="4" fillId="47" borderId="8" applyNumberFormat="0" applyProtection="0">
      <alignment vertical="center"/>
    </xf>
    <xf numFmtId="4" fontId="23" fillId="48" borderId="12" applyNumberFormat="0" applyProtection="0">
      <alignment vertical="center"/>
    </xf>
    <xf numFmtId="4" fontId="4" fillId="43" borderId="8" applyNumberFormat="0" applyProtection="0">
      <alignment horizontal="left" vertical="center" indent="1"/>
    </xf>
    <xf numFmtId="0" fontId="4" fillId="47" borderId="8" applyNumberFormat="0" applyProtection="0">
      <alignment horizontal="left" vertical="top" indent="1"/>
    </xf>
    <xf numFmtId="4" fontId="2" fillId="0" borderId="1" applyNumberFormat="0" applyProtection="0">
      <alignment horizontal="right" vertical="center"/>
    </xf>
    <xf numFmtId="4" fontId="23" fillId="49" borderId="1" applyNumberFormat="0" applyProtection="0">
      <alignment horizontal="right" vertical="center"/>
    </xf>
    <xf numFmtId="4" fontId="2" fillId="29" borderId="1" applyNumberFormat="0" applyProtection="0">
      <alignment horizontal="left" vertical="center" indent="1"/>
    </xf>
    <xf numFmtId="0" fontId="4" fillId="41" borderId="8" applyNumberFormat="0" applyProtection="0">
      <alignment horizontal="left" vertical="top" indent="1"/>
    </xf>
    <xf numFmtId="4" fontId="7" fillId="50" borderId="9" applyNumberFormat="0" applyProtection="0">
      <alignment horizontal="left" vertical="center" indent="1"/>
    </xf>
    <xf numFmtId="0" fontId="2" fillId="51" borderId="12"/>
    <xf numFmtId="4" fontId="8" fillId="46" borderId="1" applyNumberFormat="0" applyProtection="0">
      <alignment horizontal="right" vertical="center"/>
    </xf>
    <xf numFmtId="0" fontId="21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22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</cellStyleXfs>
  <cellXfs count="36">
    <xf numFmtId="0" fontId="0" fillId="0" borderId="0" xfId="0"/>
    <xf numFmtId="0" fontId="25" fillId="52" borderId="12" xfId="0" applyFont="1" applyFill="1" applyBorder="1" applyAlignment="1">
      <alignment horizontal="center"/>
    </xf>
    <xf numFmtId="17" fontId="1" fillId="52" borderId="12" xfId="0" applyNumberFormat="1" applyFont="1" applyFill="1" applyBorder="1" applyAlignment="1">
      <alignment horizontal="center"/>
    </xf>
    <xf numFmtId="0" fontId="25" fillId="52" borderId="17" xfId="0" applyFont="1" applyFill="1" applyBorder="1" applyAlignment="1">
      <alignment horizontal="center" wrapText="1"/>
    </xf>
    <xf numFmtId="167" fontId="0" fillId="0" borderId="12" xfId="89" applyNumberFormat="1" applyFont="1" applyBorder="1"/>
    <xf numFmtId="168" fontId="0" fillId="0" borderId="12" xfId="90" applyNumberFormat="1" applyFont="1" applyBorder="1"/>
    <xf numFmtId="166" fontId="0" fillId="0" borderId="12" xfId="89" applyNumberFormat="1" applyFont="1" applyFill="1" applyBorder="1"/>
    <xf numFmtId="165" fontId="0" fillId="0" borderId="12" xfId="89" applyNumberFormat="1" applyFont="1" applyFill="1" applyBorder="1"/>
    <xf numFmtId="167" fontId="0" fillId="0" borderId="12" xfId="89" applyNumberFormat="1" applyFont="1" applyFill="1" applyBorder="1"/>
    <xf numFmtId="165" fontId="0" fillId="0" borderId="0" xfId="89" applyNumberFormat="1" applyFont="1"/>
    <xf numFmtId="0" fontId="25" fillId="52" borderId="12" xfId="0" applyFont="1" applyFill="1" applyBorder="1" applyAlignment="1">
      <alignment horizontal="center" wrapText="1"/>
    </xf>
    <xf numFmtId="165" fontId="0" fillId="54" borderId="12" xfId="89" applyNumberFormat="1" applyFont="1" applyFill="1" applyBorder="1"/>
    <xf numFmtId="169" fontId="0" fillId="54" borderId="12" xfId="0" applyNumberFormat="1" applyFill="1" applyBorder="1"/>
    <xf numFmtId="165" fontId="0" fillId="0" borderId="12" xfId="0" applyNumberFormat="1" applyBorder="1"/>
    <xf numFmtId="0" fontId="25" fillId="52" borderId="18" xfId="0" applyFont="1" applyFill="1" applyBorder="1" applyAlignment="1">
      <alignment horizontal="center" wrapText="1"/>
    </xf>
    <xf numFmtId="0" fontId="0" fillId="0" borderId="12" xfId="0" applyBorder="1"/>
    <xf numFmtId="165" fontId="0" fillId="0" borderId="12" xfId="89" applyNumberFormat="1" applyFont="1" applyBorder="1"/>
    <xf numFmtId="0" fontId="0" fillId="0" borderId="0" xfId="0" applyAlignment="1">
      <alignment horizontal="left"/>
    </xf>
    <xf numFmtId="164" fontId="0" fillId="0" borderId="12" xfId="89" applyFont="1" applyBorder="1"/>
    <xf numFmtId="171" fontId="0" fillId="0" borderId="0" xfId="91" applyNumberFormat="1" applyFont="1"/>
    <xf numFmtId="170" fontId="0" fillId="0" borderId="0" xfId="0" applyNumberFormat="1" applyAlignment="1">
      <alignment horizontal="left"/>
    </xf>
    <xf numFmtId="0" fontId="0" fillId="0" borderId="0" xfId="0" pivotButton="1"/>
    <xf numFmtId="0" fontId="0" fillId="53" borderId="0" xfId="0" applyFill="1"/>
    <xf numFmtId="14" fontId="0" fillId="0" borderId="0" xfId="0" applyNumberFormat="1"/>
    <xf numFmtId="9" fontId="0" fillId="0" borderId="12" xfId="90" applyFont="1" applyBorder="1" applyAlignment="1"/>
    <xf numFmtId="0" fontId="0" fillId="53" borderId="14" xfId="0" applyFill="1" applyBorder="1" applyAlignment="1">
      <alignment horizontal="center" wrapText="1"/>
    </xf>
    <xf numFmtId="0" fontId="0" fillId="53" borderId="15" xfId="0" applyFill="1" applyBorder="1" applyAlignment="1">
      <alignment horizontal="center" wrapText="1"/>
    </xf>
    <xf numFmtId="0" fontId="0" fillId="53" borderId="16" xfId="0" applyFill="1" applyBorder="1" applyAlignment="1">
      <alignment horizontal="center" wrapText="1"/>
    </xf>
    <xf numFmtId="0" fontId="25" fillId="52" borderId="0" xfId="0" applyFont="1" applyFill="1" applyBorder="1" applyAlignment="1">
      <alignment horizontal="center"/>
    </xf>
    <xf numFmtId="165" fontId="0" fillId="0" borderId="0" xfId="0" applyNumberFormat="1" applyBorder="1"/>
    <xf numFmtId="168" fontId="0" fillId="0" borderId="0" xfId="90" applyNumberFormat="1" applyFont="1" applyBorder="1"/>
    <xf numFmtId="167" fontId="0" fillId="0" borderId="0" xfId="89" applyNumberFormat="1" applyFont="1" applyBorder="1"/>
    <xf numFmtId="165" fontId="0" fillId="0" borderId="0" xfId="89" applyNumberFormat="1" applyFont="1" applyBorder="1"/>
    <xf numFmtId="9" fontId="0" fillId="0" borderId="0" xfId="90" applyFont="1" applyBorder="1" applyAlignment="1"/>
    <xf numFmtId="164" fontId="0" fillId="0" borderId="0" xfId="89" applyFont="1" applyBorder="1"/>
    <xf numFmtId="165" fontId="0" fillId="0" borderId="0" xfId="0" applyNumberFormat="1"/>
  </cellXfs>
  <cellStyles count="92">
    <cellStyle name="Accent1 - 20%" xfId="3" xr:uid="{00000000-0005-0000-0000-000000000000}"/>
    <cellStyle name="Accent1 - 40%" xfId="4" xr:uid="{00000000-0005-0000-0000-000001000000}"/>
    <cellStyle name="Accent1 - 60%" xfId="5" xr:uid="{00000000-0005-0000-0000-000002000000}"/>
    <cellStyle name="Accent2 - 20%" xfId="7" xr:uid="{00000000-0005-0000-0000-000003000000}"/>
    <cellStyle name="Accent2 - 40%" xfId="8" xr:uid="{00000000-0005-0000-0000-000004000000}"/>
    <cellStyle name="Accent2 - 60%" xfId="9" xr:uid="{00000000-0005-0000-0000-000005000000}"/>
    <cellStyle name="Accent3 - 20%" xfId="11" xr:uid="{00000000-0005-0000-0000-000006000000}"/>
    <cellStyle name="Accent3 - 40%" xfId="12" xr:uid="{00000000-0005-0000-0000-000007000000}"/>
    <cellStyle name="Accent3 - 60%" xfId="13" xr:uid="{00000000-0005-0000-0000-000008000000}"/>
    <cellStyle name="Accent4 - 20%" xfId="15" xr:uid="{00000000-0005-0000-0000-000009000000}"/>
    <cellStyle name="Accent4 - 40%" xfId="16" xr:uid="{00000000-0005-0000-0000-00000A000000}"/>
    <cellStyle name="Accent4 - 60%" xfId="17" xr:uid="{00000000-0005-0000-0000-00000B000000}"/>
    <cellStyle name="Accent5 - 20%" xfId="19" xr:uid="{00000000-0005-0000-0000-00000C000000}"/>
    <cellStyle name="Accent5 - 40%" xfId="20" xr:uid="{00000000-0005-0000-0000-00000D000000}"/>
    <cellStyle name="Accent5 - 60%" xfId="21" xr:uid="{00000000-0005-0000-0000-00000E000000}"/>
    <cellStyle name="Accent6 - 20%" xfId="23" xr:uid="{00000000-0005-0000-0000-00000F000000}"/>
    <cellStyle name="Accent6 - 40%" xfId="24" xr:uid="{00000000-0005-0000-0000-000010000000}"/>
    <cellStyle name="Accent6 - 60%" xfId="25" xr:uid="{00000000-0005-0000-0000-000011000000}"/>
    <cellStyle name="Buena 2" xfId="32" xr:uid="{00000000-0005-0000-0000-000012000000}"/>
    <cellStyle name="Cálculo 2" xfId="27" xr:uid="{00000000-0005-0000-0000-000013000000}"/>
    <cellStyle name="Celda de comprobación 2" xfId="28" xr:uid="{00000000-0005-0000-0000-000014000000}"/>
    <cellStyle name="Celda vinculada 2" xfId="38" xr:uid="{00000000-0005-0000-0000-000015000000}"/>
    <cellStyle name="Comma" xfId="89" builtinId="3"/>
    <cellStyle name="Comma 2" xfId="91" xr:uid="{75412CC2-1D1A-4DB9-97C1-84537B900EE3}"/>
    <cellStyle name="Emphasis 1" xfId="29" xr:uid="{00000000-0005-0000-0000-000018000000}"/>
    <cellStyle name="Emphasis 2" xfId="30" xr:uid="{00000000-0005-0000-0000-000019000000}"/>
    <cellStyle name="Emphasis 3" xfId="31" xr:uid="{00000000-0005-0000-0000-00001A000000}"/>
    <cellStyle name="Encabezado 1 2" xfId="33" xr:uid="{00000000-0005-0000-0000-00001B000000}"/>
    <cellStyle name="Encabezado 4 2" xfId="36" xr:uid="{00000000-0005-0000-0000-00001C000000}"/>
    <cellStyle name="Énfasis1 2" xfId="2" xr:uid="{00000000-0005-0000-0000-00001D000000}"/>
    <cellStyle name="Énfasis2 2" xfId="6" xr:uid="{00000000-0005-0000-0000-00001E000000}"/>
    <cellStyle name="Énfasis3 2" xfId="10" xr:uid="{00000000-0005-0000-0000-00001F000000}"/>
    <cellStyle name="Énfasis4 2" xfId="14" xr:uid="{00000000-0005-0000-0000-000020000000}"/>
    <cellStyle name="Énfasis5 2" xfId="18" xr:uid="{00000000-0005-0000-0000-000021000000}"/>
    <cellStyle name="Énfasis6 2" xfId="22" xr:uid="{00000000-0005-0000-0000-000022000000}"/>
    <cellStyle name="Entrada 2" xfId="37" xr:uid="{00000000-0005-0000-0000-000023000000}"/>
    <cellStyle name="Incorrecto 2" xfId="26" xr:uid="{00000000-0005-0000-0000-000024000000}"/>
    <cellStyle name="Neutral 2" xfId="39" xr:uid="{00000000-0005-0000-0000-000025000000}"/>
    <cellStyle name="Normal" xfId="0" builtinId="0"/>
    <cellStyle name="Normal 2" xfId="1" xr:uid="{00000000-0005-0000-0000-000027000000}"/>
    <cellStyle name="Normal 3" xfId="87" xr:uid="{00000000-0005-0000-0000-000028000000}"/>
    <cellStyle name="Normal 4" xfId="88" xr:uid="{00000000-0005-0000-0000-000029000000}"/>
    <cellStyle name="Notas 2" xfId="40" xr:uid="{00000000-0005-0000-0000-00002A000000}"/>
    <cellStyle name="Percent" xfId="90" builtinId="5"/>
    <cellStyle name="Porcentaje 2" xfId="86" xr:uid="{00000000-0005-0000-0000-00002C000000}"/>
    <cellStyle name="Salida 2" xfId="41" xr:uid="{00000000-0005-0000-0000-00002D000000}"/>
    <cellStyle name="SAPBEXaggData" xfId="42" xr:uid="{00000000-0005-0000-0000-00002E000000}"/>
    <cellStyle name="SAPBEXaggDataEmph" xfId="43" xr:uid="{00000000-0005-0000-0000-00002F000000}"/>
    <cellStyle name="SAPBEXaggItem" xfId="44" xr:uid="{00000000-0005-0000-0000-000030000000}"/>
    <cellStyle name="SAPBEXaggItemX" xfId="45" xr:uid="{00000000-0005-0000-0000-000031000000}"/>
    <cellStyle name="SAPBEXchaText" xfId="46" xr:uid="{00000000-0005-0000-0000-000032000000}"/>
    <cellStyle name="SAPBEXexcBad7" xfId="47" xr:uid="{00000000-0005-0000-0000-000033000000}"/>
    <cellStyle name="SAPBEXexcBad8" xfId="48" xr:uid="{00000000-0005-0000-0000-000034000000}"/>
    <cellStyle name="SAPBEXexcBad9" xfId="49" xr:uid="{00000000-0005-0000-0000-000035000000}"/>
    <cellStyle name="SAPBEXexcCritical4" xfId="50" xr:uid="{00000000-0005-0000-0000-000036000000}"/>
    <cellStyle name="SAPBEXexcCritical5" xfId="51" xr:uid="{00000000-0005-0000-0000-000037000000}"/>
    <cellStyle name="SAPBEXexcCritical6" xfId="52" xr:uid="{00000000-0005-0000-0000-000038000000}"/>
    <cellStyle name="SAPBEXexcGood1" xfId="53" xr:uid="{00000000-0005-0000-0000-000039000000}"/>
    <cellStyle name="SAPBEXexcGood2" xfId="54" xr:uid="{00000000-0005-0000-0000-00003A000000}"/>
    <cellStyle name="SAPBEXexcGood3" xfId="55" xr:uid="{00000000-0005-0000-0000-00003B000000}"/>
    <cellStyle name="SAPBEXfilterDrill" xfId="56" xr:uid="{00000000-0005-0000-0000-00003C000000}"/>
    <cellStyle name="SAPBEXfilterItem" xfId="57" xr:uid="{00000000-0005-0000-0000-00003D000000}"/>
    <cellStyle name="SAPBEXfilterText" xfId="58" xr:uid="{00000000-0005-0000-0000-00003E000000}"/>
    <cellStyle name="SAPBEXformats" xfId="59" xr:uid="{00000000-0005-0000-0000-00003F000000}"/>
    <cellStyle name="SAPBEXheaderItem" xfId="60" xr:uid="{00000000-0005-0000-0000-000040000000}"/>
    <cellStyle name="SAPBEXheaderText" xfId="61" xr:uid="{00000000-0005-0000-0000-000041000000}"/>
    <cellStyle name="SAPBEXHLevel0" xfId="62" xr:uid="{00000000-0005-0000-0000-000042000000}"/>
    <cellStyle name="SAPBEXHLevel0X" xfId="63" xr:uid="{00000000-0005-0000-0000-000043000000}"/>
    <cellStyle name="SAPBEXHLevel1" xfId="64" xr:uid="{00000000-0005-0000-0000-000044000000}"/>
    <cellStyle name="SAPBEXHLevel1X" xfId="65" xr:uid="{00000000-0005-0000-0000-000045000000}"/>
    <cellStyle name="SAPBEXHLevel2" xfId="66" xr:uid="{00000000-0005-0000-0000-000046000000}"/>
    <cellStyle name="SAPBEXHLevel2X" xfId="67" xr:uid="{00000000-0005-0000-0000-000047000000}"/>
    <cellStyle name="SAPBEXHLevel3" xfId="68" xr:uid="{00000000-0005-0000-0000-000048000000}"/>
    <cellStyle name="SAPBEXHLevel3X" xfId="69" xr:uid="{00000000-0005-0000-0000-000049000000}"/>
    <cellStyle name="SAPBEXinputData" xfId="70" xr:uid="{00000000-0005-0000-0000-00004A000000}"/>
    <cellStyle name="SAPBEXItemHeader" xfId="71" xr:uid="{00000000-0005-0000-0000-00004B000000}"/>
    <cellStyle name="SAPBEXresData" xfId="72" xr:uid="{00000000-0005-0000-0000-00004C000000}"/>
    <cellStyle name="SAPBEXresDataEmph" xfId="73" xr:uid="{00000000-0005-0000-0000-00004D000000}"/>
    <cellStyle name="SAPBEXresItem" xfId="74" xr:uid="{00000000-0005-0000-0000-00004E000000}"/>
    <cellStyle name="SAPBEXresItemX" xfId="75" xr:uid="{00000000-0005-0000-0000-00004F000000}"/>
    <cellStyle name="SAPBEXstdData" xfId="76" xr:uid="{00000000-0005-0000-0000-000050000000}"/>
    <cellStyle name="SAPBEXstdDataEmph" xfId="77" xr:uid="{00000000-0005-0000-0000-000051000000}"/>
    <cellStyle name="SAPBEXstdItem" xfId="78" xr:uid="{00000000-0005-0000-0000-000052000000}"/>
    <cellStyle name="SAPBEXstdItemX" xfId="79" xr:uid="{00000000-0005-0000-0000-000053000000}"/>
    <cellStyle name="SAPBEXtitle" xfId="80" xr:uid="{00000000-0005-0000-0000-000054000000}"/>
    <cellStyle name="SAPBEXunassignedItem" xfId="81" xr:uid="{00000000-0005-0000-0000-000055000000}"/>
    <cellStyle name="SAPBEXundefined" xfId="82" xr:uid="{00000000-0005-0000-0000-000056000000}"/>
    <cellStyle name="Sheet Title" xfId="83" xr:uid="{00000000-0005-0000-0000-000057000000}"/>
    <cellStyle name="Texto de advertencia 2" xfId="85" xr:uid="{00000000-0005-0000-0000-000058000000}"/>
    <cellStyle name="Título 2 2" xfId="34" xr:uid="{00000000-0005-0000-0000-000059000000}"/>
    <cellStyle name="Título 3 2" xfId="35" xr:uid="{00000000-0005-0000-0000-00005A000000}"/>
    <cellStyle name="Total 2" xfId="84" xr:uid="{00000000-0005-0000-0000-00005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argin%20and%20shipments%20DN%20Q4202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yati Trivedi" refreshedDate="44995.661646643515" createdVersion="8" refreshedVersion="8" minRefreshableVersion="3" recordCount="104" xr:uid="{FDB693AC-0FFC-481D-B38C-A3659FE895FA}">
  <cacheSource type="worksheet">
    <worksheetSource ref="A2:E106" sheet="Data" r:id="rId2"/>
  </cacheSource>
  <cacheFields count="5">
    <cacheField name="QTR" numFmtId="0">
      <sharedItems containsBlank="1" count="4">
        <m/>
        <s v="Q4 21"/>
        <s v="Q3 22"/>
        <s v="Q4 22"/>
      </sharedItems>
    </cacheField>
    <cacheField name="Year" numFmtId="0">
      <sharedItems containsSemiMixedTypes="0" containsString="0" containsNumber="1" containsInteger="1" minValue="2021" maxValue="2022" count="2">
        <n v="2021"/>
        <n v="2022"/>
      </sharedItems>
    </cacheField>
    <cacheField name="Date" numFmtId="170">
      <sharedItems containsSemiMixedTypes="0" containsNonDate="0" containsDate="1" containsString="0" minDate="2021-01-10T00:00:00" maxDate="2023-01-02T00:00:00"/>
    </cacheField>
    <cacheField name="Brand" numFmtId="170">
      <sharedItems/>
    </cacheField>
    <cacheField name="Drynites_Volume" numFmtId="171">
      <sharedItems containsSemiMixedTypes="0" containsString="0" containsNumber="1" minValue="729.79642000000001" maxValue="1087.84151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d v="2021-01-10T00:00:00"/>
    <s v="Drynites"/>
    <n v="1035.60257"/>
  </r>
  <r>
    <x v="0"/>
    <x v="0"/>
    <d v="2021-01-17T00:00:00"/>
    <s v="Drynites"/>
    <n v="966.96366"/>
  </r>
  <r>
    <x v="0"/>
    <x v="0"/>
    <d v="2021-01-24T00:00:00"/>
    <s v="Drynites"/>
    <n v="1005.90904"/>
  </r>
  <r>
    <x v="0"/>
    <x v="0"/>
    <d v="2021-01-31T00:00:00"/>
    <s v="Drynites"/>
    <n v="1035.8202700000002"/>
  </r>
  <r>
    <x v="0"/>
    <x v="0"/>
    <d v="2021-02-07T00:00:00"/>
    <s v="Drynites"/>
    <n v="960.37725999999998"/>
  </r>
  <r>
    <x v="0"/>
    <x v="0"/>
    <d v="2021-02-14T00:00:00"/>
    <s v="Drynites"/>
    <n v="933.45668999999998"/>
  </r>
  <r>
    <x v="0"/>
    <x v="0"/>
    <d v="2021-02-21T00:00:00"/>
    <s v="Drynites"/>
    <n v="870.90064000000007"/>
  </r>
  <r>
    <x v="0"/>
    <x v="0"/>
    <d v="2021-02-28T00:00:00"/>
    <s v="Drynites"/>
    <n v="905.74718999999993"/>
  </r>
  <r>
    <x v="0"/>
    <x v="0"/>
    <d v="2021-03-07T00:00:00"/>
    <s v="Drynites"/>
    <n v="949.71600999999998"/>
  </r>
  <r>
    <x v="0"/>
    <x v="0"/>
    <d v="2021-03-14T00:00:00"/>
    <s v="Drynites"/>
    <n v="939.25526999999988"/>
  </r>
  <r>
    <x v="0"/>
    <x v="0"/>
    <d v="2021-03-21T00:00:00"/>
    <s v="Drynites"/>
    <n v="883.46208000000001"/>
  </r>
  <r>
    <x v="0"/>
    <x v="0"/>
    <d v="2021-03-28T00:00:00"/>
    <s v="Drynites"/>
    <n v="843.48568999999998"/>
  </r>
  <r>
    <x v="0"/>
    <x v="0"/>
    <d v="2021-04-04T00:00:00"/>
    <s v="Drynites"/>
    <n v="868.66476999999998"/>
  </r>
  <r>
    <x v="0"/>
    <x v="0"/>
    <d v="2021-04-11T00:00:00"/>
    <s v="Drynites"/>
    <n v="850.37790000000007"/>
  </r>
  <r>
    <x v="0"/>
    <x v="0"/>
    <d v="2021-04-18T00:00:00"/>
    <s v="Drynites"/>
    <n v="862.02205000000004"/>
  </r>
  <r>
    <x v="0"/>
    <x v="0"/>
    <d v="2021-04-25T00:00:00"/>
    <s v="Drynites"/>
    <n v="879.45289000000002"/>
  </r>
  <r>
    <x v="0"/>
    <x v="0"/>
    <d v="2021-05-02T00:00:00"/>
    <s v="Drynites"/>
    <n v="896.28973999999994"/>
  </r>
  <r>
    <x v="0"/>
    <x v="0"/>
    <d v="2021-05-09T00:00:00"/>
    <s v="Drynites"/>
    <n v="919.84810000000004"/>
  </r>
  <r>
    <x v="0"/>
    <x v="0"/>
    <d v="2021-05-16T00:00:00"/>
    <s v="Drynites"/>
    <n v="894.47982000000002"/>
  </r>
  <r>
    <x v="0"/>
    <x v="0"/>
    <d v="2021-05-23T00:00:00"/>
    <s v="Drynites"/>
    <n v="884.64602000000014"/>
  </r>
  <r>
    <x v="0"/>
    <x v="0"/>
    <d v="2021-05-30T00:00:00"/>
    <s v="Drynites"/>
    <n v="965.05955000000006"/>
  </r>
  <r>
    <x v="0"/>
    <x v="0"/>
    <d v="2021-06-06T00:00:00"/>
    <s v="Drynites"/>
    <n v="867.41051000000004"/>
  </r>
  <r>
    <x v="0"/>
    <x v="0"/>
    <d v="2021-06-13T00:00:00"/>
    <s v="Drynites"/>
    <n v="932.73832999999979"/>
  </r>
  <r>
    <x v="0"/>
    <x v="0"/>
    <d v="2021-06-20T00:00:00"/>
    <s v="Drynites"/>
    <n v="874.54455000000007"/>
  </r>
  <r>
    <x v="0"/>
    <x v="0"/>
    <d v="2021-06-27T00:00:00"/>
    <s v="Drynites"/>
    <n v="884.36109999999985"/>
  </r>
  <r>
    <x v="0"/>
    <x v="0"/>
    <d v="2021-07-04T00:00:00"/>
    <s v="Drynites"/>
    <n v="932.87636999999995"/>
  </r>
  <r>
    <x v="0"/>
    <x v="0"/>
    <d v="2021-07-11T00:00:00"/>
    <s v="Drynites"/>
    <n v="929.06124"/>
  </r>
  <r>
    <x v="0"/>
    <x v="0"/>
    <d v="2021-07-18T00:00:00"/>
    <s v="Drynites"/>
    <n v="922.8134"/>
  </r>
  <r>
    <x v="0"/>
    <x v="0"/>
    <d v="2021-07-25T00:00:00"/>
    <s v="Drynites"/>
    <n v="958.70882999999992"/>
  </r>
  <r>
    <x v="0"/>
    <x v="0"/>
    <d v="2021-08-01T00:00:00"/>
    <s v="Drynites"/>
    <n v="991.71780000000001"/>
  </r>
  <r>
    <x v="0"/>
    <x v="0"/>
    <d v="2021-08-08T00:00:00"/>
    <s v="Drynites"/>
    <n v="957.92340000000002"/>
  </r>
  <r>
    <x v="0"/>
    <x v="0"/>
    <d v="2021-08-15T00:00:00"/>
    <s v="Drynites"/>
    <n v="943.13380000000006"/>
  </r>
  <r>
    <x v="0"/>
    <x v="0"/>
    <d v="2021-08-22T00:00:00"/>
    <s v="Drynites"/>
    <n v="950.66024000000004"/>
  </r>
  <r>
    <x v="0"/>
    <x v="0"/>
    <d v="2021-08-29T00:00:00"/>
    <s v="Drynites"/>
    <n v="926.72532999999999"/>
  </r>
  <r>
    <x v="0"/>
    <x v="0"/>
    <d v="2021-09-05T00:00:00"/>
    <s v="Drynites"/>
    <n v="963.61985000000004"/>
  </r>
  <r>
    <x v="0"/>
    <x v="0"/>
    <d v="2021-09-12T00:00:00"/>
    <s v="Drynites"/>
    <n v="995.71322999999995"/>
  </r>
  <r>
    <x v="0"/>
    <x v="0"/>
    <d v="2021-09-19T00:00:00"/>
    <s v="Drynites"/>
    <n v="977.96728999999993"/>
  </r>
  <r>
    <x v="0"/>
    <x v="0"/>
    <d v="2021-09-26T00:00:00"/>
    <s v="Drynites"/>
    <n v="991.2474400000001"/>
  </r>
  <r>
    <x v="0"/>
    <x v="0"/>
    <d v="2021-10-03T00:00:00"/>
    <s v="Drynites"/>
    <n v="999.99639999999999"/>
  </r>
  <r>
    <x v="1"/>
    <x v="0"/>
    <d v="2021-10-10T00:00:00"/>
    <s v="Drynites"/>
    <n v="877.15597000000014"/>
  </r>
  <r>
    <x v="1"/>
    <x v="0"/>
    <d v="2021-10-17T00:00:00"/>
    <s v="Drynites"/>
    <n v="901.11367000000007"/>
  </r>
  <r>
    <x v="1"/>
    <x v="0"/>
    <d v="2021-10-24T00:00:00"/>
    <s v="Drynites"/>
    <n v="959.93392000000006"/>
  </r>
  <r>
    <x v="1"/>
    <x v="0"/>
    <d v="2021-10-31T00:00:00"/>
    <s v="Drynites"/>
    <n v="949.83312999999998"/>
  </r>
  <r>
    <x v="1"/>
    <x v="0"/>
    <d v="2021-11-07T00:00:00"/>
    <s v="Drynites"/>
    <n v="929.14975999999979"/>
  </r>
  <r>
    <x v="1"/>
    <x v="0"/>
    <d v="2021-11-14T00:00:00"/>
    <s v="Drynites"/>
    <n v="921.85665999999992"/>
  </r>
  <r>
    <x v="1"/>
    <x v="0"/>
    <d v="2021-11-21T00:00:00"/>
    <s v="Drynites"/>
    <n v="947.17687000000001"/>
  </r>
  <r>
    <x v="1"/>
    <x v="0"/>
    <d v="2021-11-28T00:00:00"/>
    <s v="Drynites"/>
    <n v="957.40787"/>
  </r>
  <r>
    <x v="1"/>
    <x v="0"/>
    <d v="2021-12-05T00:00:00"/>
    <s v="Drynites"/>
    <n v="940.89457000000004"/>
  </r>
  <r>
    <x v="1"/>
    <x v="0"/>
    <d v="2021-12-12T00:00:00"/>
    <s v="Drynites"/>
    <n v="893.77225999999996"/>
  </r>
  <r>
    <x v="1"/>
    <x v="0"/>
    <d v="2021-12-19T00:00:00"/>
    <s v="Drynites"/>
    <n v="931.04246000000001"/>
  </r>
  <r>
    <x v="1"/>
    <x v="0"/>
    <d v="2021-12-26T00:00:00"/>
    <s v="Drynites"/>
    <n v="940.50155999999993"/>
  </r>
  <r>
    <x v="1"/>
    <x v="0"/>
    <d v="2022-01-02T00:00:00"/>
    <s v="Drynites"/>
    <n v="771.57055999999989"/>
  </r>
  <r>
    <x v="0"/>
    <x v="1"/>
    <d v="2022-01-09T00:00:00"/>
    <s v="Drynites"/>
    <n v="935.88664000000017"/>
  </r>
  <r>
    <x v="0"/>
    <x v="1"/>
    <d v="2022-01-16T00:00:00"/>
    <s v="Drynites"/>
    <n v="930.78781000000004"/>
  </r>
  <r>
    <x v="0"/>
    <x v="1"/>
    <d v="2022-01-23T00:00:00"/>
    <s v="Drynites"/>
    <n v="1041.8779999999999"/>
  </r>
  <r>
    <x v="0"/>
    <x v="1"/>
    <d v="2022-01-30T00:00:00"/>
    <s v="Drynites"/>
    <n v="1001.8673700000001"/>
  </r>
  <r>
    <x v="0"/>
    <x v="1"/>
    <d v="2022-02-06T00:00:00"/>
    <s v="Drynites"/>
    <n v="955.4818600000001"/>
  </r>
  <r>
    <x v="0"/>
    <x v="1"/>
    <d v="2022-02-13T00:00:00"/>
    <s v="Drynites"/>
    <n v="891.33264999999994"/>
  </r>
  <r>
    <x v="0"/>
    <x v="1"/>
    <d v="2022-02-20T00:00:00"/>
    <s v="Drynites"/>
    <n v="812.74397999999997"/>
  </r>
  <r>
    <x v="0"/>
    <x v="1"/>
    <d v="2022-02-27T00:00:00"/>
    <s v="Drynites"/>
    <n v="811.00768000000005"/>
  </r>
  <r>
    <x v="0"/>
    <x v="1"/>
    <d v="2022-03-06T00:00:00"/>
    <s v="Drynites"/>
    <n v="839.04413999999997"/>
  </r>
  <r>
    <x v="0"/>
    <x v="1"/>
    <d v="2022-03-13T00:00:00"/>
    <s v="Drynites"/>
    <n v="822.31200999999999"/>
  </r>
  <r>
    <x v="0"/>
    <x v="1"/>
    <d v="2022-03-20T00:00:00"/>
    <s v="Drynites"/>
    <n v="797.9201700000001"/>
  </r>
  <r>
    <x v="0"/>
    <x v="1"/>
    <d v="2022-03-27T00:00:00"/>
    <s v="Drynites"/>
    <n v="834.10581000000002"/>
  </r>
  <r>
    <x v="0"/>
    <x v="1"/>
    <d v="2022-04-03T00:00:00"/>
    <s v="Drynites"/>
    <n v="903.07199000000003"/>
  </r>
  <r>
    <x v="0"/>
    <x v="1"/>
    <d v="2022-04-10T00:00:00"/>
    <s v="Drynites"/>
    <n v="913.80034000000001"/>
  </r>
  <r>
    <x v="0"/>
    <x v="1"/>
    <d v="2022-04-17T00:00:00"/>
    <s v="Drynites"/>
    <n v="927.12450000000001"/>
  </r>
  <r>
    <x v="0"/>
    <x v="1"/>
    <d v="2022-04-24T00:00:00"/>
    <s v="Drynites"/>
    <n v="837.02864"/>
  </r>
  <r>
    <x v="0"/>
    <x v="1"/>
    <d v="2022-05-01T00:00:00"/>
    <s v="Drynites"/>
    <n v="943.33707000000004"/>
  </r>
  <r>
    <x v="0"/>
    <x v="1"/>
    <d v="2022-05-08T00:00:00"/>
    <s v="Drynites"/>
    <n v="867.48342999999988"/>
  </r>
  <r>
    <x v="0"/>
    <x v="1"/>
    <d v="2022-05-15T00:00:00"/>
    <s v="Drynites"/>
    <n v="838.61513000000014"/>
  </r>
  <r>
    <x v="0"/>
    <x v="1"/>
    <d v="2022-05-22T00:00:00"/>
    <s v="Drynites"/>
    <n v="807.01103999999987"/>
  </r>
  <r>
    <x v="0"/>
    <x v="1"/>
    <d v="2022-05-29T00:00:00"/>
    <s v="Drynites"/>
    <n v="844.84076000000005"/>
  </r>
  <r>
    <x v="0"/>
    <x v="1"/>
    <d v="2022-06-05T00:00:00"/>
    <s v="Drynites"/>
    <n v="822.57033000000013"/>
  </r>
  <r>
    <x v="0"/>
    <x v="1"/>
    <d v="2022-06-12T00:00:00"/>
    <s v="Drynites"/>
    <n v="847.58507000000009"/>
  </r>
  <r>
    <x v="0"/>
    <x v="1"/>
    <d v="2022-06-19T00:00:00"/>
    <s v="Drynites"/>
    <n v="832.93357000000003"/>
  </r>
  <r>
    <x v="0"/>
    <x v="1"/>
    <d v="2022-06-26T00:00:00"/>
    <s v="Drynites"/>
    <n v="812.03471000000002"/>
  </r>
  <r>
    <x v="0"/>
    <x v="1"/>
    <d v="2022-07-03T00:00:00"/>
    <s v="Drynites"/>
    <n v="875.03857000000005"/>
  </r>
  <r>
    <x v="2"/>
    <x v="1"/>
    <d v="2022-07-10T00:00:00"/>
    <s v="Drynites"/>
    <n v="855.53422"/>
  </r>
  <r>
    <x v="2"/>
    <x v="1"/>
    <d v="2022-07-17T00:00:00"/>
    <s v="Drynites"/>
    <n v="849.23199999999997"/>
  </r>
  <r>
    <x v="2"/>
    <x v="1"/>
    <d v="2022-07-24T00:00:00"/>
    <s v="Drynites"/>
    <n v="860.9851900000001"/>
  </r>
  <r>
    <x v="2"/>
    <x v="1"/>
    <d v="2022-07-31T00:00:00"/>
    <s v="Drynites"/>
    <n v="869.49103000000002"/>
  </r>
  <r>
    <x v="2"/>
    <x v="1"/>
    <d v="2022-08-07T00:00:00"/>
    <s v="Drynites"/>
    <n v="845.57983000000013"/>
  </r>
  <r>
    <x v="2"/>
    <x v="1"/>
    <d v="2022-08-14T00:00:00"/>
    <s v="Drynites"/>
    <n v="903.82636000000002"/>
  </r>
  <r>
    <x v="2"/>
    <x v="1"/>
    <d v="2022-08-21T00:00:00"/>
    <s v="Drynites"/>
    <n v="878.99868000000004"/>
  </r>
  <r>
    <x v="2"/>
    <x v="1"/>
    <d v="2022-08-28T00:00:00"/>
    <s v="Drynites"/>
    <n v="875.22106999999983"/>
  </r>
  <r>
    <x v="2"/>
    <x v="1"/>
    <d v="2022-09-04T00:00:00"/>
    <s v="Drynites"/>
    <n v="811.63049999999998"/>
  </r>
  <r>
    <x v="2"/>
    <x v="1"/>
    <d v="2022-09-11T00:00:00"/>
    <s v="Drynites"/>
    <n v="771.47579000000007"/>
  </r>
  <r>
    <x v="2"/>
    <x v="1"/>
    <d v="2022-09-18T00:00:00"/>
    <s v="Drynites"/>
    <n v="808.60768000000007"/>
  </r>
  <r>
    <x v="2"/>
    <x v="1"/>
    <d v="2022-09-25T00:00:00"/>
    <s v="Drynites"/>
    <n v="844.76427000000001"/>
  </r>
  <r>
    <x v="2"/>
    <x v="1"/>
    <d v="2022-10-02T00:00:00"/>
    <s v="Drynites"/>
    <n v="899.90810999999985"/>
  </r>
  <r>
    <x v="3"/>
    <x v="1"/>
    <d v="2022-10-09T00:00:00"/>
    <s v="Drynites"/>
    <n v="873.44672000000003"/>
  </r>
  <r>
    <x v="3"/>
    <x v="1"/>
    <d v="2022-10-16T00:00:00"/>
    <s v="Drynites"/>
    <n v="892.19367999999997"/>
  </r>
  <r>
    <x v="3"/>
    <x v="1"/>
    <d v="2022-10-23T00:00:00"/>
    <s v="Drynites"/>
    <n v="880.38045000000011"/>
  </r>
  <r>
    <x v="3"/>
    <x v="1"/>
    <d v="2022-10-30T00:00:00"/>
    <s v="Drynites"/>
    <n v="857.51595999999995"/>
  </r>
  <r>
    <x v="3"/>
    <x v="1"/>
    <d v="2022-11-06T00:00:00"/>
    <s v="Drynites"/>
    <n v="840.89882999999998"/>
  </r>
  <r>
    <x v="3"/>
    <x v="1"/>
    <d v="2022-11-13T00:00:00"/>
    <s v="Drynites"/>
    <n v="841.21875000000011"/>
  </r>
  <r>
    <x v="3"/>
    <x v="1"/>
    <d v="2022-11-20T00:00:00"/>
    <s v="Drynites"/>
    <n v="844.72829999999999"/>
  </r>
  <r>
    <x v="3"/>
    <x v="1"/>
    <d v="2022-11-27T00:00:00"/>
    <s v="Drynites"/>
    <n v="875.3840100000001"/>
  </r>
  <r>
    <x v="3"/>
    <x v="1"/>
    <d v="2022-12-04T00:00:00"/>
    <s v="Drynites"/>
    <n v="908.41692000000012"/>
  </r>
  <r>
    <x v="3"/>
    <x v="1"/>
    <d v="2022-12-11T00:00:00"/>
    <s v="Drynites"/>
    <n v="901.80458999999996"/>
  </r>
  <r>
    <x v="3"/>
    <x v="1"/>
    <d v="2022-12-18T00:00:00"/>
    <s v="Drynites"/>
    <n v="956.38358000000005"/>
  </r>
  <r>
    <x v="3"/>
    <x v="1"/>
    <d v="2022-12-25T00:00:00"/>
    <s v="Drynites"/>
    <n v="1087.8415199999999"/>
  </r>
  <r>
    <x v="3"/>
    <x v="1"/>
    <d v="2023-01-01T00:00:00"/>
    <s v="Drynites"/>
    <n v="729.79642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23116-DC47-40D9-A875-676E7CBCC31F}" name="PivotTable1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7" firstHeaderRow="1" firstDataRow="1" firstDataCol="1"/>
  <pivotFields count="5">
    <pivotField axis="axisRow" showAll="0">
      <items count="5">
        <item x="2"/>
        <item x="1"/>
        <item x="3"/>
        <item h="1" x="0"/>
        <item t="default"/>
      </items>
    </pivotField>
    <pivotField showAll="0">
      <items count="3">
        <item x="0"/>
        <item x="1"/>
        <item t="default"/>
      </items>
    </pivotField>
    <pivotField numFmtId="170" showAll="0"/>
    <pivotField showAll="0"/>
    <pivotField dataField="1" numFmtId="17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rynites_Volu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1"/>
  <sheetViews>
    <sheetView showGridLines="0" workbookViewId="0"/>
  </sheetViews>
  <sheetFormatPr defaultColWidth="11.42578125" defaultRowHeight="15" x14ac:dyDescent="0.25"/>
  <cols>
    <col min="1" max="1" width="22.28515625" customWidth="1"/>
    <col min="2" max="2" width="19.42578125" bestFit="1" customWidth="1"/>
    <col min="3" max="7" width="15.7109375" customWidth="1"/>
    <col min="8" max="9" width="12.85546875" customWidth="1"/>
    <col min="10" max="10" width="14.28515625" bestFit="1" customWidth="1"/>
    <col min="13" max="13" width="13" customWidth="1"/>
  </cols>
  <sheetData>
    <row r="1" spans="1:7" x14ac:dyDescent="0.25">
      <c r="A1" t="s">
        <v>5</v>
      </c>
      <c r="B1" t="s">
        <v>4</v>
      </c>
    </row>
    <row r="2" spans="1:7" x14ac:dyDescent="0.25">
      <c r="A2" t="s">
        <v>10</v>
      </c>
      <c r="B2" t="s">
        <v>11</v>
      </c>
    </row>
    <row r="4" spans="1:7" ht="30" x14ac:dyDescent="0.25">
      <c r="A4" s="10" t="s">
        <v>12</v>
      </c>
      <c r="B4" s="3" t="s">
        <v>0</v>
      </c>
      <c r="C4" s="3" t="s">
        <v>7</v>
      </c>
      <c r="D4" s="3" t="s">
        <v>8</v>
      </c>
      <c r="E4" s="3" t="s">
        <v>9</v>
      </c>
      <c r="F4" s="3" t="s">
        <v>1</v>
      </c>
      <c r="G4" s="3" t="s">
        <v>3</v>
      </c>
    </row>
    <row r="5" spans="1:7" x14ac:dyDescent="0.25">
      <c r="A5" s="1">
        <v>2019</v>
      </c>
      <c r="B5" s="13">
        <f>SUM(B14:B25)</f>
        <v>73064.929999999993</v>
      </c>
      <c r="C5" s="13">
        <f>SUM(C14:C25)</f>
        <v>25069687.462313369</v>
      </c>
      <c r="D5" s="13">
        <f>SUM(D14:D25)</f>
        <v>12469925.332449028</v>
      </c>
      <c r="E5" s="5">
        <f t="shared" ref="E5:E8" si="0">D5/C5</f>
        <v>0.49741048232829999</v>
      </c>
      <c r="F5" s="4">
        <f t="shared" ref="F5" si="1">C5/B5</f>
        <v>343.1151916837992</v>
      </c>
      <c r="G5" s="4">
        <f t="shared" ref="G5" si="2">D5/B5</f>
        <v>170.66909298960567</v>
      </c>
    </row>
    <row r="6" spans="1:7" x14ac:dyDescent="0.25">
      <c r="A6" s="1">
        <v>2020</v>
      </c>
      <c r="B6" s="13">
        <f>SUM(B26:B37)</f>
        <v>77814.235000000001</v>
      </c>
      <c r="C6" s="13">
        <f>SUM(C26:C37)</f>
        <v>27012443.95392232</v>
      </c>
      <c r="D6" s="13">
        <f>SUM(D26:D37)</f>
        <v>14029212.933626238</v>
      </c>
      <c r="E6" s="5">
        <f t="shared" si="0"/>
        <v>0.51936111214361769</v>
      </c>
      <c r="F6" s="4">
        <f t="shared" ref="F6:F8" si="3">C6/B6</f>
        <v>347.14013385754316</v>
      </c>
      <c r="G6" s="4">
        <f t="shared" ref="G6:G8" si="4">D6/B6</f>
        <v>180.29108598993793</v>
      </c>
    </row>
    <row r="7" spans="1:7" x14ac:dyDescent="0.25">
      <c r="A7" s="1">
        <v>2021</v>
      </c>
      <c r="B7" s="13">
        <f>SUM(B38:B49)</f>
        <v>79331.443999999989</v>
      </c>
      <c r="C7" s="13">
        <f>SUM(C38:C49)</f>
        <v>26847021.110000007</v>
      </c>
      <c r="D7" s="13">
        <f>SUM(D38:D49)</f>
        <v>13534166.589230334</v>
      </c>
      <c r="E7" s="5">
        <f t="shared" si="0"/>
        <v>0.50412172485643536</v>
      </c>
      <c r="F7" s="4">
        <f t="shared" si="3"/>
        <v>338.41588853469011</v>
      </c>
      <c r="G7" s="4">
        <f t="shared" si="4"/>
        <v>170.60280144693112</v>
      </c>
    </row>
    <row r="8" spans="1:7" x14ac:dyDescent="0.25">
      <c r="A8" s="1">
        <v>2022</v>
      </c>
      <c r="B8" s="13">
        <f>SUM(B50:B61)</f>
        <v>74953.760000000009</v>
      </c>
      <c r="C8" s="13">
        <f>SUM(C50:C61)</f>
        <v>26238572.022107877</v>
      </c>
      <c r="D8" s="13">
        <f>SUM(D50:D61)</f>
        <v>11889036.145800347</v>
      </c>
      <c r="E8" s="5">
        <f t="shared" si="0"/>
        <v>0.45311292610676301</v>
      </c>
      <c r="F8" s="4">
        <f t="shared" si="3"/>
        <v>350.06345274883972</v>
      </c>
      <c r="G8" s="4">
        <f t="shared" si="4"/>
        <v>158.61827539806336</v>
      </c>
    </row>
    <row r="10" spans="1:7" ht="30" x14ac:dyDescent="0.25">
      <c r="A10" s="10" t="s">
        <v>12</v>
      </c>
      <c r="B10" s="3" t="s">
        <v>0</v>
      </c>
      <c r="C10" s="3" t="s">
        <v>7</v>
      </c>
      <c r="D10" s="3" t="s">
        <v>8</v>
      </c>
      <c r="E10" s="3" t="s">
        <v>9</v>
      </c>
      <c r="F10" s="3" t="s">
        <v>1</v>
      </c>
      <c r="G10" s="3" t="s">
        <v>3</v>
      </c>
    </row>
    <row r="11" spans="1:7" x14ac:dyDescent="0.25">
      <c r="A11" s="1" t="s">
        <v>2</v>
      </c>
      <c r="B11" s="25" t="s">
        <v>6</v>
      </c>
      <c r="C11" s="26"/>
      <c r="D11" s="26"/>
      <c r="E11" s="26"/>
      <c r="F11" s="26"/>
      <c r="G11" s="27"/>
    </row>
    <row r="12" spans="1:7" x14ac:dyDescent="0.25">
      <c r="A12" s="2">
        <v>43405</v>
      </c>
      <c r="B12" s="7">
        <v>6546</v>
      </c>
      <c r="C12" s="6">
        <v>2204166.83978596</v>
      </c>
      <c r="D12" s="6">
        <v>1012133.15234497</v>
      </c>
      <c r="E12" s="5">
        <f t="shared" ref="E12:E52" si="5">D12/C12</f>
        <v>0.45919080809838114</v>
      </c>
      <c r="F12" s="4">
        <f t="shared" ref="F12:F52" si="6">C12/B12</f>
        <v>336.71965166299418</v>
      </c>
      <c r="G12" s="4">
        <f t="shared" ref="G12:G52" si="7">D12/B12</f>
        <v>154.61856894973573</v>
      </c>
    </row>
    <row r="13" spans="1:7" x14ac:dyDescent="0.25">
      <c r="A13" s="2">
        <v>43435</v>
      </c>
      <c r="B13" s="7">
        <v>6566.04</v>
      </c>
      <c r="C13" s="6">
        <v>2115086.6285893102</v>
      </c>
      <c r="D13" s="6">
        <v>1167333.2290118099</v>
      </c>
      <c r="E13" s="5">
        <f t="shared" si="5"/>
        <v>0.55190799905457344</v>
      </c>
      <c r="F13" s="4">
        <f t="shared" si="6"/>
        <v>322.12515132245773</v>
      </c>
      <c r="G13" s="4">
        <f t="shared" si="7"/>
        <v>177.78344771152931</v>
      </c>
    </row>
    <row r="14" spans="1:7" x14ac:dyDescent="0.25">
      <c r="A14" s="2">
        <v>43466</v>
      </c>
      <c r="B14" s="7">
        <v>6893.47</v>
      </c>
      <c r="C14" s="6">
        <v>2201065.7529930598</v>
      </c>
      <c r="D14" s="6">
        <v>1052834.7432262099</v>
      </c>
      <c r="E14" s="5">
        <f t="shared" si="5"/>
        <v>0.47832952822719677</v>
      </c>
      <c r="F14" s="4">
        <f t="shared" si="6"/>
        <v>319.29721214323985</v>
      </c>
      <c r="G14" s="4">
        <f t="shared" si="7"/>
        <v>152.72928484873509</v>
      </c>
    </row>
    <row r="15" spans="1:7" x14ac:dyDescent="0.25">
      <c r="A15" s="2">
        <v>43497</v>
      </c>
      <c r="B15" s="7">
        <v>4410.7</v>
      </c>
      <c r="C15" s="6">
        <v>1610487.8089716199</v>
      </c>
      <c r="D15" s="6">
        <v>765501.15196826297</v>
      </c>
      <c r="E15" s="5">
        <f t="shared" si="5"/>
        <v>0.47532253749693093</v>
      </c>
      <c r="F15" s="4">
        <f t="shared" si="6"/>
        <v>365.13202189485116</v>
      </c>
      <c r="G15" s="4">
        <f t="shared" si="7"/>
        <v>173.5554791684456</v>
      </c>
    </row>
    <row r="16" spans="1:7" x14ac:dyDescent="0.25">
      <c r="A16" s="2">
        <v>43525</v>
      </c>
      <c r="B16" s="7">
        <v>5847.29</v>
      </c>
      <c r="C16" s="6">
        <v>1935769.4168920901</v>
      </c>
      <c r="D16" s="6">
        <v>946006.07905019505</v>
      </c>
      <c r="E16" s="5">
        <f t="shared" si="5"/>
        <v>0.48869770892910558</v>
      </c>
      <c r="F16" s="4">
        <f t="shared" si="6"/>
        <v>331.05411513574495</v>
      </c>
      <c r="G16" s="4">
        <f t="shared" si="7"/>
        <v>161.78538759839088</v>
      </c>
    </row>
    <row r="17" spans="1:7" x14ac:dyDescent="0.25">
      <c r="A17" s="2">
        <v>43556</v>
      </c>
      <c r="B17" s="7">
        <v>6113.8</v>
      </c>
      <c r="C17" s="6">
        <v>2238708.1342652999</v>
      </c>
      <c r="D17" s="6">
        <v>1163871.5953606199</v>
      </c>
      <c r="E17" s="5">
        <f t="shared" si="5"/>
        <v>0.51988536493283422</v>
      </c>
      <c r="F17" s="4">
        <f t="shared" si="6"/>
        <v>366.1729422397363</v>
      </c>
      <c r="G17" s="4">
        <f t="shared" si="7"/>
        <v>190.36795370483495</v>
      </c>
    </row>
    <row r="18" spans="1:7" x14ac:dyDescent="0.25">
      <c r="A18" s="2">
        <v>43586</v>
      </c>
      <c r="B18" s="7">
        <v>5583.81</v>
      </c>
      <c r="C18" s="6">
        <v>1916509.3348801199</v>
      </c>
      <c r="D18" s="6">
        <v>928127.23124516604</v>
      </c>
      <c r="E18" s="5">
        <f t="shared" si="5"/>
        <v>0.48428004724705481</v>
      </c>
      <c r="F18" s="4">
        <f t="shared" si="6"/>
        <v>343.22610097408756</v>
      </c>
      <c r="G18" s="4">
        <f t="shared" si="7"/>
        <v>166.21755239615351</v>
      </c>
    </row>
    <row r="19" spans="1:7" x14ac:dyDescent="0.25">
      <c r="A19" s="2">
        <v>43617</v>
      </c>
      <c r="B19" s="7">
        <v>5461.1</v>
      </c>
      <c r="C19" s="6">
        <v>1862736.2619934899</v>
      </c>
      <c r="D19" s="6">
        <v>867935.46110538405</v>
      </c>
      <c r="E19" s="5">
        <f t="shared" si="5"/>
        <v>0.46594651041824053</v>
      </c>
      <c r="F19" s="4">
        <f t="shared" si="6"/>
        <v>341.09176942255039</v>
      </c>
      <c r="G19" s="4">
        <f t="shared" si="7"/>
        <v>158.93051969482045</v>
      </c>
    </row>
    <row r="20" spans="1:7" x14ac:dyDescent="0.25">
      <c r="A20" s="2">
        <v>43647</v>
      </c>
      <c r="B20" s="7">
        <v>6325.09</v>
      </c>
      <c r="C20" s="6">
        <v>2206183.6813489799</v>
      </c>
      <c r="D20" s="6">
        <v>1029107.91899771</v>
      </c>
      <c r="E20" s="5">
        <f t="shared" si="5"/>
        <v>0.46646520310061301</v>
      </c>
      <c r="F20" s="4">
        <f t="shared" si="6"/>
        <v>348.79878094208618</v>
      </c>
      <c r="G20" s="4">
        <f t="shared" si="7"/>
        <v>162.70249419339646</v>
      </c>
    </row>
    <row r="21" spans="1:7" x14ac:dyDescent="0.25">
      <c r="A21" s="2">
        <v>43678</v>
      </c>
      <c r="B21" s="7">
        <v>7169.96</v>
      </c>
      <c r="C21" s="6">
        <v>2380192.6008230401</v>
      </c>
      <c r="D21" s="6">
        <v>1108429.2674897099</v>
      </c>
      <c r="E21" s="5">
        <f t="shared" si="5"/>
        <v>0.46568889723731988</v>
      </c>
      <c r="F21" s="4">
        <f t="shared" si="6"/>
        <v>331.96734721296076</v>
      </c>
      <c r="G21" s="4">
        <f t="shared" si="7"/>
        <v>154.59350784240218</v>
      </c>
    </row>
    <row r="22" spans="1:7" x14ac:dyDescent="0.25">
      <c r="A22" s="2">
        <v>43709</v>
      </c>
      <c r="B22" s="7">
        <v>6053.09</v>
      </c>
      <c r="C22" s="6">
        <v>2158354.65537094</v>
      </c>
      <c r="D22" s="6">
        <v>1210955.3215989401</v>
      </c>
      <c r="E22" s="5">
        <f t="shared" si="5"/>
        <v>0.5610548380385717</v>
      </c>
      <c r="F22" s="4">
        <f t="shared" si="6"/>
        <v>356.57071931376203</v>
      </c>
      <c r="G22" s="4">
        <f t="shared" si="7"/>
        <v>200.0557271738798</v>
      </c>
    </row>
    <row r="23" spans="1:7" x14ac:dyDescent="0.25">
      <c r="A23" s="2">
        <v>43739</v>
      </c>
      <c r="B23" s="7">
        <v>6744.26</v>
      </c>
      <c r="C23" s="6">
        <v>2255665.6822064901</v>
      </c>
      <c r="D23" s="6">
        <v>1109306.03693759</v>
      </c>
      <c r="E23" s="5">
        <f t="shared" si="5"/>
        <v>0.49178654695516222</v>
      </c>
      <c r="F23" s="4">
        <f t="shared" si="6"/>
        <v>334.45710607338538</v>
      </c>
      <c r="G23" s="4">
        <f t="shared" si="7"/>
        <v>164.4815053004466</v>
      </c>
    </row>
    <row r="24" spans="1:7" x14ac:dyDescent="0.25">
      <c r="A24" s="2">
        <v>43770</v>
      </c>
      <c r="B24" s="7">
        <v>5890.8</v>
      </c>
      <c r="C24" s="6">
        <v>1976744.9000154999</v>
      </c>
      <c r="D24" s="6">
        <v>1027374.29855836</v>
      </c>
      <c r="E24" s="5">
        <f t="shared" si="5"/>
        <v>0.51973033978754879</v>
      </c>
      <c r="F24" s="4">
        <f t="shared" si="6"/>
        <v>335.56476200439664</v>
      </c>
      <c r="G24" s="4">
        <f t="shared" si="7"/>
        <v>174.40318777727302</v>
      </c>
    </row>
    <row r="25" spans="1:7" x14ac:dyDescent="0.25">
      <c r="A25" s="2">
        <v>43800</v>
      </c>
      <c r="B25" s="7">
        <v>6571.56</v>
      </c>
      <c r="C25" s="6">
        <v>2327269.2325527398</v>
      </c>
      <c r="D25" s="6">
        <v>1260476.2269108801</v>
      </c>
      <c r="E25" s="5">
        <f t="shared" si="5"/>
        <v>0.54161169205519311</v>
      </c>
      <c r="F25" s="4">
        <f t="shared" si="6"/>
        <v>354.14258297158358</v>
      </c>
      <c r="G25" s="4">
        <f t="shared" si="7"/>
        <v>191.807763592036</v>
      </c>
    </row>
    <row r="26" spans="1:7" x14ac:dyDescent="0.25">
      <c r="A26" s="2">
        <v>43831</v>
      </c>
      <c r="B26" s="7">
        <v>7926</v>
      </c>
      <c r="C26" s="6">
        <v>2574464.0683395602</v>
      </c>
      <c r="D26" s="6">
        <v>1323671.70315002</v>
      </c>
      <c r="E26" s="5">
        <f t="shared" si="5"/>
        <v>0.51415427367131294</v>
      </c>
      <c r="F26" s="4">
        <f t="shared" si="6"/>
        <v>324.81252439308105</v>
      </c>
      <c r="G26" s="4">
        <f t="shared" si="7"/>
        <v>167.0037475586702</v>
      </c>
    </row>
    <row r="27" spans="1:7" x14ac:dyDescent="0.25">
      <c r="A27" s="2">
        <v>43862</v>
      </c>
      <c r="B27" s="7">
        <v>5452.76</v>
      </c>
      <c r="C27" s="6">
        <v>1820128.9610389599</v>
      </c>
      <c r="D27" s="6">
        <v>957287.79984721099</v>
      </c>
      <c r="E27" s="5">
        <f t="shared" si="5"/>
        <v>0.52594504034525946</v>
      </c>
      <c r="F27" s="4">
        <f t="shared" si="6"/>
        <v>333.79957325078675</v>
      </c>
      <c r="G27" s="4">
        <f t="shared" si="7"/>
        <v>175.56023002061542</v>
      </c>
    </row>
    <row r="28" spans="1:7" x14ac:dyDescent="0.25">
      <c r="A28" s="2">
        <v>43891</v>
      </c>
      <c r="B28" s="7">
        <v>7254.11</v>
      </c>
      <c r="C28" s="6">
        <v>2401900.5071389498</v>
      </c>
      <c r="D28" s="6">
        <v>1200724.2412421</v>
      </c>
      <c r="E28" s="5">
        <f t="shared" si="5"/>
        <v>0.49990590271049817</v>
      </c>
      <c r="F28" s="4">
        <f t="shared" si="6"/>
        <v>331.10891717094859</v>
      </c>
      <c r="G28" s="4">
        <f t="shared" si="7"/>
        <v>165.52330213383863</v>
      </c>
    </row>
    <row r="29" spans="1:7" x14ac:dyDescent="0.25">
      <c r="A29" s="2">
        <v>43922</v>
      </c>
      <c r="B29" s="7">
        <v>5927.72</v>
      </c>
      <c r="C29" s="6">
        <v>2066504.73348923</v>
      </c>
      <c r="D29" s="6">
        <v>1007300.32255463</v>
      </c>
      <c r="E29" s="5">
        <f t="shared" si="5"/>
        <v>0.48744157525051213</v>
      </c>
      <c r="F29" s="4">
        <f t="shared" si="6"/>
        <v>348.61712994021815</v>
      </c>
      <c r="G29" s="4">
        <f t="shared" si="7"/>
        <v>169.93048297737241</v>
      </c>
    </row>
    <row r="30" spans="1:7" x14ac:dyDescent="0.25">
      <c r="A30" s="2">
        <v>43952</v>
      </c>
      <c r="B30" s="7">
        <v>5378.15</v>
      </c>
      <c r="C30" s="6">
        <v>1909659.9663110599</v>
      </c>
      <c r="D30" s="6">
        <v>1029358.41822411</v>
      </c>
      <c r="E30" s="5">
        <f t="shared" si="5"/>
        <v>0.53902707098821823</v>
      </c>
      <c r="F30" s="4">
        <f t="shared" si="6"/>
        <v>355.07748320724784</v>
      </c>
      <c r="G30" s="4">
        <f t="shared" si="7"/>
        <v>191.39637574707103</v>
      </c>
    </row>
    <row r="31" spans="1:7" x14ac:dyDescent="0.25">
      <c r="A31" s="2">
        <v>43983</v>
      </c>
      <c r="B31" s="7">
        <v>5212.38</v>
      </c>
      <c r="C31" s="6">
        <v>1894544.2321703201</v>
      </c>
      <c r="D31" s="6">
        <v>957316.80563425797</v>
      </c>
      <c r="E31" s="5">
        <f t="shared" si="5"/>
        <v>0.50530190289492005</v>
      </c>
      <c r="F31" s="4">
        <f t="shared" si="6"/>
        <v>363.47009085491084</v>
      </c>
      <c r="G31" s="4">
        <f t="shared" si="7"/>
        <v>183.66212855437593</v>
      </c>
    </row>
    <row r="32" spans="1:7" x14ac:dyDescent="0.25">
      <c r="A32" s="2">
        <v>44013</v>
      </c>
      <c r="B32" s="7">
        <v>6721.44</v>
      </c>
      <c r="C32" s="6">
        <v>2341021.5750081302</v>
      </c>
      <c r="D32" s="6">
        <v>1216813.8626749101</v>
      </c>
      <c r="E32" s="5">
        <f t="shared" si="5"/>
        <v>0.51977900403189758</v>
      </c>
      <c r="F32" s="4">
        <f t="shared" si="6"/>
        <v>348.29167187509375</v>
      </c>
      <c r="G32" s="4">
        <f t="shared" si="7"/>
        <v>181.03469831984071</v>
      </c>
    </row>
    <row r="33" spans="1:8" x14ac:dyDescent="0.25">
      <c r="A33" s="2">
        <v>44044</v>
      </c>
      <c r="B33" s="7">
        <v>5827</v>
      </c>
      <c r="C33" s="6">
        <v>2288924.5362241301</v>
      </c>
      <c r="D33" s="6">
        <v>1331574.2270402301</v>
      </c>
      <c r="E33" s="5">
        <f t="shared" si="5"/>
        <v>0.58174667009198555</v>
      </c>
      <c r="F33" s="4">
        <f t="shared" si="6"/>
        <v>392.81354663190837</v>
      </c>
      <c r="G33" s="4">
        <f t="shared" si="7"/>
        <v>228.51797272013559</v>
      </c>
    </row>
    <row r="34" spans="1:8" x14ac:dyDescent="0.25">
      <c r="A34" s="2">
        <v>44075</v>
      </c>
      <c r="B34" s="7">
        <v>6880.86</v>
      </c>
      <c r="C34" s="6">
        <v>2340284.1549295699</v>
      </c>
      <c r="D34" s="6">
        <v>1137612.2415343099</v>
      </c>
      <c r="E34" s="5">
        <f t="shared" si="5"/>
        <v>0.48610004863642126</v>
      </c>
      <c r="F34" s="4">
        <f t="shared" si="6"/>
        <v>340.11506627508334</v>
      </c>
      <c r="G34" s="4">
        <f t="shared" si="7"/>
        <v>165.32995025829766</v>
      </c>
    </row>
    <row r="35" spans="1:8" x14ac:dyDescent="0.25">
      <c r="A35" s="2">
        <v>44105</v>
      </c>
      <c r="B35" s="7">
        <v>8475.2199999999993</v>
      </c>
      <c r="C35" s="6">
        <v>2928494.7962040999</v>
      </c>
      <c r="D35" s="6">
        <v>1513594.37616676</v>
      </c>
      <c r="E35" s="5">
        <f t="shared" si="5"/>
        <v>0.51685062856477437</v>
      </c>
      <c r="F35" s="4">
        <f t="shared" si="6"/>
        <v>345.53613902696333</v>
      </c>
      <c r="G35" s="4">
        <f t="shared" si="7"/>
        <v>178.59057064793129</v>
      </c>
    </row>
    <row r="36" spans="1:8" x14ac:dyDescent="0.25">
      <c r="A36" s="2">
        <v>44136</v>
      </c>
      <c r="B36" s="7">
        <v>6179.44</v>
      </c>
      <c r="C36" s="6">
        <v>2153497.55306831</v>
      </c>
      <c r="D36" s="6">
        <v>1098781.6055576999</v>
      </c>
      <c r="E36" s="5">
        <f t="shared" si="5"/>
        <v>0.51023118368170539</v>
      </c>
      <c r="F36" s="4">
        <f t="shared" si="6"/>
        <v>348.49396596913476</v>
      </c>
      <c r="G36" s="4">
        <f t="shared" si="7"/>
        <v>177.81248876236359</v>
      </c>
    </row>
    <row r="37" spans="1:8" x14ac:dyDescent="0.25">
      <c r="A37" s="2">
        <v>44166</v>
      </c>
      <c r="B37" s="7">
        <v>6579.1549999999988</v>
      </c>
      <c r="C37" s="6">
        <v>2293018.8699999996</v>
      </c>
      <c r="D37" s="6">
        <v>1255177.3300000005</v>
      </c>
      <c r="E37" s="5">
        <f t="shared" si="5"/>
        <v>0.54739075479130306</v>
      </c>
      <c r="F37" s="4">
        <f t="shared" si="6"/>
        <v>348.52786870046384</v>
      </c>
      <c r="G37" s="4">
        <f t="shared" si="7"/>
        <v>190.78093311375105</v>
      </c>
    </row>
    <row r="38" spans="1:8" x14ac:dyDescent="0.25">
      <c r="A38" s="2">
        <v>44197</v>
      </c>
      <c r="B38" s="7">
        <v>7412.3559999999989</v>
      </c>
      <c r="C38" s="6">
        <v>2578599.5699999998</v>
      </c>
      <c r="D38" s="6">
        <v>1396908.7952426299</v>
      </c>
      <c r="E38" s="5">
        <f t="shared" si="5"/>
        <v>0.54173157069231581</v>
      </c>
      <c r="F38" s="4">
        <f t="shared" si="6"/>
        <v>347.87853821376092</v>
      </c>
      <c r="G38" s="4">
        <f t="shared" si="7"/>
        <v>188.45678691668752</v>
      </c>
      <c r="H38" s="9"/>
    </row>
    <row r="39" spans="1:8" x14ac:dyDescent="0.25">
      <c r="A39" s="2">
        <v>44228</v>
      </c>
      <c r="B39" s="7">
        <v>6016.4719999999979</v>
      </c>
      <c r="C39" s="6">
        <v>2122933.1800000006</v>
      </c>
      <c r="D39" s="6">
        <v>1208415.9643613501</v>
      </c>
      <c r="E39" s="5">
        <f t="shared" si="5"/>
        <v>0.56921997156846438</v>
      </c>
      <c r="F39" s="4">
        <f t="shared" si="6"/>
        <v>352.853496201761</v>
      </c>
      <c r="G39" s="4">
        <f t="shared" si="7"/>
        <v>200.85125707579965</v>
      </c>
      <c r="H39" s="9"/>
    </row>
    <row r="40" spans="1:8" x14ac:dyDescent="0.25">
      <c r="A40" s="2">
        <v>44256</v>
      </c>
      <c r="B40" s="7">
        <v>5733.2069999999994</v>
      </c>
      <c r="C40" s="6">
        <v>1996478.5799999998</v>
      </c>
      <c r="D40" s="6">
        <v>845587.59867948794</v>
      </c>
      <c r="E40" s="5">
        <f t="shared" si="5"/>
        <v>0.42353952962494995</v>
      </c>
      <c r="F40" s="4">
        <f t="shared" si="6"/>
        <v>348.23068136210679</v>
      </c>
      <c r="G40" s="4">
        <f t="shared" si="7"/>
        <v>147.48945898508254</v>
      </c>
      <c r="H40" s="9"/>
    </row>
    <row r="41" spans="1:8" x14ac:dyDescent="0.25">
      <c r="A41" s="2">
        <v>44287</v>
      </c>
      <c r="B41" s="7">
        <v>7115.3269999999993</v>
      </c>
      <c r="C41" s="6">
        <v>2402408.3400000012</v>
      </c>
      <c r="D41" s="6">
        <v>1411605.1209207401</v>
      </c>
      <c r="E41" s="5">
        <f t="shared" si="5"/>
        <v>0.58757917936662651</v>
      </c>
      <c r="F41" s="4">
        <f t="shared" si="6"/>
        <v>337.63850066202178</v>
      </c>
      <c r="G41" s="4">
        <f t="shared" si="7"/>
        <v>198.38935314156893</v>
      </c>
      <c r="H41" s="9"/>
    </row>
    <row r="42" spans="1:8" x14ac:dyDescent="0.25">
      <c r="A42" s="2">
        <v>44317</v>
      </c>
      <c r="B42" s="7">
        <v>6752.145999999997</v>
      </c>
      <c r="C42" s="6">
        <v>2242714.6999999997</v>
      </c>
      <c r="D42" s="6">
        <v>1355779.97274227</v>
      </c>
      <c r="E42" s="5">
        <f t="shared" si="5"/>
        <v>0.60452627913049761</v>
      </c>
      <c r="F42" s="4">
        <f t="shared" si="6"/>
        <v>332.14843103214901</v>
      </c>
      <c r="G42" s="4">
        <f t="shared" si="7"/>
        <v>200.79245513089774</v>
      </c>
      <c r="H42" s="9"/>
    </row>
    <row r="43" spans="1:8" x14ac:dyDescent="0.25">
      <c r="A43" s="2">
        <v>44348</v>
      </c>
      <c r="B43" s="7">
        <v>5764.3830000000034</v>
      </c>
      <c r="C43" s="6">
        <v>1906691.17</v>
      </c>
      <c r="D43" s="6">
        <v>874828.65698985301</v>
      </c>
      <c r="E43" s="5">
        <f t="shared" si="5"/>
        <v>0.45882032221812463</v>
      </c>
      <c r="F43" s="4">
        <f t="shared" si="6"/>
        <v>330.77107645345541</v>
      </c>
      <c r="G43" s="4">
        <f t="shared" si="7"/>
        <v>151.76449187881036</v>
      </c>
      <c r="H43" s="9"/>
    </row>
    <row r="44" spans="1:8" x14ac:dyDescent="0.25">
      <c r="A44" s="2">
        <v>44378</v>
      </c>
      <c r="B44" s="7">
        <v>6594.152</v>
      </c>
      <c r="C44" s="6">
        <v>2341345.5800000019</v>
      </c>
      <c r="D44" s="6">
        <v>1244168.3758214701</v>
      </c>
      <c r="E44" s="5">
        <f t="shared" si="5"/>
        <v>0.53139031950228766</v>
      </c>
      <c r="F44" s="8">
        <f t="shared" si="6"/>
        <v>355.06393847154294</v>
      </c>
      <c r="G44" s="4">
        <f t="shared" si="7"/>
        <v>188.67753970813382</v>
      </c>
      <c r="H44" s="9"/>
    </row>
    <row r="45" spans="1:8" x14ac:dyDescent="0.25">
      <c r="A45" s="2">
        <v>44409</v>
      </c>
      <c r="B45" s="7">
        <v>6098.0969999999979</v>
      </c>
      <c r="C45" s="6">
        <v>2174036.5099999998</v>
      </c>
      <c r="D45" s="6">
        <v>1250925.0197827399</v>
      </c>
      <c r="E45" s="5">
        <f t="shared" si="5"/>
        <v>0.57539282989444374</v>
      </c>
      <c r="F45" s="8">
        <f t="shared" si="6"/>
        <v>356.51064750199947</v>
      </c>
      <c r="G45" s="4">
        <f t="shared" si="7"/>
        <v>205.13367035367597</v>
      </c>
      <c r="H45" s="9"/>
    </row>
    <row r="46" spans="1:8" x14ac:dyDescent="0.25">
      <c r="A46" s="2">
        <v>44440</v>
      </c>
      <c r="B46" s="7">
        <v>7337.9520000000002</v>
      </c>
      <c r="C46" s="6">
        <v>2492202.8100000005</v>
      </c>
      <c r="D46" s="6">
        <v>1121928.0770628799</v>
      </c>
      <c r="E46" s="5">
        <f t="shared" si="5"/>
        <v>0.45017527167577492</v>
      </c>
      <c r="F46" s="8">
        <f t="shared" si="6"/>
        <v>339.63193136177512</v>
      </c>
      <c r="G46" s="4">
        <f t="shared" si="7"/>
        <v>152.89389697055526</v>
      </c>
      <c r="H46" s="9"/>
    </row>
    <row r="47" spans="1:8" x14ac:dyDescent="0.25">
      <c r="A47" s="2">
        <v>44470</v>
      </c>
      <c r="B47" s="7">
        <v>7784.3860000000004</v>
      </c>
      <c r="C47" s="6">
        <v>2600622.91</v>
      </c>
      <c r="D47" s="6">
        <v>1199620.5527413499</v>
      </c>
      <c r="E47" s="5">
        <f t="shared" si="5"/>
        <v>0.46128200598730779</v>
      </c>
      <c r="F47" s="4">
        <f t="shared" si="6"/>
        <v>334.08195713830224</v>
      </c>
      <c r="G47" s="4">
        <f t="shared" si="7"/>
        <v>154.10599535292184</v>
      </c>
      <c r="H47" s="9"/>
    </row>
    <row r="48" spans="1:8" x14ac:dyDescent="0.25">
      <c r="A48" s="2">
        <v>44501</v>
      </c>
      <c r="B48" s="7">
        <v>6829.9850000000006</v>
      </c>
      <c r="C48" s="6">
        <v>2221422.1199999992</v>
      </c>
      <c r="D48" s="6">
        <v>959275.90792838798</v>
      </c>
      <c r="E48" s="5">
        <f t="shared" si="5"/>
        <v>0.43182963710129452</v>
      </c>
      <c r="F48" s="4">
        <f t="shared" si="6"/>
        <v>325.24553421420381</v>
      </c>
      <c r="G48" s="4">
        <f t="shared" si="7"/>
        <v>140.45066100853631</v>
      </c>
      <c r="H48" s="9"/>
    </row>
    <row r="49" spans="1:8" x14ac:dyDescent="0.25">
      <c r="A49" s="2">
        <v>44531</v>
      </c>
      <c r="B49" s="7">
        <v>5892.9810000000007</v>
      </c>
      <c r="C49" s="6">
        <v>1767565.6399999997</v>
      </c>
      <c r="D49" s="6">
        <v>665122.54695717397</v>
      </c>
      <c r="E49" s="5">
        <f t="shared" si="5"/>
        <v>0.37629298279252255</v>
      </c>
      <c r="F49" s="4">
        <f t="shared" si="6"/>
        <v>299.94422856615341</v>
      </c>
      <c r="G49" s="4">
        <f t="shared" si="7"/>
        <v>112.86690843856002</v>
      </c>
      <c r="H49" s="9"/>
    </row>
    <row r="50" spans="1:8" x14ac:dyDescent="0.25">
      <c r="A50" s="2">
        <v>44562</v>
      </c>
      <c r="B50" s="7">
        <v>8664.5</v>
      </c>
      <c r="C50" s="6">
        <v>2845701.4148148098</v>
      </c>
      <c r="D50" s="6">
        <v>1367971.58518518</v>
      </c>
      <c r="E50" s="5">
        <f t="shared" si="5"/>
        <v>0.48071508066991059</v>
      </c>
      <c r="F50" s="4">
        <f t="shared" si="6"/>
        <v>328.43227131569159</v>
      </c>
      <c r="G50" s="4">
        <f t="shared" si="7"/>
        <v>157.88234580012465</v>
      </c>
    </row>
    <row r="51" spans="1:8" x14ac:dyDescent="0.25">
      <c r="A51" s="2">
        <v>44593</v>
      </c>
      <c r="B51" s="7">
        <v>4281.83</v>
      </c>
      <c r="C51" s="6">
        <v>1497180.4329973799</v>
      </c>
      <c r="D51" s="6">
        <v>642572.64650989103</v>
      </c>
      <c r="E51" s="5">
        <f t="shared" si="5"/>
        <v>0.4291885148561887</v>
      </c>
      <c r="F51" s="4">
        <f t="shared" si="6"/>
        <v>349.65900864755957</v>
      </c>
      <c r="G51" s="4">
        <f t="shared" si="7"/>
        <v>150.06963062753334</v>
      </c>
    </row>
    <row r="52" spans="1:8" x14ac:dyDescent="0.25">
      <c r="A52" s="2">
        <v>44621</v>
      </c>
      <c r="B52" s="7">
        <v>6579.63</v>
      </c>
      <c r="C52" s="6">
        <v>2390451.68505815</v>
      </c>
      <c r="D52" s="6">
        <v>1178009.0292275499</v>
      </c>
      <c r="E52" s="5">
        <f t="shared" si="5"/>
        <v>0.49279767359066862</v>
      </c>
      <c r="F52" s="4">
        <f t="shared" si="6"/>
        <v>363.31095898373462</v>
      </c>
      <c r="G52" s="4">
        <f t="shared" si="7"/>
        <v>179.03879537717924</v>
      </c>
    </row>
    <row r="53" spans="1:8" x14ac:dyDescent="0.25">
      <c r="A53" s="2">
        <v>44652</v>
      </c>
      <c r="B53" s="11">
        <v>6605.47</v>
      </c>
      <c r="C53" s="12">
        <v>2231334.8180295401</v>
      </c>
      <c r="D53" s="12">
        <v>1038601.62174508</v>
      </c>
      <c r="E53" s="5">
        <f t="shared" ref="E53:E61" si="8">D53/C53</f>
        <v>0.46546202450345586</v>
      </c>
      <c r="F53" s="4">
        <f t="shared" ref="F53:F61" si="9">C53/B53</f>
        <v>337.80106760450656</v>
      </c>
      <c r="G53" s="4">
        <f t="shared" ref="G53:G61" si="10">D53/B53</f>
        <v>157.23356880662237</v>
      </c>
    </row>
    <row r="54" spans="1:8" x14ac:dyDescent="0.25">
      <c r="A54" s="2">
        <v>44682</v>
      </c>
      <c r="B54" s="11">
        <v>6584.91</v>
      </c>
      <c r="C54" s="12">
        <v>2287625.4594637598</v>
      </c>
      <c r="D54" s="12">
        <v>958861.12658127095</v>
      </c>
      <c r="E54" s="5">
        <f t="shared" si="8"/>
        <v>0.4191512743550409</v>
      </c>
      <c r="F54" s="4">
        <f t="shared" si="9"/>
        <v>347.40421045447238</v>
      </c>
      <c r="G54" s="4">
        <f t="shared" si="10"/>
        <v>145.61491752829895</v>
      </c>
    </row>
    <row r="55" spans="1:8" x14ac:dyDescent="0.25">
      <c r="A55" s="2">
        <v>44713</v>
      </c>
      <c r="B55" s="11">
        <v>5800.16</v>
      </c>
      <c r="C55" s="12">
        <v>2119933.7916864199</v>
      </c>
      <c r="D55" s="12">
        <v>948340.24024024</v>
      </c>
      <c r="E55" s="5">
        <f t="shared" si="8"/>
        <v>0.44734427271232358</v>
      </c>
      <c r="F55" s="4">
        <f t="shared" si="9"/>
        <v>365.49574351163068</v>
      </c>
      <c r="G55" s="4">
        <f t="shared" si="10"/>
        <v>163.50242756066041</v>
      </c>
    </row>
    <row r="56" spans="1:8" x14ac:dyDescent="0.25">
      <c r="A56" s="2">
        <v>44743</v>
      </c>
      <c r="B56" s="11">
        <v>6347.15</v>
      </c>
      <c r="C56" s="12">
        <v>2179375.8910890999</v>
      </c>
      <c r="D56" s="12">
        <v>999125.17326732702</v>
      </c>
      <c r="E56" s="5">
        <f t="shared" si="8"/>
        <v>0.45844554734797677</v>
      </c>
      <c r="F56" s="4">
        <f t="shared" si="9"/>
        <v>343.36290950885046</v>
      </c>
      <c r="G56" s="4">
        <f t="shared" si="10"/>
        <v>157.41319698877876</v>
      </c>
    </row>
    <row r="57" spans="1:8" x14ac:dyDescent="0.25">
      <c r="A57" s="2">
        <v>44774</v>
      </c>
      <c r="B57" s="11">
        <v>5903.1</v>
      </c>
      <c r="C57" s="12">
        <v>2051261.9950738901</v>
      </c>
      <c r="D57" s="12">
        <v>795725.640394088</v>
      </c>
      <c r="E57" s="5">
        <f t="shared" si="8"/>
        <v>0.38792004254211543</v>
      </c>
      <c r="F57" s="4">
        <f t="shared" si="9"/>
        <v>347.48894565124931</v>
      </c>
      <c r="G57" s="4">
        <f t="shared" si="10"/>
        <v>134.79792657994747</v>
      </c>
    </row>
    <row r="58" spans="1:8" x14ac:dyDescent="0.25">
      <c r="A58" s="2">
        <v>44805</v>
      </c>
      <c r="B58" s="11">
        <v>5976.55</v>
      </c>
      <c r="C58" s="12">
        <v>2014287.4731874701</v>
      </c>
      <c r="D58" s="12">
        <v>708570.57915057905</v>
      </c>
      <c r="E58" s="5">
        <f t="shared" si="8"/>
        <v>0.35177232077470816</v>
      </c>
      <c r="F58" s="4">
        <f t="shared" si="9"/>
        <v>337.03181152796679</v>
      </c>
      <c r="G58" s="4">
        <f t="shared" si="10"/>
        <v>118.55846251609692</v>
      </c>
    </row>
    <row r="59" spans="1:8" x14ac:dyDescent="0.25">
      <c r="A59" s="2">
        <v>44835</v>
      </c>
      <c r="B59" s="11">
        <v>6167.62</v>
      </c>
      <c r="C59" s="12">
        <v>2075855.75277051</v>
      </c>
      <c r="D59" s="12">
        <v>1096690.2964230999</v>
      </c>
      <c r="E59" s="5">
        <f t="shared" si="8"/>
        <v>0.52830756422233027</v>
      </c>
      <c r="F59" s="4">
        <f t="shared" si="9"/>
        <v>336.57322480478859</v>
      </c>
      <c r="G59" s="4">
        <f t="shared" si="10"/>
        <v>177.81418057907263</v>
      </c>
    </row>
    <row r="60" spans="1:8" x14ac:dyDescent="0.25">
      <c r="A60" s="2">
        <v>44866</v>
      </c>
      <c r="B60" s="11">
        <v>5732.81</v>
      </c>
      <c r="C60" s="12">
        <v>2356279.2925380799</v>
      </c>
      <c r="D60" s="12">
        <v>1186505.4737929199</v>
      </c>
      <c r="E60" s="5">
        <f t="shared" si="8"/>
        <v>0.50355043969124247</v>
      </c>
      <c r="F60" s="4">
        <f t="shared" si="9"/>
        <v>411.01646357337495</v>
      </c>
      <c r="G60" s="4">
        <f t="shared" si="10"/>
        <v>206.9675209527125</v>
      </c>
    </row>
    <row r="61" spans="1:8" x14ac:dyDescent="0.25">
      <c r="A61" s="2">
        <v>44896</v>
      </c>
      <c r="B61" s="11">
        <v>6310.03</v>
      </c>
      <c r="C61" s="12">
        <v>2189284.0153987701</v>
      </c>
      <c r="D61" s="12">
        <v>968062.73328311997</v>
      </c>
      <c r="E61" s="5">
        <f t="shared" si="8"/>
        <v>0.44218234202326229</v>
      </c>
      <c r="F61" s="4">
        <f t="shared" si="9"/>
        <v>346.95302802027408</v>
      </c>
      <c r="G61" s="4">
        <f t="shared" si="10"/>
        <v>153.41650250206735</v>
      </c>
    </row>
  </sheetData>
  <mergeCells count="1">
    <mergeCell ref="B11:G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885A-0257-4B1A-AC6F-F7958C167E15}">
  <dimension ref="A1:K64"/>
  <sheetViews>
    <sheetView showGridLines="0" workbookViewId="0">
      <selection activeCell="A11" sqref="A11:XFD11"/>
    </sheetView>
  </sheetViews>
  <sheetFormatPr defaultColWidth="11.42578125" defaultRowHeight="15" x14ac:dyDescent="0.25"/>
  <cols>
    <col min="2" max="2" width="22.28515625" customWidth="1"/>
    <col min="3" max="3" width="19.42578125" bestFit="1" customWidth="1"/>
    <col min="4" max="8" width="15.7109375" customWidth="1"/>
    <col min="9" max="9" width="14.28515625" bestFit="1" customWidth="1"/>
    <col min="10" max="10" width="12.85546875" customWidth="1"/>
    <col min="11" max="11" width="14.28515625" bestFit="1" customWidth="1"/>
    <col min="14" max="14" width="13" customWidth="1"/>
  </cols>
  <sheetData>
    <row r="1" spans="1:11" x14ac:dyDescent="0.25">
      <c r="B1" t="s">
        <v>5</v>
      </c>
      <c r="C1" t="s">
        <v>4</v>
      </c>
    </row>
    <row r="2" spans="1:11" x14ac:dyDescent="0.25">
      <c r="B2" t="s">
        <v>10</v>
      </c>
      <c r="C2" t="s">
        <v>11</v>
      </c>
    </row>
    <row r="4" spans="1:11" ht="30" x14ac:dyDescent="0.25">
      <c r="B4" s="10" t="s">
        <v>12</v>
      </c>
      <c r="C4" s="3" t="s">
        <v>0</v>
      </c>
      <c r="D4" s="3" t="s">
        <v>7</v>
      </c>
      <c r="E4" s="3" t="s">
        <v>8</v>
      </c>
      <c r="F4" s="3" t="s">
        <v>9</v>
      </c>
      <c r="G4" s="3" t="s">
        <v>1</v>
      </c>
      <c r="H4" s="3" t="s">
        <v>3</v>
      </c>
      <c r="I4" s="14" t="s">
        <v>13</v>
      </c>
      <c r="J4" s="14" t="s">
        <v>26</v>
      </c>
      <c r="K4" s="14" t="s">
        <v>27</v>
      </c>
    </row>
    <row r="5" spans="1:11" x14ac:dyDescent="0.25">
      <c r="B5" s="1">
        <v>2019</v>
      </c>
      <c r="C5" s="13">
        <f>SUM(C17:C28)</f>
        <v>73064.929999999993</v>
      </c>
      <c r="D5" s="13">
        <f>SUM(D17:D28)</f>
        <v>25069687.462313369</v>
      </c>
      <c r="E5" s="13">
        <f>SUM(E17:E28)</f>
        <v>12469925.332449028</v>
      </c>
      <c r="F5" s="5">
        <f t="shared" ref="F5:F11" si="0">E5/D5</f>
        <v>0.49741048232829999</v>
      </c>
      <c r="G5" s="4">
        <f t="shared" ref="G5:G11" si="1">D5/C5</f>
        <v>343.1151916837992</v>
      </c>
      <c r="H5" s="4">
        <f t="shared" ref="H5:H11" si="2">E5/C5</f>
        <v>170.66909298960567</v>
      </c>
      <c r="I5" s="15"/>
      <c r="J5" s="15"/>
      <c r="K5" s="15"/>
    </row>
    <row r="6" spans="1:11" x14ac:dyDescent="0.25">
      <c r="B6" s="1">
        <v>2020</v>
      </c>
      <c r="C6" s="13">
        <f>SUM(C29:C40)</f>
        <v>77814.235000000001</v>
      </c>
      <c r="D6" s="13">
        <f>SUM(D29:D40)</f>
        <v>27012443.95392232</v>
      </c>
      <c r="E6" s="13">
        <f>SUM(E29:E40)</f>
        <v>14029212.933626238</v>
      </c>
      <c r="F6" s="5">
        <f t="shared" si="0"/>
        <v>0.51936111214361769</v>
      </c>
      <c r="G6" s="4">
        <f t="shared" si="1"/>
        <v>347.14013385754316</v>
      </c>
      <c r="H6" s="4">
        <f t="shared" si="2"/>
        <v>180.29108598993793</v>
      </c>
      <c r="I6" s="15"/>
      <c r="J6" s="15"/>
      <c r="K6" s="15"/>
    </row>
    <row r="7" spans="1:11" x14ac:dyDescent="0.25">
      <c r="B7" s="1">
        <v>2021</v>
      </c>
      <c r="C7" s="13">
        <f>SUM(C41:C52)</f>
        <v>79331.443999999989</v>
      </c>
      <c r="D7" s="13">
        <f>SUM(D41:D52)</f>
        <v>26847021.110000007</v>
      </c>
      <c r="E7" s="13">
        <f>SUM(E41:E52)</f>
        <v>13534166.589230334</v>
      </c>
      <c r="F7" s="5">
        <f t="shared" si="0"/>
        <v>0.50412172485643536</v>
      </c>
      <c r="G7" s="4">
        <f t="shared" si="1"/>
        <v>338.41588853469011</v>
      </c>
      <c r="H7" s="4">
        <f t="shared" si="2"/>
        <v>170.60280144693112</v>
      </c>
      <c r="I7" s="16">
        <f>48274.16558</f>
        <v>48274.165580000001</v>
      </c>
      <c r="J7" s="24">
        <f>I7/C7</f>
        <v>0.6085123772611527</v>
      </c>
      <c r="K7" s="18">
        <f>1/J7</f>
        <v>1.6433519470892113</v>
      </c>
    </row>
    <row r="8" spans="1:11" x14ac:dyDescent="0.25">
      <c r="B8" s="1">
        <v>2022</v>
      </c>
      <c r="C8" s="13">
        <f>SUM(C53:C64)</f>
        <v>74953.760000000009</v>
      </c>
      <c r="D8" s="13">
        <f>SUM(D53:D64)</f>
        <v>26238572.022107877</v>
      </c>
      <c r="E8" s="13">
        <f>SUM(E53:E64)</f>
        <v>11889036.145800347</v>
      </c>
      <c r="F8" s="5">
        <f t="shared" si="0"/>
        <v>0.45311292610676301</v>
      </c>
      <c r="G8" s="4">
        <f t="shared" si="1"/>
        <v>350.06345274883972</v>
      </c>
      <c r="H8" s="4">
        <f t="shared" si="2"/>
        <v>158.61827539806336</v>
      </c>
      <c r="I8" s="16">
        <f>45312.10773</f>
        <v>45312.107730000003</v>
      </c>
      <c r="J8" s="24">
        <f t="shared" ref="J8:J11" si="3">I8/C8</f>
        <v>0.60453415185575743</v>
      </c>
      <c r="K8" s="18">
        <f t="shared" ref="K8:K11" si="4">1/J8</f>
        <v>1.6541662649335338</v>
      </c>
    </row>
    <row r="9" spans="1:11" x14ac:dyDescent="0.25">
      <c r="B9" s="1" t="s">
        <v>14</v>
      </c>
      <c r="C9" s="13">
        <f>SUM(C50:C52)</f>
        <v>20507.352000000003</v>
      </c>
      <c r="D9" s="13">
        <f>SUM(D50:D52)</f>
        <v>6589610.669999999</v>
      </c>
      <c r="E9" s="13">
        <f>SUM(E50:E52)</f>
        <v>2824019.0076269116</v>
      </c>
      <c r="F9" s="5">
        <f t="shared" si="0"/>
        <v>0.42855627578782468</v>
      </c>
      <c r="G9" s="4">
        <f t="shared" si="1"/>
        <v>321.32918330947837</v>
      </c>
      <c r="H9" s="4">
        <f t="shared" si="2"/>
        <v>137.70763810105328</v>
      </c>
      <c r="I9" s="16">
        <f>11921.40926</f>
        <v>11921.40926</v>
      </c>
      <c r="J9" s="24">
        <f t="shared" si="3"/>
        <v>0.58132367650391914</v>
      </c>
      <c r="K9" s="18">
        <f t="shared" si="4"/>
        <v>1.7202120615729957</v>
      </c>
    </row>
    <row r="10" spans="1:11" x14ac:dyDescent="0.25">
      <c r="B10" s="1" t="s">
        <v>15</v>
      </c>
      <c r="C10" s="13">
        <f>SUM(C62:C64)</f>
        <v>18210.46</v>
      </c>
      <c r="D10" s="13">
        <f>SUM(D62:D64)</f>
        <v>6621419.0607073605</v>
      </c>
      <c r="E10" s="13">
        <f>SUM(E62:E64)</f>
        <v>3251258.50349914</v>
      </c>
      <c r="F10" s="5">
        <f t="shared" si="0"/>
        <v>0.49102140699607238</v>
      </c>
      <c r="G10" s="4">
        <f t="shared" si="1"/>
        <v>363.60526097129679</v>
      </c>
      <c r="H10" s="4">
        <f t="shared" si="2"/>
        <v>178.5379668333002</v>
      </c>
      <c r="I10" s="16">
        <f>11490.00973</f>
        <v>11490.00973</v>
      </c>
      <c r="J10" s="24">
        <f t="shared" si="3"/>
        <v>0.6309565892349781</v>
      </c>
      <c r="K10" s="18">
        <f t="shared" si="4"/>
        <v>1.5848950895535927</v>
      </c>
    </row>
    <row r="11" spans="1:11" x14ac:dyDescent="0.25">
      <c r="B11" s="1" t="s">
        <v>16</v>
      </c>
      <c r="C11" s="13">
        <f>SUM(C59:C61)</f>
        <v>18226.8</v>
      </c>
      <c r="D11" s="13">
        <f>SUM(D59:D61)</f>
        <v>6244925.3593504597</v>
      </c>
      <c r="E11" s="13">
        <f>SUM(E59:E61)</f>
        <v>2503421.3928119941</v>
      </c>
      <c r="F11" s="5">
        <f t="shared" si="0"/>
        <v>0.4008729086030865</v>
      </c>
      <c r="G11" s="4">
        <f t="shared" si="1"/>
        <v>342.62324485650032</v>
      </c>
      <c r="H11" s="4">
        <f t="shared" si="2"/>
        <v>137.34837672065279</v>
      </c>
      <c r="I11" s="16">
        <f>11075.25473</f>
        <v>11075.254730000001</v>
      </c>
      <c r="J11" s="24">
        <f t="shared" si="3"/>
        <v>0.60763571938025329</v>
      </c>
      <c r="K11" s="18">
        <f t="shared" si="4"/>
        <v>1.6457228699786302</v>
      </c>
    </row>
    <row r="13" spans="1:11" ht="30" x14ac:dyDescent="0.25">
      <c r="A13" s="10" t="s">
        <v>17</v>
      </c>
      <c r="B13" s="10" t="s">
        <v>12</v>
      </c>
      <c r="C13" s="3" t="s">
        <v>0</v>
      </c>
      <c r="D13" s="3" t="s">
        <v>7</v>
      </c>
      <c r="E13" s="3" t="s">
        <v>8</v>
      </c>
      <c r="F13" s="3" t="s">
        <v>9</v>
      </c>
      <c r="G13" s="3" t="s">
        <v>1</v>
      </c>
      <c r="H13" s="3" t="s">
        <v>3</v>
      </c>
    </row>
    <row r="14" spans="1:11" x14ac:dyDescent="0.25">
      <c r="A14" s="2"/>
      <c r="B14" s="2" t="s">
        <v>2</v>
      </c>
      <c r="C14" s="25" t="s">
        <v>6</v>
      </c>
      <c r="D14" s="26"/>
      <c r="E14" s="26"/>
      <c r="F14" s="26"/>
      <c r="G14" s="26"/>
      <c r="H14" s="27"/>
    </row>
    <row r="15" spans="1:11" x14ac:dyDescent="0.25">
      <c r="A15" s="2"/>
      <c r="B15" s="2">
        <v>43405</v>
      </c>
      <c r="C15" s="7">
        <v>6546</v>
      </c>
      <c r="D15" s="6">
        <v>2204166.83978596</v>
      </c>
      <c r="E15" s="6">
        <v>1012133.15234497</v>
      </c>
      <c r="F15" s="5">
        <f t="shared" ref="F15:F64" si="5">E15/D15</f>
        <v>0.45919080809838114</v>
      </c>
      <c r="G15" s="4">
        <f t="shared" ref="G15:G64" si="6">D15/C15</f>
        <v>336.71965166299418</v>
      </c>
      <c r="H15" s="4">
        <f t="shared" ref="H15:H64" si="7">E15/C15</f>
        <v>154.61856894973573</v>
      </c>
    </row>
    <row r="16" spans="1:11" x14ac:dyDescent="0.25">
      <c r="A16" s="2"/>
      <c r="B16" s="2">
        <v>43435</v>
      </c>
      <c r="C16" s="7">
        <v>6566.04</v>
      </c>
      <c r="D16" s="6">
        <v>2115086.6285893102</v>
      </c>
      <c r="E16" s="6">
        <v>1167333.2290118099</v>
      </c>
      <c r="F16" s="5">
        <f t="shared" si="5"/>
        <v>0.55190799905457344</v>
      </c>
      <c r="G16" s="4">
        <f t="shared" si="6"/>
        <v>322.12515132245773</v>
      </c>
      <c r="H16" s="4">
        <f t="shared" si="7"/>
        <v>177.78344771152931</v>
      </c>
    </row>
    <row r="17" spans="1:8" x14ac:dyDescent="0.25">
      <c r="A17" s="2"/>
      <c r="B17" s="2">
        <v>43466</v>
      </c>
      <c r="C17" s="7">
        <v>6893.47</v>
      </c>
      <c r="D17" s="6">
        <v>2201065.7529930598</v>
      </c>
      <c r="E17" s="6">
        <v>1052834.7432262099</v>
      </c>
      <c r="F17" s="5">
        <f t="shared" si="5"/>
        <v>0.47832952822719677</v>
      </c>
      <c r="G17" s="4">
        <f t="shared" si="6"/>
        <v>319.29721214323985</v>
      </c>
      <c r="H17" s="4">
        <f t="shared" si="7"/>
        <v>152.72928484873509</v>
      </c>
    </row>
    <row r="18" spans="1:8" x14ac:dyDescent="0.25">
      <c r="A18" s="2"/>
      <c r="B18" s="2">
        <v>43497</v>
      </c>
      <c r="C18" s="7">
        <v>4410.7</v>
      </c>
      <c r="D18" s="6">
        <v>1610487.8089716199</v>
      </c>
      <c r="E18" s="6">
        <v>765501.15196826297</v>
      </c>
      <c r="F18" s="5">
        <f t="shared" si="5"/>
        <v>0.47532253749693093</v>
      </c>
      <c r="G18" s="4">
        <f t="shared" si="6"/>
        <v>365.13202189485116</v>
      </c>
      <c r="H18" s="4">
        <f t="shared" si="7"/>
        <v>173.5554791684456</v>
      </c>
    </row>
    <row r="19" spans="1:8" x14ac:dyDescent="0.25">
      <c r="A19" s="2"/>
      <c r="B19" s="2">
        <v>43525</v>
      </c>
      <c r="C19" s="7">
        <v>5847.29</v>
      </c>
      <c r="D19" s="6">
        <v>1935769.4168920901</v>
      </c>
      <c r="E19" s="6">
        <v>946006.07905019505</v>
      </c>
      <c r="F19" s="5">
        <f t="shared" si="5"/>
        <v>0.48869770892910558</v>
      </c>
      <c r="G19" s="4">
        <f t="shared" si="6"/>
        <v>331.05411513574495</v>
      </c>
      <c r="H19" s="4">
        <f t="shared" si="7"/>
        <v>161.78538759839088</v>
      </c>
    </row>
    <row r="20" spans="1:8" x14ac:dyDescent="0.25">
      <c r="A20" s="2"/>
      <c r="B20" s="2">
        <v>43556</v>
      </c>
      <c r="C20" s="7">
        <v>6113.8</v>
      </c>
      <c r="D20" s="6">
        <v>2238708.1342652999</v>
      </c>
      <c r="E20" s="6">
        <v>1163871.5953606199</v>
      </c>
      <c r="F20" s="5">
        <f t="shared" si="5"/>
        <v>0.51988536493283422</v>
      </c>
      <c r="G20" s="4">
        <f t="shared" si="6"/>
        <v>366.1729422397363</v>
      </c>
      <c r="H20" s="4">
        <f t="shared" si="7"/>
        <v>190.36795370483495</v>
      </c>
    </row>
    <row r="21" spans="1:8" x14ac:dyDescent="0.25">
      <c r="A21" s="2"/>
      <c r="B21" s="2">
        <v>43586</v>
      </c>
      <c r="C21" s="7">
        <v>5583.81</v>
      </c>
      <c r="D21" s="6">
        <v>1916509.3348801199</v>
      </c>
      <c r="E21" s="6">
        <v>928127.23124516604</v>
      </c>
      <c r="F21" s="5">
        <f t="shared" si="5"/>
        <v>0.48428004724705481</v>
      </c>
      <c r="G21" s="4">
        <f t="shared" si="6"/>
        <v>343.22610097408756</v>
      </c>
      <c r="H21" s="4">
        <f t="shared" si="7"/>
        <v>166.21755239615351</v>
      </c>
    </row>
    <row r="22" spans="1:8" x14ac:dyDescent="0.25">
      <c r="A22" s="2"/>
      <c r="B22" s="2">
        <v>43617</v>
      </c>
      <c r="C22" s="7">
        <v>5461.1</v>
      </c>
      <c r="D22" s="6">
        <v>1862736.2619934899</v>
      </c>
      <c r="E22" s="6">
        <v>867935.46110538405</v>
      </c>
      <c r="F22" s="5">
        <f t="shared" si="5"/>
        <v>0.46594651041824053</v>
      </c>
      <c r="G22" s="4">
        <f t="shared" si="6"/>
        <v>341.09176942255039</v>
      </c>
      <c r="H22" s="4">
        <f t="shared" si="7"/>
        <v>158.93051969482045</v>
      </c>
    </row>
    <row r="23" spans="1:8" x14ac:dyDescent="0.25">
      <c r="A23" s="2"/>
      <c r="B23" s="2">
        <v>43647</v>
      </c>
      <c r="C23" s="7">
        <v>6325.09</v>
      </c>
      <c r="D23" s="6">
        <v>2206183.6813489799</v>
      </c>
      <c r="E23" s="6">
        <v>1029107.91899771</v>
      </c>
      <c r="F23" s="5">
        <f t="shared" si="5"/>
        <v>0.46646520310061301</v>
      </c>
      <c r="G23" s="4">
        <f t="shared" si="6"/>
        <v>348.79878094208618</v>
      </c>
      <c r="H23" s="4">
        <f t="shared" si="7"/>
        <v>162.70249419339646</v>
      </c>
    </row>
    <row r="24" spans="1:8" x14ac:dyDescent="0.25">
      <c r="A24" s="2"/>
      <c r="B24" s="2">
        <v>43678</v>
      </c>
      <c r="C24" s="7">
        <v>7169.96</v>
      </c>
      <c r="D24" s="6">
        <v>2380192.6008230401</v>
      </c>
      <c r="E24" s="6">
        <v>1108429.2674897099</v>
      </c>
      <c r="F24" s="5">
        <f t="shared" si="5"/>
        <v>0.46568889723731988</v>
      </c>
      <c r="G24" s="4">
        <f t="shared" si="6"/>
        <v>331.96734721296076</v>
      </c>
      <c r="H24" s="4">
        <f t="shared" si="7"/>
        <v>154.59350784240218</v>
      </c>
    </row>
    <row r="25" spans="1:8" x14ac:dyDescent="0.25">
      <c r="A25" s="2"/>
      <c r="B25" s="2">
        <v>43709</v>
      </c>
      <c r="C25" s="7">
        <v>6053.09</v>
      </c>
      <c r="D25" s="6">
        <v>2158354.65537094</v>
      </c>
      <c r="E25" s="6">
        <v>1210955.3215989401</v>
      </c>
      <c r="F25" s="5">
        <f t="shared" si="5"/>
        <v>0.5610548380385717</v>
      </c>
      <c r="G25" s="4">
        <f t="shared" si="6"/>
        <v>356.57071931376203</v>
      </c>
      <c r="H25" s="4">
        <f t="shared" si="7"/>
        <v>200.0557271738798</v>
      </c>
    </row>
    <row r="26" spans="1:8" x14ac:dyDescent="0.25">
      <c r="A26" s="2"/>
      <c r="B26" s="2">
        <v>43739</v>
      </c>
      <c r="C26" s="7">
        <v>6744.26</v>
      </c>
      <c r="D26" s="6">
        <v>2255665.6822064901</v>
      </c>
      <c r="E26" s="6">
        <v>1109306.03693759</v>
      </c>
      <c r="F26" s="5">
        <f t="shared" si="5"/>
        <v>0.49178654695516222</v>
      </c>
      <c r="G26" s="4">
        <f t="shared" si="6"/>
        <v>334.45710607338538</v>
      </c>
      <c r="H26" s="4">
        <f t="shared" si="7"/>
        <v>164.4815053004466</v>
      </c>
    </row>
    <row r="27" spans="1:8" x14ac:dyDescent="0.25">
      <c r="A27" s="2"/>
      <c r="B27" s="2">
        <v>43770</v>
      </c>
      <c r="C27" s="7">
        <v>5890.8</v>
      </c>
      <c r="D27" s="6">
        <v>1976744.9000154999</v>
      </c>
      <c r="E27" s="6">
        <v>1027374.29855836</v>
      </c>
      <c r="F27" s="5">
        <f t="shared" si="5"/>
        <v>0.51973033978754879</v>
      </c>
      <c r="G27" s="4">
        <f t="shared" si="6"/>
        <v>335.56476200439664</v>
      </c>
      <c r="H27" s="4">
        <f t="shared" si="7"/>
        <v>174.40318777727302</v>
      </c>
    </row>
    <row r="28" spans="1:8" x14ac:dyDescent="0.25">
      <c r="A28" s="2"/>
      <c r="B28" s="2">
        <v>43800</v>
      </c>
      <c r="C28" s="7">
        <v>6571.56</v>
      </c>
      <c r="D28" s="6">
        <v>2327269.2325527398</v>
      </c>
      <c r="E28" s="6">
        <v>1260476.2269108801</v>
      </c>
      <c r="F28" s="5">
        <f t="shared" si="5"/>
        <v>0.54161169205519311</v>
      </c>
      <c r="G28" s="4">
        <f t="shared" si="6"/>
        <v>354.14258297158358</v>
      </c>
      <c r="H28" s="4">
        <f t="shared" si="7"/>
        <v>191.807763592036</v>
      </c>
    </row>
    <row r="29" spans="1:8" x14ac:dyDescent="0.25">
      <c r="A29" s="2"/>
      <c r="B29" s="2">
        <v>43831</v>
      </c>
      <c r="C29" s="7">
        <v>7926</v>
      </c>
      <c r="D29" s="6">
        <v>2574464.0683395602</v>
      </c>
      <c r="E29" s="6">
        <v>1323671.70315002</v>
      </c>
      <c r="F29" s="5">
        <f t="shared" si="5"/>
        <v>0.51415427367131294</v>
      </c>
      <c r="G29" s="4">
        <f t="shared" si="6"/>
        <v>324.81252439308105</v>
      </c>
      <c r="H29" s="4">
        <f t="shared" si="7"/>
        <v>167.0037475586702</v>
      </c>
    </row>
    <row r="30" spans="1:8" x14ac:dyDescent="0.25">
      <c r="A30" s="2"/>
      <c r="B30" s="2">
        <v>43862</v>
      </c>
      <c r="C30" s="7">
        <v>5452.76</v>
      </c>
      <c r="D30" s="6">
        <v>1820128.9610389599</v>
      </c>
      <c r="E30" s="6">
        <v>957287.79984721099</v>
      </c>
      <c r="F30" s="5">
        <f t="shared" si="5"/>
        <v>0.52594504034525946</v>
      </c>
      <c r="G30" s="4">
        <f t="shared" si="6"/>
        <v>333.79957325078675</v>
      </c>
      <c r="H30" s="4">
        <f t="shared" si="7"/>
        <v>175.56023002061542</v>
      </c>
    </row>
    <row r="31" spans="1:8" x14ac:dyDescent="0.25">
      <c r="A31" s="2"/>
      <c r="B31" s="2">
        <v>43891</v>
      </c>
      <c r="C31" s="7">
        <v>7254.11</v>
      </c>
      <c r="D31" s="6">
        <v>2401900.5071389498</v>
      </c>
      <c r="E31" s="6">
        <v>1200724.2412421</v>
      </c>
      <c r="F31" s="5">
        <f t="shared" si="5"/>
        <v>0.49990590271049817</v>
      </c>
      <c r="G31" s="4">
        <f t="shared" si="6"/>
        <v>331.10891717094859</v>
      </c>
      <c r="H31" s="4">
        <f t="shared" si="7"/>
        <v>165.52330213383863</v>
      </c>
    </row>
    <row r="32" spans="1:8" x14ac:dyDescent="0.25">
      <c r="A32" s="2"/>
      <c r="B32" s="2">
        <v>43922</v>
      </c>
      <c r="C32" s="7">
        <v>5927.72</v>
      </c>
      <c r="D32" s="6">
        <v>2066504.73348923</v>
      </c>
      <c r="E32" s="6">
        <v>1007300.32255463</v>
      </c>
      <c r="F32" s="5">
        <f t="shared" si="5"/>
        <v>0.48744157525051213</v>
      </c>
      <c r="G32" s="4">
        <f t="shared" si="6"/>
        <v>348.61712994021815</v>
      </c>
      <c r="H32" s="4">
        <f t="shared" si="7"/>
        <v>169.93048297737241</v>
      </c>
    </row>
    <row r="33" spans="1:9" x14ac:dyDescent="0.25">
      <c r="A33" s="2"/>
      <c r="B33" s="2">
        <v>43952</v>
      </c>
      <c r="C33" s="7">
        <v>5378.15</v>
      </c>
      <c r="D33" s="6">
        <v>1909659.9663110599</v>
      </c>
      <c r="E33" s="6">
        <v>1029358.41822411</v>
      </c>
      <c r="F33" s="5">
        <f t="shared" si="5"/>
        <v>0.53902707098821823</v>
      </c>
      <c r="G33" s="4">
        <f t="shared" si="6"/>
        <v>355.07748320724784</v>
      </c>
      <c r="H33" s="4">
        <f t="shared" si="7"/>
        <v>191.39637574707103</v>
      </c>
    </row>
    <row r="34" spans="1:9" x14ac:dyDescent="0.25">
      <c r="A34" s="2"/>
      <c r="B34" s="2">
        <v>43983</v>
      </c>
      <c r="C34" s="7">
        <v>5212.38</v>
      </c>
      <c r="D34" s="6">
        <v>1894544.2321703201</v>
      </c>
      <c r="E34" s="6">
        <v>957316.80563425797</v>
      </c>
      <c r="F34" s="5">
        <f t="shared" si="5"/>
        <v>0.50530190289492005</v>
      </c>
      <c r="G34" s="4">
        <f t="shared" si="6"/>
        <v>363.47009085491084</v>
      </c>
      <c r="H34" s="4">
        <f t="shared" si="7"/>
        <v>183.66212855437593</v>
      </c>
    </row>
    <row r="35" spans="1:9" x14ac:dyDescent="0.25">
      <c r="A35" s="2"/>
      <c r="B35" s="2">
        <v>44013</v>
      </c>
      <c r="C35" s="7">
        <v>6721.44</v>
      </c>
      <c r="D35" s="6">
        <v>2341021.5750081302</v>
      </c>
      <c r="E35" s="6">
        <v>1216813.8626749101</v>
      </c>
      <c r="F35" s="5">
        <f t="shared" si="5"/>
        <v>0.51977900403189758</v>
      </c>
      <c r="G35" s="4">
        <f t="shared" si="6"/>
        <v>348.29167187509375</v>
      </c>
      <c r="H35" s="4">
        <f t="shared" si="7"/>
        <v>181.03469831984071</v>
      </c>
    </row>
    <row r="36" spans="1:9" x14ac:dyDescent="0.25">
      <c r="A36" s="2"/>
      <c r="B36" s="2">
        <v>44044</v>
      </c>
      <c r="C36" s="7">
        <v>5827</v>
      </c>
      <c r="D36" s="6">
        <v>2288924.5362241301</v>
      </c>
      <c r="E36" s="6">
        <v>1331574.2270402301</v>
      </c>
      <c r="F36" s="5">
        <f t="shared" si="5"/>
        <v>0.58174667009198555</v>
      </c>
      <c r="G36" s="4">
        <f t="shared" si="6"/>
        <v>392.81354663190837</v>
      </c>
      <c r="H36" s="4">
        <f t="shared" si="7"/>
        <v>228.51797272013559</v>
      </c>
    </row>
    <row r="37" spans="1:9" x14ac:dyDescent="0.25">
      <c r="A37" s="2"/>
      <c r="B37" s="2">
        <v>44075</v>
      </c>
      <c r="C37" s="7">
        <v>6880.86</v>
      </c>
      <c r="D37" s="6">
        <v>2340284.1549295699</v>
      </c>
      <c r="E37" s="6">
        <v>1137612.2415343099</v>
      </c>
      <c r="F37" s="5">
        <f t="shared" si="5"/>
        <v>0.48610004863642126</v>
      </c>
      <c r="G37" s="4">
        <f t="shared" si="6"/>
        <v>340.11506627508334</v>
      </c>
      <c r="H37" s="4">
        <f t="shared" si="7"/>
        <v>165.32995025829766</v>
      </c>
    </row>
    <row r="38" spans="1:9" x14ac:dyDescent="0.25">
      <c r="A38" s="2"/>
      <c r="B38" s="2">
        <v>44105</v>
      </c>
      <c r="C38" s="7">
        <v>8475.2199999999993</v>
      </c>
      <c r="D38" s="6">
        <v>2928494.7962040999</v>
      </c>
      <c r="E38" s="6">
        <v>1513594.37616676</v>
      </c>
      <c r="F38" s="5">
        <f t="shared" si="5"/>
        <v>0.51685062856477437</v>
      </c>
      <c r="G38" s="4">
        <f t="shared" si="6"/>
        <v>345.53613902696333</v>
      </c>
      <c r="H38" s="4">
        <f t="shared" si="7"/>
        <v>178.59057064793129</v>
      </c>
    </row>
    <row r="39" spans="1:9" x14ac:dyDescent="0.25">
      <c r="A39" s="2"/>
      <c r="B39" s="2">
        <v>44136</v>
      </c>
      <c r="C39" s="7">
        <v>6179.44</v>
      </c>
      <c r="D39" s="6">
        <v>2153497.55306831</v>
      </c>
      <c r="E39" s="6">
        <v>1098781.6055576999</v>
      </c>
      <c r="F39" s="5">
        <f t="shared" si="5"/>
        <v>0.51023118368170539</v>
      </c>
      <c r="G39" s="4">
        <f t="shared" si="6"/>
        <v>348.49396596913476</v>
      </c>
      <c r="H39" s="4">
        <f t="shared" si="7"/>
        <v>177.81248876236359</v>
      </c>
    </row>
    <row r="40" spans="1:9" x14ac:dyDescent="0.25">
      <c r="A40" s="2"/>
      <c r="B40" s="2">
        <v>44166</v>
      </c>
      <c r="C40" s="7">
        <v>6579.1549999999988</v>
      </c>
      <c r="D40" s="6">
        <v>2293018.8699999996</v>
      </c>
      <c r="E40" s="6">
        <v>1255177.3300000005</v>
      </c>
      <c r="F40" s="5">
        <f t="shared" si="5"/>
        <v>0.54739075479130306</v>
      </c>
      <c r="G40" s="4">
        <f t="shared" si="6"/>
        <v>348.52786870046384</v>
      </c>
      <c r="H40" s="4">
        <f t="shared" si="7"/>
        <v>190.78093311375105</v>
      </c>
    </row>
    <row r="41" spans="1:9" x14ac:dyDescent="0.25">
      <c r="A41" s="2"/>
      <c r="B41" s="2">
        <v>44197</v>
      </c>
      <c r="C41" s="7">
        <v>7412.3559999999989</v>
      </c>
      <c r="D41" s="6">
        <v>2578599.5699999998</v>
      </c>
      <c r="E41" s="6">
        <v>1396908.7952426299</v>
      </c>
      <c r="F41" s="5">
        <f t="shared" si="5"/>
        <v>0.54173157069231581</v>
      </c>
      <c r="G41" s="4">
        <f t="shared" si="6"/>
        <v>347.87853821376092</v>
      </c>
      <c r="H41" s="4">
        <f t="shared" si="7"/>
        <v>188.45678691668752</v>
      </c>
      <c r="I41" s="9"/>
    </row>
    <row r="42" spans="1:9" x14ac:dyDescent="0.25">
      <c r="A42" s="2"/>
      <c r="B42" s="2">
        <v>44228</v>
      </c>
      <c r="C42" s="7">
        <v>6016.4719999999979</v>
      </c>
      <c r="D42" s="6">
        <v>2122933.1800000006</v>
      </c>
      <c r="E42" s="6">
        <v>1208415.9643613501</v>
      </c>
      <c r="F42" s="5">
        <f t="shared" si="5"/>
        <v>0.56921997156846438</v>
      </c>
      <c r="G42" s="4">
        <f t="shared" si="6"/>
        <v>352.853496201761</v>
      </c>
      <c r="H42" s="4">
        <f t="shared" si="7"/>
        <v>200.85125707579965</v>
      </c>
      <c r="I42" s="9"/>
    </row>
    <row r="43" spans="1:9" x14ac:dyDescent="0.25">
      <c r="A43" s="2"/>
      <c r="B43" s="2">
        <v>44256</v>
      </c>
      <c r="C43" s="7">
        <v>5733.2069999999994</v>
      </c>
      <c r="D43" s="6">
        <v>1996478.5799999998</v>
      </c>
      <c r="E43" s="6">
        <v>845587.59867948794</v>
      </c>
      <c r="F43" s="5">
        <f t="shared" si="5"/>
        <v>0.42353952962494995</v>
      </c>
      <c r="G43" s="4">
        <f t="shared" si="6"/>
        <v>348.23068136210679</v>
      </c>
      <c r="H43" s="4">
        <f t="shared" si="7"/>
        <v>147.48945898508254</v>
      </c>
      <c r="I43" s="9"/>
    </row>
    <row r="44" spans="1:9" x14ac:dyDescent="0.25">
      <c r="A44" s="2"/>
      <c r="B44" s="2">
        <v>44287</v>
      </c>
      <c r="C44" s="7">
        <v>7115.3269999999993</v>
      </c>
      <c r="D44" s="6">
        <v>2402408.3400000012</v>
      </c>
      <c r="E44" s="6">
        <v>1411605.1209207401</v>
      </c>
      <c r="F44" s="5">
        <f t="shared" si="5"/>
        <v>0.58757917936662651</v>
      </c>
      <c r="G44" s="4">
        <f t="shared" si="6"/>
        <v>337.63850066202178</v>
      </c>
      <c r="H44" s="4">
        <f t="shared" si="7"/>
        <v>198.38935314156893</v>
      </c>
      <c r="I44" s="9"/>
    </row>
    <row r="45" spans="1:9" x14ac:dyDescent="0.25">
      <c r="A45" s="2"/>
      <c r="B45" s="2">
        <v>44317</v>
      </c>
      <c r="C45" s="7">
        <v>6752.145999999997</v>
      </c>
      <c r="D45" s="6">
        <v>2242714.6999999997</v>
      </c>
      <c r="E45" s="6">
        <v>1355779.97274227</v>
      </c>
      <c r="F45" s="5">
        <f t="shared" si="5"/>
        <v>0.60452627913049761</v>
      </c>
      <c r="G45" s="4">
        <f t="shared" si="6"/>
        <v>332.14843103214901</v>
      </c>
      <c r="H45" s="4">
        <f t="shared" si="7"/>
        <v>200.79245513089774</v>
      </c>
      <c r="I45" s="9"/>
    </row>
    <row r="46" spans="1:9" x14ac:dyDescent="0.25">
      <c r="A46" s="2"/>
      <c r="B46" s="2">
        <v>44348</v>
      </c>
      <c r="C46" s="7">
        <v>5764.3830000000034</v>
      </c>
      <c r="D46" s="6">
        <v>1906691.17</v>
      </c>
      <c r="E46" s="6">
        <v>874828.65698985301</v>
      </c>
      <c r="F46" s="5">
        <f t="shared" si="5"/>
        <v>0.45882032221812463</v>
      </c>
      <c r="G46" s="4">
        <f t="shared" si="6"/>
        <v>330.77107645345541</v>
      </c>
      <c r="H46" s="4">
        <f t="shared" si="7"/>
        <v>151.76449187881036</v>
      </c>
      <c r="I46" s="9"/>
    </row>
    <row r="47" spans="1:9" x14ac:dyDescent="0.25">
      <c r="A47" s="2"/>
      <c r="B47" s="2">
        <v>44378</v>
      </c>
      <c r="C47" s="7">
        <v>6594.152</v>
      </c>
      <c r="D47" s="6">
        <v>2341345.5800000019</v>
      </c>
      <c r="E47" s="6">
        <v>1244168.3758214701</v>
      </c>
      <c r="F47" s="5">
        <f t="shared" si="5"/>
        <v>0.53139031950228766</v>
      </c>
      <c r="G47" s="8">
        <f t="shared" si="6"/>
        <v>355.06393847154294</v>
      </c>
      <c r="H47" s="4">
        <f t="shared" si="7"/>
        <v>188.67753970813382</v>
      </c>
      <c r="I47" s="9"/>
    </row>
    <row r="48" spans="1:9" x14ac:dyDescent="0.25">
      <c r="A48" s="2"/>
      <c r="B48" s="2">
        <v>44409</v>
      </c>
      <c r="C48" s="7">
        <v>6098.0969999999979</v>
      </c>
      <c r="D48" s="6">
        <v>2174036.5099999998</v>
      </c>
      <c r="E48" s="6">
        <v>1250925.0197827399</v>
      </c>
      <c r="F48" s="5">
        <f t="shared" si="5"/>
        <v>0.57539282989444374</v>
      </c>
      <c r="G48" s="8">
        <f t="shared" si="6"/>
        <v>356.51064750199947</v>
      </c>
      <c r="H48" s="4">
        <f t="shared" si="7"/>
        <v>205.13367035367597</v>
      </c>
      <c r="I48" s="9"/>
    </row>
    <row r="49" spans="1:9" x14ac:dyDescent="0.25">
      <c r="A49" s="2"/>
      <c r="B49" s="2">
        <v>44440</v>
      </c>
      <c r="C49" s="7">
        <v>7337.9520000000002</v>
      </c>
      <c r="D49" s="6">
        <v>2492202.8100000005</v>
      </c>
      <c r="E49" s="6">
        <v>1121928.0770628799</v>
      </c>
      <c r="F49" s="5">
        <f t="shared" si="5"/>
        <v>0.45017527167577492</v>
      </c>
      <c r="G49" s="8">
        <f t="shared" si="6"/>
        <v>339.63193136177512</v>
      </c>
      <c r="H49" s="4">
        <f t="shared" si="7"/>
        <v>152.89389697055526</v>
      </c>
      <c r="I49" s="9"/>
    </row>
    <row r="50" spans="1:9" x14ac:dyDescent="0.25">
      <c r="A50" s="2" t="s">
        <v>14</v>
      </c>
      <c r="B50" s="2">
        <v>44470</v>
      </c>
      <c r="C50" s="7">
        <v>7784.3860000000004</v>
      </c>
      <c r="D50" s="6">
        <v>2600622.91</v>
      </c>
      <c r="E50" s="6">
        <v>1199620.5527413499</v>
      </c>
      <c r="F50" s="5">
        <f t="shared" si="5"/>
        <v>0.46128200598730779</v>
      </c>
      <c r="G50" s="4">
        <f t="shared" si="6"/>
        <v>334.08195713830224</v>
      </c>
      <c r="H50" s="4">
        <f t="shared" si="7"/>
        <v>154.10599535292184</v>
      </c>
      <c r="I50" s="9"/>
    </row>
    <row r="51" spans="1:9" x14ac:dyDescent="0.25">
      <c r="A51" s="2" t="s">
        <v>14</v>
      </c>
      <c r="B51" s="2">
        <v>44501</v>
      </c>
      <c r="C51" s="7">
        <v>6829.9850000000006</v>
      </c>
      <c r="D51" s="6">
        <v>2221422.1199999992</v>
      </c>
      <c r="E51" s="6">
        <v>959275.90792838798</v>
      </c>
      <c r="F51" s="5">
        <f t="shared" si="5"/>
        <v>0.43182963710129452</v>
      </c>
      <c r="G51" s="4">
        <f t="shared" si="6"/>
        <v>325.24553421420381</v>
      </c>
      <c r="H51" s="4">
        <f t="shared" si="7"/>
        <v>140.45066100853631</v>
      </c>
      <c r="I51" s="9"/>
    </row>
    <row r="52" spans="1:9" x14ac:dyDescent="0.25">
      <c r="A52" s="2" t="s">
        <v>14</v>
      </c>
      <c r="B52" s="2">
        <v>44531</v>
      </c>
      <c r="C52" s="7">
        <v>5892.9810000000007</v>
      </c>
      <c r="D52" s="6">
        <v>1767565.6399999997</v>
      </c>
      <c r="E52" s="6">
        <v>665122.54695717397</v>
      </c>
      <c r="F52" s="5">
        <f t="shared" si="5"/>
        <v>0.37629298279252255</v>
      </c>
      <c r="G52" s="4">
        <f t="shared" si="6"/>
        <v>299.94422856615341</v>
      </c>
      <c r="H52" s="4">
        <f t="shared" si="7"/>
        <v>112.86690843856002</v>
      </c>
      <c r="I52" s="9"/>
    </row>
    <row r="53" spans="1:9" x14ac:dyDescent="0.25">
      <c r="A53" s="2"/>
      <c r="B53" s="2">
        <v>44562</v>
      </c>
      <c r="C53" s="7">
        <v>8664.5</v>
      </c>
      <c r="D53" s="6">
        <v>2845701.4148148098</v>
      </c>
      <c r="E53" s="6">
        <v>1367971.58518518</v>
      </c>
      <c r="F53" s="5">
        <f t="shared" si="5"/>
        <v>0.48071508066991059</v>
      </c>
      <c r="G53" s="4">
        <f t="shared" si="6"/>
        <v>328.43227131569159</v>
      </c>
      <c r="H53" s="4">
        <f t="shared" si="7"/>
        <v>157.88234580012465</v>
      </c>
    </row>
    <row r="54" spans="1:9" x14ac:dyDescent="0.25">
      <c r="A54" s="2"/>
      <c r="B54" s="2">
        <v>44593</v>
      </c>
      <c r="C54" s="7">
        <v>4281.83</v>
      </c>
      <c r="D54" s="6">
        <v>1497180.4329973799</v>
      </c>
      <c r="E54" s="6">
        <v>642572.64650989103</v>
      </c>
      <c r="F54" s="5">
        <f t="shared" si="5"/>
        <v>0.4291885148561887</v>
      </c>
      <c r="G54" s="4">
        <f t="shared" si="6"/>
        <v>349.65900864755957</v>
      </c>
      <c r="H54" s="4">
        <f t="shared" si="7"/>
        <v>150.06963062753334</v>
      </c>
    </row>
    <row r="55" spans="1:9" x14ac:dyDescent="0.25">
      <c r="A55" s="2"/>
      <c r="B55" s="2">
        <v>44621</v>
      </c>
      <c r="C55" s="7">
        <v>6579.63</v>
      </c>
      <c r="D55" s="6">
        <v>2390451.68505815</v>
      </c>
      <c r="E55" s="6">
        <v>1178009.0292275499</v>
      </c>
      <c r="F55" s="5">
        <f t="shared" si="5"/>
        <v>0.49279767359066862</v>
      </c>
      <c r="G55" s="4">
        <f t="shared" si="6"/>
        <v>363.31095898373462</v>
      </c>
      <c r="H55" s="4">
        <f t="shared" si="7"/>
        <v>179.03879537717924</v>
      </c>
    </row>
    <row r="56" spans="1:9" x14ac:dyDescent="0.25">
      <c r="A56" s="2"/>
      <c r="B56" s="2">
        <v>44652</v>
      </c>
      <c r="C56" s="11">
        <v>6605.47</v>
      </c>
      <c r="D56" s="12">
        <v>2231334.8180295401</v>
      </c>
      <c r="E56" s="12">
        <v>1038601.62174508</v>
      </c>
      <c r="F56" s="5">
        <f t="shared" si="5"/>
        <v>0.46546202450345586</v>
      </c>
      <c r="G56" s="4">
        <f t="shared" si="6"/>
        <v>337.80106760450656</v>
      </c>
      <c r="H56" s="4">
        <f t="shared" si="7"/>
        <v>157.23356880662237</v>
      </c>
    </row>
    <row r="57" spans="1:9" x14ac:dyDescent="0.25">
      <c r="A57" s="2"/>
      <c r="B57" s="2">
        <v>44682</v>
      </c>
      <c r="C57" s="11">
        <v>6584.91</v>
      </c>
      <c r="D57" s="12">
        <v>2287625.4594637598</v>
      </c>
      <c r="E57" s="12">
        <v>958861.12658127095</v>
      </c>
      <c r="F57" s="5">
        <f t="shared" si="5"/>
        <v>0.4191512743550409</v>
      </c>
      <c r="G57" s="4">
        <f t="shared" si="6"/>
        <v>347.40421045447238</v>
      </c>
      <c r="H57" s="4">
        <f t="shared" si="7"/>
        <v>145.61491752829895</v>
      </c>
    </row>
    <row r="58" spans="1:9" x14ac:dyDescent="0.25">
      <c r="A58" s="2"/>
      <c r="B58" s="2">
        <v>44713</v>
      </c>
      <c r="C58" s="11">
        <v>5800.16</v>
      </c>
      <c r="D58" s="12">
        <v>2119933.7916864199</v>
      </c>
      <c r="E58" s="12">
        <v>948340.24024024</v>
      </c>
      <c r="F58" s="5">
        <f t="shared" si="5"/>
        <v>0.44734427271232358</v>
      </c>
      <c r="G58" s="4">
        <f t="shared" si="6"/>
        <v>365.49574351163068</v>
      </c>
      <c r="H58" s="4">
        <f t="shared" si="7"/>
        <v>163.50242756066041</v>
      </c>
    </row>
    <row r="59" spans="1:9" x14ac:dyDescent="0.25">
      <c r="A59" s="2" t="s">
        <v>16</v>
      </c>
      <c r="B59" s="2">
        <v>44743</v>
      </c>
      <c r="C59" s="11">
        <v>6347.15</v>
      </c>
      <c r="D59" s="12">
        <v>2179375.8910890999</v>
      </c>
      <c r="E59" s="12">
        <v>999125.17326732702</v>
      </c>
      <c r="F59" s="5">
        <f t="shared" si="5"/>
        <v>0.45844554734797677</v>
      </c>
      <c r="G59" s="4">
        <f t="shared" si="6"/>
        <v>343.36290950885046</v>
      </c>
      <c r="H59" s="4">
        <f t="shared" si="7"/>
        <v>157.41319698877876</v>
      </c>
    </row>
    <row r="60" spans="1:9" x14ac:dyDescent="0.25">
      <c r="A60" s="2" t="s">
        <v>16</v>
      </c>
      <c r="B60" s="2">
        <v>44774</v>
      </c>
      <c r="C60" s="11">
        <v>5903.1</v>
      </c>
      <c r="D60" s="12">
        <v>2051261.9950738901</v>
      </c>
      <c r="E60" s="12">
        <v>795725.640394088</v>
      </c>
      <c r="F60" s="5">
        <f t="shared" si="5"/>
        <v>0.38792004254211543</v>
      </c>
      <c r="G60" s="4">
        <f t="shared" si="6"/>
        <v>347.48894565124931</v>
      </c>
      <c r="H60" s="4">
        <f t="shared" si="7"/>
        <v>134.79792657994747</v>
      </c>
    </row>
    <row r="61" spans="1:9" x14ac:dyDescent="0.25">
      <c r="A61" s="2" t="s">
        <v>16</v>
      </c>
      <c r="B61" s="2">
        <v>44805</v>
      </c>
      <c r="C61" s="11">
        <v>5976.55</v>
      </c>
      <c r="D61" s="12">
        <v>2014287.4731874701</v>
      </c>
      <c r="E61" s="12">
        <v>708570.57915057905</v>
      </c>
      <c r="F61" s="5">
        <f t="shared" si="5"/>
        <v>0.35177232077470816</v>
      </c>
      <c r="G61" s="4">
        <f t="shared" si="6"/>
        <v>337.03181152796679</v>
      </c>
      <c r="H61" s="4">
        <f t="shared" si="7"/>
        <v>118.55846251609692</v>
      </c>
    </row>
    <row r="62" spans="1:9" x14ac:dyDescent="0.25">
      <c r="A62" s="2" t="s">
        <v>15</v>
      </c>
      <c r="B62" s="2">
        <v>44835</v>
      </c>
      <c r="C62" s="11">
        <v>6167.62</v>
      </c>
      <c r="D62" s="12">
        <v>2075855.75277051</v>
      </c>
      <c r="E62" s="12">
        <v>1096690.2964230999</v>
      </c>
      <c r="F62" s="5">
        <f t="shared" si="5"/>
        <v>0.52830756422233027</v>
      </c>
      <c r="G62" s="4">
        <f t="shared" si="6"/>
        <v>336.57322480478859</v>
      </c>
      <c r="H62" s="4">
        <f t="shared" si="7"/>
        <v>177.81418057907263</v>
      </c>
    </row>
    <row r="63" spans="1:9" x14ac:dyDescent="0.25">
      <c r="A63" s="2" t="s">
        <v>15</v>
      </c>
      <c r="B63" s="2">
        <v>44866</v>
      </c>
      <c r="C63" s="11">
        <v>5732.81</v>
      </c>
      <c r="D63" s="12">
        <v>2356279.2925380799</v>
      </c>
      <c r="E63" s="12">
        <v>1186505.4737929199</v>
      </c>
      <c r="F63" s="5">
        <f t="shared" si="5"/>
        <v>0.50355043969124247</v>
      </c>
      <c r="G63" s="4">
        <f t="shared" si="6"/>
        <v>411.01646357337495</v>
      </c>
      <c r="H63" s="4">
        <f t="shared" si="7"/>
        <v>206.9675209527125</v>
      </c>
    </row>
    <row r="64" spans="1:9" x14ac:dyDescent="0.25">
      <c r="A64" s="2" t="s">
        <v>15</v>
      </c>
      <c r="B64" s="2">
        <v>44896</v>
      </c>
      <c r="C64" s="11">
        <v>6310.03</v>
      </c>
      <c r="D64" s="12">
        <v>2189284.0153987701</v>
      </c>
      <c r="E64" s="12">
        <v>968062.73328311997</v>
      </c>
      <c r="F64" s="5">
        <f t="shared" si="5"/>
        <v>0.44218234202326229</v>
      </c>
      <c r="G64" s="4">
        <f t="shared" si="6"/>
        <v>346.95302802027408</v>
      </c>
      <c r="H64" s="4">
        <f t="shared" si="7"/>
        <v>153.41650250206735</v>
      </c>
    </row>
  </sheetData>
  <mergeCells count="1">
    <mergeCell ref="C14:H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CAA34-E64A-4A23-80A3-11A59901176E}">
  <dimension ref="A3:K72"/>
  <sheetViews>
    <sheetView showGridLines="0" tabSelected="1" topLeftCell="A7" workbookViewId="0">
      <selection activeCell="E3" sqref="E3:E10"/>
    </sheetView>
  </sheetViews>
  <sheetFormatPr defaultColWidth="11.42578125" defaultRowHeight="15" x14ac:dyDescent="0.25"/>
  <cols>
    <col min="2" max="2" width="22.28515625" customWidth="1"/>
    <col min="3" max="3" width="19.42578125" bestFit="1" customWidth="1"/>
    <col min="4" max="8" width="15.7109375" customWidth="1"/>
    <col min="9" max="9" width="14.28515625" bestFit="1" customWidth="1"/>
    <col min="10" max="10" width="12.85546875" customWidth="1"/>
    <col min="11" max="11" width="14.28515625" bestFit="1" customWidth="1"/>
    <col min="14" max="14" width="13" customWidth="1"/>
  </cols>
  <sheetData>
    <row r="3" spans="2:11" x14ac:dyDescent="0.25">
      <c r="B3" t="s">
        <v>28</v>
      </c>
      <c r="C3" s="35">
        <f>SUM(C49:C51)</f>
        <v>19162.034999999996</v>
      </c>
      <c r="D3" s="35">
        <f t="shared" ref="D3:K3" si="0">SUM(D49:D51)</f>
        <v>6698011.3300000001</v>
      </c>
      <c r="E3" s="35">
        <f t="shared" si="0"/>
        <v>3450912.3582834681</v>
      </c>
      <c r="F3" s="35">
        <f t="shared" si="0"/>
        <v>1.5344910718857303</v>
      </c>
      <c r="G3" s="35">
        <f t="shared" si="0"/>
        <v>1048.9627157776285</v>
      </c>
      <c r="H3" s="35">
        <f t="shared" si="0"/>
        <v>536.79750297756971</v>
      </c>
      <c r="I3" s="35">
        <f t="shared" si="0"/>
        <v>0</v>
      </c>
      <c r="J3" s="35">
        <f t="shared" si="0"/>
        <v>0</v>
      </c>
      <c r="K3" s="35">
        <f t="shared" si="0"/>
        <v>0</v>
      </c>
    </row>
    <row r="4" spans="2:11" x14ac:dyDescent="0.25">
      <c r="B4" t="s">
        <v>29</v>
      </c>
      <c r="C4" s="35">
        <f>SUM(C52:C54)</f>
        <v>19631.856</v>
      </c>
      <c r="D4" s="35">
        <f t="shared" ref="D4:K4" si="1">SUM(D52:D54)</f>
        <v>6551814.2100000009</v>
      </c>
      <c r="E4" s="35">
        <f t="shared" si="1"/>
        <v>3642213.7506528627</v>
      </c>
      <c r="F4" s="35">
        <f t="shared" si="1"/>
        <v>1.6509257807152486</v>
      </c>
      <c r="G4" s="35">
        <f t="shared" si="1"/>
        <v>1000.5580081476262</v>
      </c>
      <c r="H4" s="35">
        <f t="shared" si="1"/>
        <v>550.946300151277</v>
      </c>
      <c r="I4" s="35">
        <f t="shared" si="1"/>
        <v>0</v>
      </c>
      <c r="J4" s="35">
        <f t="shared" si="1"/>
        <v>0</v>
      </c>
      <c r="K4" s="35">
        <f t="shared" si="1"/>
        <v>0</v>
      </c>
    </row>
    <row r="5" spans="2:11" x14ac:dyDescent="0.25">
      <c r="B5" t="s">
        <v>30</v>
      </c>
      <c r="C5" s="35">
        <f>SUM(C55:C57)</f>
        <v>20030.200999999997</v>
      </c>
      <c r="D5" s="35">
        <f t="shared" ref="D5:K5" si="2">SUM(D55:D57)</f>
        <v>7007584.9000000022</v>
      </c>
      <c r="E5" s="35">
        <f t="shared" si="2"/>
        <v>3617021.4726670897</v>
      </c>
      <c r="F5" s="35">
        <f t="shared" si="2"/>
        <v>1.5569584210725065</v>
      </c>
      <c r="G5" s="35">
        <f t="shared" si="2"/>
        <v>1051.2065173353176</v>
      </c>
      <c r="H5" s="35">
        <f t="shared" si="2"/>
        <v>546.70510703236505</v>
      </c>
      <c r="I5" s="35">
        <f t="shared" si="2"/>
        <v>0</v>
      </c>
      <c r="J5" s="35">
        <f t="shared" si="2"/>
        <v>0</v>
      </c>
      <c r="K5" s="35">
        <f t="shared" si="2"/>
        <v>0</v>
      </c>
    </row>
    <row r="6" spans="2:11" x14ac:dyDescent="0.25">
      <c r="B6" t="s">
        <v>31</v>
      </c>
      <c r="C6" s="35">
        <f>SUM(C58:C60)</f>
        <v>20507.352000000003</v>
      </c>
      <c r="D6" s="35">
        <f t="shared" ref="D6:K6" si="3">SUM(D58:D60)</f>
        <v>6589610.669999999</v>
      </c>
      <c r="E6" s="35">
        <f t="shared" si="3"/>
        <v>2824019.0076269116</v>
      </c>
      <c r="F6" s="35">
        <f t="shared" si="3"/>
        <v>1.2694046258811249</v>
      </c>
      <c r="G6" s="35">
        <f t="shared" si="3"/>
        <v>959.27171991865953</v>
      </c>
      <c r="H6" s="35">
        <f t="shared" si="3"/>
        <v>407.4235648000182</v>
      </c>
      <c r="I6" s="35">
        <f t="shared" si="3"/>
        <v>0</v>
      </c>
      <c r="J6" s="35">
        <f t="shared" si="3"/>
        <v>0</v>
      </c>
      <c r="K6" s="35">
        <f t="shared" si="3"/>
        <v>0</v>
      </c>
    </row>
    <row r="7" spans="2:11" x14ac:dyDescent="0.25">
      <c r="B7" t="s">
        <v>32</v>
      </c>
      <c r="C7" s="35">
        <f>SUM(C61:C63)</f>
        <v>19525.96</v>
      </c>
      <c r="D7" s="35">
        <f t="shared" ref="D7:K7" si="4">SUM(D61:D63)</f>
        <v>6733333.5328703392</v>
      </c>
      <c r="E7" s="35">
        <f t="shared" si="4"/>
        <v>3188553.260922621</v>
      </c>
      <c r="F7" s="35">
        <f t="shared" si="4"/>
        <v>1.402701269116768</v>
      </c>
      <c r="G7" s="35">
        <f t="shared" si="4"/>
        <v>1041.4022389469858</v>
      </c>
      <c r="H7" s="35">
        <f t="shared" si="4"/>
        <v>486.99077180483721</v>
      </c>
      <c r="I7" s="35">
        <f t="shared" si="4"/>
        <v>0</v>
      </c>
      <c r="J7" s="35">
        <f t="shared" si="4"/>
        <v>0</v>
      </c>
      <c r="K7" s="35">
        <f t="shared" si="4"/>
        <v>0</v>
      </c>
    </row>
    <row r="8" spans="2:11" x14ac:dyDescent="0.25">
      <c r="B8" t="s">
        <v>33</v>
      </c>
      <c r="C8" s="35">
        <f>SUM(C64:C66)</f>
        <v>18990.54</v>
      </c>
      <c r="D8" s="35">
        <f t="shared" ref="D8:K8" si="5">SUM(D64:D66)</f>
        <v>6638894.0691797193</v>
      </c>
      <c r="E8" s="35">
        <f t="shared" si="5"/>
        <v>2945802.9885665909</v>
      </c>
      <c r="F8" s="35">
        <f t="shared" si="5"/>
        <v>1.3319575715708203</v>
      </c>
      <c r="G8" s="35">
        <f t="shared" si="5"/>
        <v>1050.7010215706096</v>
      </c>
      <c r="H8" s="35">
        <f t="shared" si="5"/>
        <v>466.3509138955817</v>
      </c>
      <c r="I8" s="35">
        <f t="shared" si="5"/>
        <v>0</v>
      </c>
      <c r="J8" s="35">
        <f t="shared" si="5"/>
        <v>0</v>
      </c>
      <c r="K8" s="35">
        <f t="shared" si="5"/>
        <v>0</v>
      </c>
    </row>
    <row r="9" spans="2:11" x14ac:dyDescent="0.25">
      <c r="B9" t="s">
        <v>34</v>
      </c>
      <c r="C9" s="35">
        <f>SUM(C67:C69)</f>
        <v>18226.8</v>
      </c>
      <c r="D9" s="35">
        <f t="shared" ref="D9:K9" si="6">SUM(D67:D69)</f>
        <v>6244925.3593504597</v>
      </c>
      <c r="E9" s="35">
        <f t="shared" si="6"/>
        <v>2503421.3928119941</v>
      </c>
      <c r="F9" s="35">
        <f t="shared" si="6"/>
        <v>1.1981379106648002</v>
      </c>
      <c r="G9" s="35">
        <f t="shared" si="6"/>
        <v>1027.8836666880666</v>
      </c>
      <c r="H9" s="35">
        <f t="shared" si="6"/>
        <v>410.76958608482317</v>
      </c>
      <c r="I9" s="35">
        <f t="shared" si="6"/>
        <v>0</v>
      </c>
      <c r="J9" s="35">
        <f t="shared" si="6"/>
        <v>0</v>
      </c>
      <c r="K9" s="35">
        <f t="shared" si="6"/>
        <v>0</v>
      </c>
    </row>
    <row r="10" spans="2:11" x14ac:dyDescent="0.25">
      <c r="B10" t="s">
        <v>35</v>
      </c>
      <c r="C10" s="35">
        <f>SUM(C70:C72)</f>
        <v>18210.46</v>
      </c>
      <c r="D10" s="35">
        <f t="shared" ref="D10:K10" si="7">SUM(D70:D72)</f>
        <v>6621419.0607073605</v>
      </c>
      <c r="E10" s="35">
        <f t="shared" si="7"/>
        <v>3251258.50349914</v>
      </c>
      <c r="F10" s="35">
        <f t="shared" si="7"/>
        <v>1.474040345936835</v>
      </c>
      <c r="G10" s="35">
        <f t="shared" si="7"/>
        <v>1094.5427163984377</v>
      </c>
      <c r="H10" s="35">
        <f t="shared" si="7"/>
        <v>538.19820403385245</v>
      </c>
      <c r="I10" s="35">
        <f t="shared" si="7"/>
        <v>0</v>
      </c>
      <c r="J10" s="35">
        <f t="shared" si="7"/>
        <v>0</v>
      </c>
      <c r="K10" s="35">
        <f t="shared" si="7"/>
        <v>0</v>
      </c>
    </row>
    <row r="11" spans="2:11" x14ac:dyDescent="0.25">
      <c r="C11" s="35"/>
      <c r="D11" s="29"/>
      <c r="E11" s="29"/>
      <c r="F11" s="30"/>
      <c r="G11" s="31"/>
      <c r="H11" s="31"/>
      <c r="I11" s="32"/>
      <c r="J11" s="33"/>
      <c r="K11" s="34"/>
    </row>
    <row r="12" spans="2:11" x14ac:dyDescent="0.25">
      <c r="C12" s="35"/>
      <c r="D12" s="29"/>
      <c r="E12" s="29"/>
      <c r="F12" s="30"/>
      <c r="G12" s="31"/>
      <c r="H12" s="31"/>
      <c r="I12" s="32"/>
      <c r="J12" s="33"/>
      <c r="K12" s="34"/>
    </row>
    <row r="13" spans="2:11" x14ac:dyDescent="0.25">
      <c r="C13" s="35"/>
      <c r="D13" s="29"/>
      <c r="E13" s="29"/>
      <c r="F13" s="30"/>
      <c r="G13" s="31"/>
      <c r="H13" s="31"/>
      <c r="I13" s="32"/>
      <c r="J13" s="33"/>
      <c r="K13" s="34"/>
    </row>
    <row r="14" spans="2:11" x14ac:dyDescent="0.25">
      <c r="C14" s="35"/>
      <c r="D14" s="29"/>
      <c r="E14" s="29"/>
      <c r="F14" s="30"/>
      <c r="G14" s="31"/>
      <c r="H14" s="31"/>
      <c r="I14" s="32"/>
      <c r="J14" s="33"/>
      <c r="K14" s="34"/>
    </row>
    <row r="15" spans="2:11" x14ac:dyDescent="0.25">
      <c r="C15" s="35"/>
      <c r="D15" s="29"/>
      <c r="E15" s="29"/>
      <c r="F15" s="30"/>
      <c r="G15" s="31"/>
      <c r="H15" s="31"/>
      <c r="I15" s="32"/>
      <c r="J15" s="33"/>
      <c r="K15" s="34"/>
    </row>
    <row r="16" spans="2:11" x14ac:dyDescent="0.25">
      <c r="C16" s="35"/>
      <c r="D16" s="29"/>
      <c r="E16" s="29"/>
      <c r="F16" s="30"/>
      <c r="G16" s="31"/>
      <c r="H16" s="31"/>
      <c r="I16" s="32"/>
      <c r="J16" s="33"/>
      <c r="K16" s="34"/>
    </row>
    <row r="17" spans="1:11" x14ac:dyDescent="0.25">
      <c r="C17" s="35"/>
      <c r="D17" s="29"/>
      <c r="E17" s="29"/>
      <c r="F17" s="30"/>
      <c r="G17" s="31"/>
      <c r="H17" s="31"/>
      <c r="I17" s="32"/>
      <c r="J17" s="33"/>
      <c r="K17" s="34"/>
    </row>
    <row r="18" spans="1:11" x14ac:dyDescent="0.25">
      <c r="B18" s="28"/>
      <c r="C18" s="29"/>
      <c r="D18" s="29"/>
      <c r="E18" s="29"/>
      <c r="F18" s="30"/>
      <c r="G18" s="31"/>
      <c r="H18" s="31"/>
      <c r="I18" s="32"/>
      <c r="J18" s="33"/>
      <c r="K18" s="34"/>
    </row>
    <row r="19" spans="1:11" x14ac:dyDescent="0.25">
      <c r="B19" s="28"/>
      <c r="C19" s="29"/>
      <c r="D19" s="29"/>
      <c r="E19" s="29"/>
      <c r="F19" s="30"/>
      <c r="G19" s="31"/>
      <c r="H19" s="31"/>
      <c r="I19" s="32"/>
      <c r="J19" s="33"/>
      <c r="K19" s="34"/>
    </row>
    <row r="21" spans="1:11" ht="30" x14ac:dyDescent="0.25">
      <c r="A21" s="10" t="s">
        <v>17</v>
      </c>
      <c r="B21" s="10" t="s">
        <v>12</v>
      </c>
      <c r="C21" s="3" t="s">
        <v>0</v>
      </c>
      <c r="D21" s="3" t="s">
        <v>7</v>
      </c>
      <c r="E21" s="3" t="s">
        <v>8</v>
      </c>
      <c r="F21" s="3" t="s">
        <v>9</v>
      </c>
      <c r="G21" s="3" t="s">
        <v>1</v>
      </c>
      <c r="H21" s="3" t="s">
        <v>3</v>
      </c>
    </row>
    <row r="22" spans="1:11" x14ac:dyDescent="0.25">
      <c r="A22" s="2"/>
      <c r="B22" s="2" t="s">
        <v>2</v>
      </c>
      <c r="C22" s="25" t="s">
        <v>6</v>
      </c>
      <c r="D22" s="26"/>
      <c r="E22" s="26"/>
      <c r="F22" s="26"/>
      <c r="G22" s="26"/>
      <c r="H22" s="27"/>
    </row>
    <row r="23" spans="1:11" x14ac:dyDescent="0.25">
      <c r="A23" s="2"/>
      <c r="B23" s="2">
        <v>43405</v>
      </c>
      <c r="C23" s="7">
        <v>6546</v>
      </c>
      <c r="D23" s="6">
        <v>2204166.83978596</v>
      </c>
      <c r="E23" s="6">
        <v>1012133.15234497</v>
      </c>
      <c r="F23" s="5">
        <f t="shared" ref="F23:F72" si="8">E23/D23</f>
        <v>0.45919080809838114</v>
      </c>
      <c r="G23" s="4">
        <f t="shared" ref="G23:G72" si="9">D23/C23</f>
        <v>336.71965166299418</v>
      </c>
      <c r="H23" s="4">
        <f t="shared" ref="H23:H72" si="10">E23/C23</f>
        <v>154.61856894973573</v>
      </c>
    </row>
    <row r="24" spans="1:11" x14ac:dyDescent="0.25">
      <c r="A24" s="2"/>
      <c r="B24" s="2">
        <v>43435</v>
      </c>
      <c r="C24" s="7">
        <v>6566.04</v>
      </c>
      <c r="D24" s="6">
        <v>2115086.6285893102</v>
      </c>
      <c r="E24" s="6">
        <v>1167333.2290118099</v>
      </c>
      <c r="F24" s="5">
        <f t="shared" si="8"/>
        <v>0.55190799905457344</v>
      </c>
      <c r="G24" s="4">
        <f t="shared" si="9"/>
        <v>322.12515132245773</v>
      </c>
      <c r="H24" s="4">
        <f t="shared" si="10"/>
        <v>177.78344771152931</v>
      </c>
    </row>
    <row r="25" spans="1:11" x14ac:dyDescent="0.25">
      <c r="A25" s="2"/>
      <c r="B25" s="2">
        <v>43466</v>
      </c>
      <c r="C25" s="7">
        <v>6893.47</v>
      </c>
      <c r="D25" s="6">
        <v>2201065.7529930598</v>
      </c>
      <c r="E25" s="6">
        <v>1052834.7432262099</v>
      </c>
      <c r="F25" s="5">
        <f t="shared" si="8"/>
        <v>0.47832952822719677</v>
      </c>
      <c r="G25" s="4">
        <f t="shared" si="9"/>
        <v>319.29721214323985</v>
      </c>
      <c r="H25" s="4">
        <f t="shared" si="10"/>
        <v>152.72928484873509</v>
      </c>
    </row>
    <row r="26" spans="1:11" x14ac:dyDescent="0.25">
      <c r="A26" s="2"/>
      <c r="B26" s="2">
        <v>43497</v>
      </c>
      <c r="C26" s="7">
        <v>4410.7</v>
      </c>
      <c r="D26" s="6">
        <v>1610487.8089716199</v>
      </c>
      <c r="E26" s="6">
        <v>765501.15196826297</v>
      </c>
      <c r="F26" s="5">
        <f t="shared" si="8"/>
        <v>0.47532253749693093</v>
      </c>
      <c r="G26" s="4">
        <f t="shared" si="9"/>
        <v>365.13202189485116</v>
      </c>
      <c r="H26" s="4">
        <f t="shared" si="10"/>
        <v>173.5554791684456</v>
      </c>
    </row>
    <row r="27" spans="1:11" x14ac:dyDescent="0.25">
      <c r="A27" s="2"/>
      <c r="B27" s="2">
        <v>43525</v>
      </c>
      <c r="C27" s="7">
        <v>5847.29</v>
      </c>
      <c r="D27" s="6">
        <v>1935769.4168920901</v>
      </c>
      <c r="E27" s="6">
        <v>946006.07905019505</v>
      </c>
      <c r="F27" s="5">
        <f t="shared" si="8"/>
        <v>0.48869770892910558</v>
      </c>
      <c r="G27" s="4">
        <f t="shared" si="9"/>
        <v>331.05411513574495</v>
      </c>
      <c r="H27" s="4">
        <f t="shared" si="10"/>
        <v>161.78538759839088</v>
      </c>
    </row>
    <row r="28" spans="1:11" x14ac:dyDescent="0.25">
      <c r="A28" s="2"/>
      <c r="B28" s="2">
        <v>43556</v>
      </c>
      <c r="C28" s="7">
        <v>6113.8</v>
      </c>
      <c r="D28" s="6">
        <v>2238708.1342652999</v>
      </c>
      <c r="E28" s="6">
        <v>1163871.5953606199</v>
      </c>
      <c r="F28" s="5">
        <f t="shared" si="8"/>
        <v>0.51988536493283422</v>
      </c>
      <c r="G28" s="4">
        <f t="shared" si="9"/>
        <v>366.1729422397363</v>
      </c>
      <c r="H28" s="4">
        <f t="shared" si="10"/>
        <v>190.36795370483495</v>
      </c>
    </row>
    <row r="29" spans="1:11" x14ac:dyDescent="0.25">
      <c r="A29" s="2"/>
      <c r="B29" s="2">
        <v>43586</v>
      </c>
      <c r="C29" s="7">
        <v>5583.81</v>
      </c>
      <c r="D29" s="6">
        <v>1916509.3348801199</v>
      </c>
      <c r="E29" s="6">
        <v>928127.23124516604</v>
      </c>
      <c r="F29" s="5">
        <f t="shared" si="8"/>
        <v>0.48428004724705481</v>
      </c>
      <c r="G29" s="4">
        <f t="shared" si="9"/>
        <v>343.22610097408756</v>
      </c>
      <c r="H29" s="4">
        <f t="shared" si="10"/>
        <v>166.21755239615351</v>
      </c>
    </row>
    <row r="30" spans="1:11" x14ac:dyDescent="0.25">
      <c r="A30" s="2"/>
      <c r="B30" s="2">
        <v>43617</v>
      </c>
      <c r="C30" s="7">
        <v>5461.1</v>
      </c>
      <c r="D30" s="6">
        <v>1862736.2619934899</v>
      </c>
      <c r="E30" s="6">
        <v>867935.46110538405</v>
      </c>
      <c r="F30" s="5">
        <f t="shared" si="8"/>
        <v>0.46594651041824053</v>
      </c>
      <c r="G30" s="4">
        <f t="shared" si="9"/>
        <v>341.09176942255039</v>
      </c>
      <c r="H30" s="4">
        <f t="shared" si="10"/>
        <v>158.93051969482045</v>
      </c>
    </row>
    <row r="31" spans="1:11" x14ac:dyDescent="0.25">
      <c r="A31" s="2"/>
      <c r="B31" s="2">
        <v>43647</v>
      </c>
      <c r="C31" s="7">
        <v>6325.09</v>
      </c>
      <c r="D31" s="6">
        <v>2206183.6813489799</v>
      </c>
      <c r="E31" s="6">
        <v>1029107.91899771</v>
      </c>
      <c r="F31" s="5">
        <f t="shared" si="8"/>
        <v>0.46646520310061301</v>
      </c>
      <c r="G31" s="4">
        <f t="shared" si="9"/>
        <v>348.79878094208618</v>
      </c>
      <c r="H31" s="4">
        <f t="shared" si="10"/>
        <v>162.70249419339646</v>
      </c>
    </row>
    <row r="32" spans="1:11" x14ac:dyDescent="0.25">
      <c r="A32" s="2"/>
      <c r="B32" s="2">
        <v>43678</v>
      </c>
      <c r="C32" s="7">
        <v>7169.96</v>
      </c>
      <c r="D32" s="6">
        <v>2380192.6008230401</v>
      </c>
      <c r="E32" s="6">
        <v>1108429.2674897099</v>
      </c>
      <c r="F32" s="5">
        <f t="shared" si="8"/>
        <v>0.46568889723731988</v>
      </c>
      <c r="G32" s="4">
        <f t="shared" si="9"/>
        <v>331.96734721296076</v>
      </c>
      <c r="H32" s="4">
        <f t="shared" si="10"/>
        <v>154.59350784240218</v>
      </c>
    </row>
    <row r="33" spans="1:8" x14ac:dyDescent="0.25">
      <c r="A33" s="2"/>
      <c r="B33" s="2">
        <v>43709</v>
      </c>
      <c r="C33" s="7">
        <v>6053.09</v>
      </c>
      <c r="D33" s="6">
        <v>2158354.65537094</v>
      </c>
      <c r="E33" s="6">
        <v>1210955.3215989401</v>
      </c>
      <c r="F33" s="5">
        <f t="shared" si="8"/>
        <v>0.5610548380385717</v>
      </c>
      <c r="G33" s="4">
        <f t="shared" si="9"/>
        <v>356.57071931376203</v>
      </c>
      <c r="H33" s="4">
        <f t="shared" si="10"/>
        <v>200.0557271738798</v>
      </c>
    </row>
    <row r="34" spans="1:8" x14ac:dyDescent="0.25">
      <c r="A34" s="2"/>
      <c r="B34" s="2">
        <v>43739</v>
      </c>
      <c r="C34" s="7">
        <v>6744.26</v>
      </c>
      <c r="D34" s="6">
        <v>2255665.6822064901</v>
      </c>
      <c r="E34" s="6">
        <v>1109306.03693759</v>
      </c>
      <c r="F34" s="5">
        <f t="shared" si="8"/>
        <v>0.49178654695516222</v>
      </c>
      <c r="G34" s="4">
        <f t="shared" si="9"/>
        <v>334.45710607338538</v>
      </c>
      <c r="H34" s="4">
        <f t="shared" si="10"/>
        <v>164.4815053004466</v>
      </c>
    </row>
    <row r="35" spans="1:8" x14ac:dyDescent="0.25">
      <c r="A35" s="2"/>
      <c r="B35" s="2">
        <v>43770</v>
      </c>
      <c r="C35" s="7">
        <v>5890.8</v>
      </c>
      <c r="D35" s="6">
        <v>1976744.9000154999</v>
      </c>
      <c r="E35" s="6">
        <v>1027374.29855836</v>
      </c>
      <c r="F35" s="5">
        <f t="shared" si="8"/>
        <v>0.51973033978754879</v>
      </c>
      <c r="G35" s="4">
        <f t="shared" si="9"/>
        <v>335.56476200439664</v>
      </c>
      <c r="H35" s="4">
        <f t="shared" si="10"/>
        <v>174.40318777727302</v>
      </c>
    </row>
    <row r="36" spans="1:8" x14ac:dyDescent="0.25">
      <c r="A36" s="2"/>
      <c r="B36" s="2">
        <v>43800</v>
      </c>
      <c r="C36" s="7">
        <v>6571.56</v>
      </c>
      <c r="D36" s="6">
        <v>2327269.2325527398</v>
      </c>
      <c r="E36" s="6">
        <v>1260476.2269108801</v>
      </c>
      <c r="F36" s="5">
        <f t="shared" si="8"/>
        <v>0.54161169205519311</v>
      </c>
      <c r="G36" s="4">
        <f t="shared" si="9"/>
        <v>354.14258297158358</v>
      </c>
      <c r="H36" s="4">
        <f t="shared" si="10"/>
        <v>191.807763592036</v>
      </c>
    </row>
    <row r="37" spans="1:8" x14ac:dyDescent="0.25">
      <c r="A37" s="2"/>
      <c r="B37" s="2">
        <v>43831</v>
      </c>
      <c r="C37" s="7">
        <v>7926</v>
      </c>
      <c r="D37" s="6">
        <v>2574464.0683395602</v>
      </c>
      <c r="E37" s="6">
        <v>1323671.70315002</v>
      </c>
      <c r="F37" s="5">
        <f t="shared" si="8"/>
        <v>0.51415427367131294</v>
      </c>
      <c r="G37" s="4">
        <f t="shared" si="9"/>
        <v>324.81252439308105</v>
      </c>
      <c r="H37" s="4">
        <f t="shared" si="10"/>
        <v>167.0037475586702</v>
      </c>
    </row>
    <row r="38" spans="1:8" x14ac:dyDescent="0.25">
      <c r="A38" s="2"/>
      <c r="B38" s="2">
        <v>43862</v>
      </c>
      <c r="C38" s="7">
        <v>5452.76</v>
      </c>
      <c r="D38" s="6">
        <v>1820128.9610389599</v>
      </c>
      <c r="E38" s="6">
        <v>957287.79984721099</v>
      </c>
      <c r="F38" s="5">
        <f t="shared" si="8"/>
        <v>0.52594504034525946</v>
      </c>
      <c r="G38" s="4">
        <f t="shared" si="9"/>
        <v>333.79957325078675</v>
      </c>
      <c r="H38" s="4">
        <f t="shared" si="10"/>
        <v>175.56023002061542</v>
      </c>
    </row>
    <row r="39" spans="1:8" x14ac:dyDescent="0.25">
      <c r="A39" s="2"/>
      <c r="B39" s="2">
        <v>43891</v>
      </c>
      <c r="C39" s="7">
        <v>7254.11</v>
      </c>
      <c r="D39" s="6">
        <v>2401900.5071389498</v>
      </c>
      <c r="E39" s="6">
        <v>1200724.2412421</v>
      </c>
      <c r="F39" s="5">
        <f t="shared" si="8"/>
        <v>0.49990590271049817</v>
      </c>
      <c r="G39" s="4">
        <f t="shared" si="9"/>
        <v>331.10891717094859</v>
      </c>
      <c r="H39" s="4">
        <f t="shared" si="10"/>
        <v>165.52330213383863</v>
      </c>
    </row>
    <row r="40" spans="1:8" x14ac:dyDescent="0.25">
      <c r="A40" s="2"/>
      <c r="B40" s="2">
        <v>43922</v>
      </c>
      <c r="C40" s="7">
        <v>5927.72</v>
      </c>
      <c r="D40" s="6">
        <v>2066504.73348923</v>
      </c>
      <c r="E40" s="6">
        <v>1007300.32255463</v>
      </c>
      <c r="F40" s="5">
        <f t="shared" si="8"/>
        <v>0.48744157525051213</v>
      </c>
      <c r="G40" s="4">
        <f t="shared" si="9"/>
        <v>348.61712994021815</v>
      </c>
      <c r="H40" s="4">
        <f t="shared" si="10"/>
        <v>169.93048297737241</v>
      </c>
    </row>
    <row r="41" spans="1:8" x14ac:dyDescent="0.25">
      <c r="A41" s="2"/>
      <c r="B41" s="2">
        <v>43952</v>
      </c>
      <c r="C41" s="7">
        <v>5378.15</v>
      </c>
      <c r="D41" s="6">
        <v>1909659.9663110599</v>
      </c>
      <c r="E41" s="6">
        <v>1029358.41822411</v>
      </c>
      <c r="F41" s="5">
        <f t="shared" si="8"/>
        <v>0.53902707098821823</v>
      </c>
      <c r="G41" s="4">
        <f t="shared" si="9"/>
        <v>355.07748320724784</v>
      </c>
      <c r="H41" s="4">
        <f t="shared" si="10"/>
        <v>191.39637574707103</v>
      </c>
    </row>
    <row r="42" spans="1:8" x14ac:dyDescent="0.25">
      <c r="A42" s="2"/>
      <c r="B42" s="2">
        <v>43983</v>
      </c>
      <c r="C42" s="7">
        <v>5212.38</v>
      </c>
      <c r="D42" s="6">
        <v>1894544.2321703201</v>
      </c>
      <c r="E42" s="6">
        <v>957316.80563425797</v>
      </c>
      <c r="F42" s="5">
        <f t="shared" si="8"/>
        <v>0.50530190289492005</v>
      </c>
      <c r="G42" s="4">
        <f t="shared" si="9"/>
        <v>363.47009085491084</v>
      </c>
      <c r="H42" s="4">
        <f t="shared" si="10"/>
        <v>183.66212855437593</v>
      </c>
    </row>
    <row r="43" spans="1:8" x14ac:dyDescent="0.25">
      <c r="A43" s="2"/>
      <c r="B43" s="2">
        <v>44013</v>
      </c>
      <c r="C43" s="7">
        <v>6721.44</v>
      </c>
      <c r="D43" s="6">
        <v>2341021.5750081302</v>
      </c>
      <c r="E43" s="6">
        <v>1216813.8626749101</v>
      </c>
      <c r="F43" s="5">
        <f t="shared" si="8"/>
        <v>0.51977900403189758</v>
      </c>
      <c r="G43" s="4">
        <f t="shared" si="9"/>
        <v>348.29167187509375</v>
      </c>
      <c r="H43" s="4">
        <f t="shared" si="10"/>
        <v>181.03469831984071</v>
      </c>
    </row>
    <row r="44" spans="1:8" x14ac:dyDescent="0.25">
      <c r="A44" s="2"/>
      <c r="B44" s="2">
        <v>44044</v>
      </c>
      <c r="C44" s="7">
        <v>5827</v>
      </c>
      <c r="D44" s="6">
        <v>2288924.5362241301</v>
      </c>
      <c r="E44" s="6">
        <v>1331574.2270402301</v>
      </c>
      <c r="F44" s="5">
        <f t="shared" si="8"/>
        <v>0.58174667009198555</v>
      </c>
      <c r="G44" s="4">
        <f t="shared" si="9"/>
        <v>392.81354663190837</v>
      </c>
      <c r="H44" s="4">
        <f t="shared" si="10"/>
        <v>228.51797272013559</v>
      </c>
    </row>
    <row r="45" spans="1:8" x14ac:dyDescent="0.25">
      <c r="A45" s="2"/>
      <c r="B45" s="2">
        <v>44075</v>
      </c>
      <c r="C45" s="7">
        <v>6880.86</v>
      </c>
      <c r="D45" s="6">
        <v>2340284.1549295699</v>
      </c>
      <c r="E45" s="6">
        <v>1137612.2415343099</v>
      </c>
      <c r="F45" s="5">
        <f t="shared" si="8"/>
        <v>0.48610004863642126</v>
      </c>
      <c r="G45" s="4">
        <f t="shared" si="9"/>
        <v>340.11506627508334</v>
      </c>
      <c r="H45" s="4">
        <f t="shared" si="10"/>
        <v>165.32995025829766</v>
      </c>
    </row>
    <row r="46" spans="1:8" x14ac:dyDescent="0.25">
      <c r="A46" s="2"/>
      <c r="B46" s="2">
        <v>44105</v>
      </c>
      <c r="C46" s="7">
        <v>8475.2199999999993</v>
      </c>
      <c r="D46" s="6">
        <v>2928494.7962040999</v>
      </c>
      <c r="E46" s="6">
        <v>1513594.37616676</v>
      </c>
      <c r="F46" s="5">
        <f t="shared" si="8"/>
        <v>0.51685062856477437</v>
      </c>
      <c r="G46" s="4">
        <f t="shared" si="9"/>
        <v>345.53613902696333</v>
      </c>
      <c r="H46" s="4">
        <f t="shared" si="10"/>
        <v>178.59057064793129</v>
      </c>
    </row>
    <row r="47" spans="1:8" x14ac:dyDescent="0.25">
      <c r="A47" s="2"/>
      <c r="B47" s="2">
        <v>44136</v>
      </c>
      <c r="C47" s="7">
        <v>6179.44</v>
      </c>
      <c r="D47" s="6">
        <v>2153497.55306831</v>
      </c>
      <c r="E47" s="6">
        <v>1098781.6055576999</v>
      </c>
      <c r="F47" s="5">
        <f t="shared" si="8"/>
        <v>0.51023118368170539</v>
      </c>
      <c r="G47" s="4">
        <f t="shared" si="9"/>
        <v>348.49396596913476</v>
      </c>
      <c r="H47" s="4">
        <f t="shared" si="10"/>
        <v>177.81248876236359</v>
      </c>
    </row>
    <row r="48" spans="1:8" x14ac:dyDescent="0.25">
      <c r="A48" s="2"/>
      <c r="B48" s="2">
        <v>44166</v>
      </c>
      <c r="C48" s="7">
        <v>6579.1549999999988</v>
      </c>
      <c r="D48" s="6">
        <v>2293018.8699999996</v>
      </c>
      <c r="E48" s="6">
        <v>1255177.3300000005</v>
      </c>
      <c r="F48" s="5">
        <f t="shared" si="8"/>
        <v>0.54739075479130306</v>
      </c>
      <c r="G48" s="4">
        <f t="shared" si="9"/>
        <v>348.52786870046384</v>
      </c>
      <c r="H48" s="4">
        <f t="shared" si="10"/>
        <v>190.78093311375105</v>
      </c>
    </row>
    <row r="49" spans="1:9" x14ac:dyDescent="0.25">
      <c r="A49" s="2"/>
      <c r="B49" s="2">
        <v>44197</v>
      </c>
      <c r="C49" s="7">
        <v>7412.3559999999989</v>
      </c>
      <c r="D49" s="6">
        <v>2578599.5699999998</v>
      </c>
      <c r="E49" s="6">
        <v>1396908.7952426299</v>
      </c>
      <c r="F49" s="5">
        <f t="shared" si="8"/>
        <v>0.54173157069231581</v>
      </c>
      <c r="G49" s="4">
        <f t="shared" si="9"/>
        <v>347.87853821376092</v>
      </c>
      <c r="H49" s="4">
        <f t="shared" si="10"/>
        <v>188.45678691668752</v>
      </c>
      <c r="I49" s="9"/>
    </row>
    <row r="50" spans="1:9" x14ac:dyDescent="0.25">
      <c r="A50" s="2"/>
      <c r="B50" s="2">
        <v>44228</v>
      </c>
      <c r="C50" s="7">
        <v>6016.4719999999979</v>
      </c>
      <c r="D50" s="6">
        <v>2122933.1800000006</v>
      </c>
      <c r="E50" s="6">
        <v>1208415.9643613501</v>
      </c>
      <c r="F50" s="5">
        <f t="shared" si="8"/>
        <v>0.56921997156846438</v>
      </c>
      <c r="G50" s="4">
        <f t="shared" si="9"/>
        <v>352.853496201761</v>
      </c>
      <c r="H50" s="4">
        <f t="shared" si="10"/>
        <v>200.85125707579965</v>
      </c>
      <c r="I50" s="9"/>
    </row>
    <row r="51" spans="1:9" x14ac:dyDescent="0.25">
      <c r="A51" s="2"/>
      <c r="B51" s="2">
        <v>44256</v>
      </c>
      <c r="C51" s="7">
        <v>5733.2069999999994</v>
      </c>
      <c r="D51" s="6">
        <v>1996478.5799999998</v>
      </c>
      <c r="E51" s="6">
        <v>845587.59867948794</v>
      </c>
      <c r="F51" s="5">
        <f t="shared" si="8"/>
        <v>0.42353952962494995</v>
      </c>
      <c r="G51" s="4">
        <f t="shared" si="9"/>
        <v>348.23068136210679</v>
      </c>
      <c r="H51" s="4">
        <f t="shared" si="10"/>
        <v>147.48945898508254</v>
      </c>
      <c r="I51" s="9"/>
    </row>
    <row r="52" spans="1:9" x14ac:dyDescent="0.25">
      <c r="A52" s="2"/>
      <c r="B52" s="2">
        <v>44287</v>
      </c>
      <c r="C52" s="7">
        <v>7115.3269999999993</v>
      </c>
      <c r="D52" s="6">
        <v>2402408.3400000012</v>
      </c>
      <c r="E52" s="6">
        <v>1411605.1209207401</v>
      </c>
      <c r="F52" s="5">
        <f t="shared" si="8"/>
        <v>0.58757917936662651</v>
      </c>
      <c r="G52" s="4">
        <f t="shared" si="9"/>
        <v>337.63850066202178</v>
      </c>
      <c r="H52" s="4">
        <f t="shared" si="10"/>
        <v>198.38935314156893</v>
      </c>
      <c r="I52" s="9"/>
    </row>
    <row r="53" spans="1:9" x14ac:dyDescent="0.25">
      <c r="A53" s="2"/>
      <c r="B53" s="2">
        <v>44317</v>
      </c>
      <c r="C53" s="7">
        <v>6752.145999999997</v>
      </c>
      <c r="D53" s="6">
        <v>2242714.6999999997</v>
      </c>
      <c r="E53" s="6">
        <v>1355779.97274227</v>
      </c>
      <c r="F53" s="5">
        <f t="shared" si="8"/>
        <v>0.60452627913049761</v>
      </c>
      <c r="G53" s="4">
        <f t="shared" si="9"/>
        <v>332.14843103214901</v>
      </c>
      <c r="H53" s="4">
        <f t="shared" si="10"/>
        <v>200.79245513089774</v>
      </c>
      <c r="I53" s="9"/>
    </row>
    <row r="54" spans="1:9" x14ac:dyDescent="0.25">
      <c r="A54" s="2"/>
      <c r="B54" s="2">
        <v>44348</v>
      </c>
      <c r="C54" s="7">
        <v>5764.3830000000034</v>
      </c>
      <c r="D54" s="6">
        <v>1906691.17</v>
      </c>
      <c r="E54" s="6">
        <v>874828.65698985301</v>
      </c>
      <c r="F54" s="5">
        <f t="shared" si="8"/>
        <v>0.45882032221812463</v>
      </c>
      <c r="G54" s="4">
        <f t="shared" si="9"/>
        <v>330.77107645345541</v>
      </c>
      <c r="H54" s="4">
        <f t="shared" si="10"/>
        <v>151.76449187881036</v>
      </c>
      <c r="I54" s="9"/>
    </row>
    <row r="55" spans="1:9" x14ac:dyDescent="0.25">
      <c r="A55" s="2"/>
      <c r="B55" s="2">
        <v>44378</v>
      </c>
      <c r="C55" s="7">
        <v>6594.152</v>
      </c>
      <c r="D55" s="6">
        <v>2341345.5800000019</v>
      </c>
      <c r="E55" s="6">
        <v>1244168.3758214701</v>
      </c>
      <c r="F55" s="5">
        <f t="shared" si="8"/>
        <v>0.53139031950228766</v>
      </c>
      <c r="G55" s="8">
        <f t="shared" si="9"/>
        <v>355.06393847154294</v>
      </c>
      <c r="H55" s="4">
        <f t="shared" si="10"/>
        <v>188.67753970813382</v>
      </c>
      <c r="I55" s="9"/>
    </row>
    <row r="56" spans="1:9" x14ac:dyDescent="0.25">
      <c r="A56" s="2"/>
      <c r="B56" s="2">
        <v>44409</v>
      </c>
      <c r="C56" s="7">
        <v>6098.0969999999979</v>
      </c>
      <c r="D56" s="6">
        <v>2174036.5099999998</v>
      </c>
      <c r="E56" s="6">
        <v>1250925.0197827399</v>
      </c>
      <c r="F56" s="5">
        <f t="shared" si="8"/>
        <v>0.57539282989444374</v>
      </c>
      <c r="G56" s="8">
        <f t="shared" si="9"/>
        <v>356.51064750199947</v>
      </c>
      <c r="H56" s="4">
        <f t="shared" si="10"/>
        <v>205.13367035367597</v>
      </c>
      <c r="I56" s="9"/>
    </row>
    <row r="57" spans="1:9" x14ac:dyDescent="0.25">
      <c r="A57" s="2"/>
      <c r="B57" s="2">
        <v>44440</v>
      </c>
      <c r="C57" s="7">
        <v>7337.9520000000002</v>
      </c>
      <c r="D57" s="6">
        <v>2492202.8100000005</v>
      </c>
      <c r="E57" s="6">
        <v>1121928.0770628799</v>
      </c>
      <c r="F57" s="5">
        <f t="shared" si="8"/>
        <v>0.45017527167577492</v>
      </c>
      <c r="G57" s="8">
        <f t="shared" si="9"/>
        <v>339.63193136177512</v>
      </c>
      <c r="H57" s="4">
        <f t="shared" si="10"/>
        <v>152.89389697055526</v>
      </c>
      <c r="I57" s="9"/>
    </row>
    <row r="58" spans="1:9" x14ac:dyDescent="0.25">
      <c r="A58" s="2" t="s">
        <v>14</v>
      </c>
      <c r="B58" s="2">
        <v>44470</v>
      </c>
      <c r="C58" s="7">
        <v>7784.3860000000004</v>
      </c>
      <c r="D58" s="6">
        <v>2600622.91</v>
      </c>
      <c r="E58" s="6">
        <v>1199620.5527413499</v>
      </c>
      <c r="F58" s="5">
        <f t="shared" si="8"/>
        <v>0.46128200598730779</v>
      </c>
      <c r="G58" s="4">
        <f t="shared" si="9"/>
        <v>334.08195713830224</v>
      </c>
      <c r="H58" s="4">
        <f t="shared" si="10"/>
        <v>154.10599535292184</v>
      </c>
      <c r="I58" s="9"/>
    </row>
    <row r="59" spans="1:9" x14ac:dyDescent="0.25">
      <c r="A59" s="2" t="s">
        <v>14</v>
      </c>
      <c r="B59" s="2">
        <v>44501</v>
      </c>
      <c r="C59" s="7">
        <v>6829.9850000000006</v>
      </c>
      <c r="D59" s="6">
        <v>2221422.1199999992</v>
      </c>
      <c r="E59" s="6">
        <v>959275.90792838798</v>
      </c>
      <c r="F59" s="5">
        <f t="shared" si="8"/>
        <v>0.43182963710129452</v>
      </c>
      <c r="G59" s="4">
        <f t="shared" si="9"/>
        <v>325.24553421420381</v>
      </c>
      <c r="H59" s="4">
        <f t="shared" si="10"/>
        <v>140.45066100853631</v>
      </c>
      <c r="I59" s="9"/>
    </row>
    <row r="60" spans="1:9" x14ac:dyDescent="0.25">
      <c r="A60" s="2" t="s">
        <v>14</v>
      </c>
      <c r="B60" s="2">
        <v>44531</v>
      </c>
      <c r="C60" s="7">
        <v>5892.9810000000007</v>
      </c>
      <c r="D60" s="6">
        <v>1767565.6399999997</v>
      </c>
      <c r="E60" s="6">
        <v>665122.54695717397</v>
      </c>
      <c r="F60" s="5">
        <f t="shared" si="8"/>
        <v>0.37629298279252255</v>
      </c>
      <c r="G60" s="4">
        <f t="shared" si="9"/>
        <v>299.94422856615341</v>
      </c>
      <c r="H60" s="4">
        <f t="shared" si="10"/>
        <v>112.86690843856002</v>
      </c>
      <c r="I60" s="9"/>
    </row>
    <row r="61" spans="1:9" x14ac:dyDescent="0.25">
      <c r="A61" s="2"/>
      <c r="B61" s="2">
        <v>44562</v>
      </c>
      <c r="C61" s="7">
        <v>8664.5</v>
      </c>
      <c r="D61" s="6">
        <v>2845701.4148148098</v>
      </c>
      <c r="E61" s="6">
        <v>1367971.58518518</v>
      </c>
      <c r="F61" s="5">
        <f t="shared" si="8"/>
        <v>0.48071508066991059</v>
      </c>
      <c r="G61" s="4">
        <f t="shared" si="9"/>
        <v>328.43227131569159</v>
      </c>
      <c r="H61" s="4">
        <f t="shared" si="10"/>
        <v>157.88234580012465</v>
      </c>
    </row>
    <row r="62" spans="1:9" x14ac:dyDescent="0.25">
      <c r="A62" s="2"/>
      <c r="B62" s="2">
        <v>44593</v>
      </c>
      <c r="C62" s="7">
        <v>4281.83</v>
      </c>
      <c r="D62" s="6">
        <v>1497180.4329973799</v>
      </c>
      <c r="E62" s="6">
        <v>642572.64650989103</v>
      </c>
      <c r="F62" s="5">
        <f t="shared" si="8"/>
        <v>0.4291885148561887</v>
      </c>
      <c r="G62" s="4">
        <f t="shared" si="9"/>
        <v>349.65900864755957</v>
      </c>
      <c r="H62" s="4">
        <f t="shared" si="10"/>
        <v>150.06963062753334</v>
      </c>
    </row>
    <row r="63" spans="1:9" x14ac:dyDescent="0.25">
      <c r="A63" s="2"/>
      <c r="B63" s="2">
        <v>44621</v>
      </c>
      <c r="C63" s="7">
        <v>6579.63</v>
      </c>
      <c r="D63" s="6">
        <v>2390451.68505815</v>
      </c>
      <c r="E63" s="6">
        <v>1178009.0292275499</v>
      </c>
      <c r="F63" s="5">
        <f t="shared" si="8"/>
        <v>0.49279767359066862</v>
      </c>
      <c r="G63" s="4">
        <f t="shared" si="9"/>
        <v>363.31095898373462</v>
      </c>
      <c r="H63" s="4">
        <f t="shared" si="10"/>
        <v>179.03879537717924</v>
      </c>
    </row>
    <row r="64" spans="1:9" x14ac:dyDescent="0.25">
      <c r="A64" s="2"/>
      <c r="B64" s="2">
        <v>44652</v>
      </c>
      <c r="C64" s="11">
        <v>6605.47</v>
      </c>
      <c r="D64" s="12">
        <v>2231334.8180295401</v>
      </c>
      <c r="E64" s="12">
        <v>1038601.62174508</v>
      </c>
      <c r="F64" s="5">
        <f t="shared" si="8"/>
        <v>0.46546202450345586</v>
      </c>
      <c r="G64" s="4">
        <f t="shared" si="9"/>
        <v>337.80106760450656</v>
      </c>
      <c r="H64" s="4">
        <f t="shared" si="10"/>
        <v>157.23356880662237</v>
      </c>
    </row>
    <row r="65" spans="1:8" x14ac:dyDescent="0.25">
      <c r="A65" s="2"/>
      <c r="B65" s="2">
        <v>44682</v>
      </c>
      <c r="C65" s="11">
        <v>6584.91</v>
      </c>
      <c r="D65" s="12">
        <v>2287625.4594637598</v>
      </c>
      <c r="E65" s="12">
        <v>958861.12658127095</v>
      </c>
      <c r="F65" s="5">
        <f t="shared" si="8"/>
        <v>0.4191512743550409</v>
      </c>
      <c r="G65" s="4">
        <f t="shared" si="9"/>
        <v>347.40421045447238</v>
      </c>
      <c r="H65" s="4">
        <f t="shared" si="10"/>
        <v>145.61491752829895</v>
      </c>
    </row>
    <row r="66" spans="1:8" x14ac:dyDescent="0.25">
      <c r="A66" s="2"/>
      <c r="B66" s="2">
        <v>44713</v>
      </c>
      <c r="C66" s="11">
        <v>5800.16</v>
      </c>
      <c r="D66" s="12">
        <v>2119933.7916864199</v>
      </c>
      <c r="E66" s="12">
        <v>948340.24024024</v>
      </c>
      <c r="F66" s="5">
        <f t="shared" si="8"/>
        <v>0.44734427271232358</v>
      </c>
      <c r="G66" s="4">
        <f t="shared" si="9"/>
        <v>365.49574351163068</v>
      </c>
      <c r="H66" s="4">
        <f t="shared" si="10"/>
        <v>163.50242756066041</v>
      </c>
    </row>
    <row r="67" spans="1:8" x14ac:dyDescent="0.25">
      <c r="A67" s="2" t="s">
        <v>16</v>
      </c>
      <c r="B67" s="2">
        <v>44743</v>
      </c>
      <c r="C67" s="11">
        <v>6347.15</v>
      </c>
      <c r="D67" s="12">
        <v>2179375.8910890999</v>
      </c>
      <c r="E67" s="12">
        <v>999125.17326732702</v>
      </c>
      <c r="F67" s="5">
        <f t="shared" si="8"/>
        <v>0.45844554734797677</v>
      </c>
      <c r="G67" s="4">
        <f t="shared" si="9"/>
        <v>343.36290950885046</v>
      </c>
      <c r="H67" s="4">
        <f t="shared" si="10"/>
        <v>157.41319698877876</v>
      </c>
    </row>
    <row r="68" spans="1:8" x14ac:dyDescent="0.25">
      <c r="A68" s="2" t="s">
        <v>16</v>
      </c>
      <c r="B68" s="2">
        <v>44774</v>
      </c>
      <c r="C68" s="11">
        <v>5903.1</v>
      </c>
      <c r="D68" s="12">
        <v>2051261.9950738901</v>
      </c>
      <c r="E68" s="12">
        <v>795725.640394088</v>
      </c>
      <c r="F68" s="5">
        <f t="shared" si="8"/>
        <v>0.38792004254211543</v>
      </c>
      <c r="G68" s="4">
        <f t="shared" si="9"/>
        <v>347.48894565124931</v>
      </c>
      <c r="H68" s="4">
        <f t="shared" si="10"/>
        <v>134.79792657994747</v>
      </c>
    </row>
    <row r="69" spans="1:8" x14ac:dyDescent="0.25">
      <c r="A69" s="2" t="s">
        <v>16</v>
      </c>
      <c r="B69" s="2">
        <v>44805</v>
      </c>
      <c r="C69" s="11">
        <v>5976.55</v>
      </c>
      <c r="D69" s="12">
        <v>2014287.4731874701</v>
      </c>
      <c r="E69" s="12">
        <v>708570.57915057905</v>
      </c>
      <c r="F69" s="5">
        <f t="shared" si="8"/>
        <v>0.35177232077470816</v>
      </c>
      <c r="G69" s="4">
        <f t="shared" si="9"/>
        <v>337.03181152796679</v>
      </c>
      <c r="H69" s="4">
        <f t="shared" si="10"/>
        <v>118.55846251609692</v>
      </c>
    </row>
    <row r="70" spans="1:8" x14ac:dyDescent="0.25">
      <c r="A70" s="2" t="s">
        <v>15</v>
      </c>
      <c r="B70" s="2">
        <v>44835</v>
      </c>
      <c r="C70" s="11">
        <v>6167.62</v>
      </c>
      <c r="D70" s="12">
        <v>2075855.75277051</v>
      </c>
      <c r="E70" s="12">
        <v>1096690.2964230999</v>
      </c>
      <c r="F70" s="5">
        <f t="shared" si="8"/>
        <v>0.52830756422233027</v>
      </c>
      <c r="G70" s="4">
        <f t="shared" si="9"/>
        <v>336.57322480478859</v>
      </c>
      <c r="H70" s="4">
        <f t="shared" si="10"/>
        <v>177.81418057907263</v>
      </c>
    </row>
    <row r="71" spans="1:8" x14ac:dyDescent="0.25">
      <c r="A71" s="2" t="s">
        <v>15</v>
      </c>
      <c r="B71" s="2">
        <v>44866</v>
      </c>
      <c r="C71" s="11">
        <v>5732.81</v>
      </c>
      <c r="D71" s="12">
        <v>2356279.2925380799</v>
      </c>
      <c r="E71" s="12">
        <v>1186505.4737929199</v>
      </c>
      <c r="F71" s="5">
        <f t="shared" si="8"/>
        <v>0.50355043969124247</v>
      </c>
      <c r="G71" s="4">
        <f t="shared" si="9"/>
        <v>411.01646357337495</v>
      </c>
      <c r="H71" s="4">
        <f t="shared" si="10"/>
        <v>206.9675209527125</v>
      </c>
    </row>
    <row r="72" spans="1:8" x14ac:dyDescent="0.25">
      <c r="A72" s="2" t="s">
        <v>15</v>
      </c>
      <c r="B72" s="2">
        <v>44896</v>
      </c>
      <c r="C72" s="11">
        <v>6310.03</v>
      </c>
      <c r="D72" s="12">
        <v>2189284.0153987701</v>
      </c>
      <c r="E72" s="12">
        <v>968062.73328311997</v>
      </c>
      <c r="F72" s="5">
        <f t="shared" si="8"/>
        <v>0.44218234202326229</v>
      </c>
      <c r="G72" s="4">
        <f t="shared" si="9"/>
        <v>346.95302802027408</v>
      </c>
      <c r="H72" s="4">
        <f t="shared" si="10"/>
        <v>153.41650250206735</v>
      </c>
    </row>
  </sheetData>
  <mergeCells count="1">
    <mergeCell ref="C22:H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3808-3C02-4DC8-9F73-A81963924B9D}">
  <dimension ref="A2:J106"/>
  <sheetViews>
    <sheetView topLeftCell="A2" workbookViewId="0">
      <selection activeCell="F20" sqref="F20"/>
    </sheetView>
  </sheetViews>
  <sheetFormatPr defaultRowHeight="15" x14ac:dyDescent="0.25"/>
  <cols>
    <col min="3" max="3" width="10.42578125" bestFit="1" customWidth="1"/>
    <col min="4" max="4" width="8.42578125" bestFit="1" customWidth="1"/>
    <col min="5" max="5" width="16.5703125" bestFit="1" customWidth="1"/>
    <col min="9" max="9" width="13.140625" bestFit="1" customWidth="1"/>
    <col min="10" max="10" width="23.42578125" bestFit="1" customWidth="1"/>
    <col min="11" max="12" width="12" bestFit="1" customWidth="1"/>
  </cols>
  <sheetData>
    <row r="2" spans="1:10" x14ac:dyDescent="0.25">
      <c r="A2" t="s">
        <v>17</v>
      </c>
      <c r="B2" t="s">
        <v>25</v>
      </c>
      <c r="C2" s="23" t="s">
        <v>24</v>
      </c>
      <c r="D2" s="23" t="s">
        <v>23</v>
      </c>
      <c r="E2" s="22" t="s">
        <v>22</v>
      </c>
    </row>
    <row r="3" spans="1:10" x14ac:dyDescent="0.25">
      <c r="B3">
        <v>2021</v>
      </c>
      <c r="C3" s="20">
        <v>44206</v>
      </c>
      <c r="D3" s="20" t="s">
        <v>18</v>
      </c>
      <c r="E3" s="19">
        <v>1035.60257</v>
      </c>
      <c r="I3" s="21" t="s">
        <v>21</v>
      </c>
      <c r="J3" t="s">
        <v>20</v>
      </c>
    </row>
    <row r="4" spans="1:10" x14ac:dyDescent="0.25">
      <c r="B4">
        <v>2021</v>
      </c>
      <c r="C4" s="20">
        <v>44213</v>
      </c>
      <c r="D4" s="20" t="s">
        <v>18</v>
      </c>
      <c r="E4" s="19">
        <v>966.96366</v>
      </c>
      <c r="I4" s="17" t="s">
        <v>16</v>
      </c>
      <c r="J4">
        <v>11075.254729999997</v>
      </c>
    </row>
    <row r="5" spans="1:10" x14ac:dyDescent="0.25">
      <c r="B5">
        <v>2021</v>
      </c>
      <c r="C5" s="20">
        <v>44220</v>
      </c>
      <c r="D5" s="20" t="s">
        <v>18</v>
      </c>
      <c r="E5" s="19">
        <v>1005.90904</v>
      </c>
      <c r="I5" s="17" t="s">
        <v>14</v>
      </c>
      <c r="J5">
        <v>11921.409260000002</v>
      </c>
    </row>
    <row r="6" spans="1:10" x14ac:dyDescent="0.25">
      <c r="B6">
        <v>2021</v>
      </c>
      <c r="C6" s="20">
        <v>44227</v>
      </c>
      <c r="D6" s="20" t="s">
        <v>18</v>
      </c>
      <c r="E6" s="19">
        <v>1035.8202700000002</v>
      </c>
      <c r="I6" s="17" t="s">
        <v>15</v>
      </c>
      <c r="J6">
        <v>11490.00973</v>
      </c>
    </row>
    <row r="7" spans="1:10" x14ac:dyDescent="0.25">
      <c r="B7">
        <v>2021</v>
      </c>
      <c r="C7" s="20">
        <v>44234</v>
      </c>
      <c r="D7" s="20" t="s">
        <v>18</v>
      </c>
      <c r="E7" s="19">
        <v>960.37725999999998</v>
      </c>
      <c r="I7" s="17" t="s">
        <v>19</v>
      </c>
      <c r="J7">
        <v>34486.673719999999</v>
      </c>
    </row>
    <row r="8" spans="1:10" x14ac:dyDescent="0.25">
      <c r="B8">
        <v>2021</v>
      </c>
      <c r="C8" s="20">
        <v>44241</v>
      </c>
      <c r="D8" s="20" t="s">
        <v>18</v>
      </c>
      <c r="E8" s="19">
        <v>933.45668999999998</v>
      </c>
    </row>
    <row r="9" spans="1:10" x14ac:dyDescent="0.25">
      <c r="B9">
        <v>2021</v>
      </c>
      <c r="C9" s="20">
        <v>44248</v>
      </c>
      <c r="D9" s="20" t="s">
        <v>18</v>
      </c>
      <c r="E9" s="19">
        <v>870.90064000000007</v>
      </c>
    </row>
    <row r="10" spans="1:10" x14ac:dyDescent="0.25">
      <c r="B10">
        <v>2021</v>
      </c>
      <c r="C10" s="20">
        <v>44255</v>
      </c>
      <c r="D10" s="20" t="s">
        <v>18</v>
      </c>
      <c r="E10" s="19">
        <v>905.74718999999993</v>
      </c>
    </row>
    <row r="11" spans="1:10" x14ac:dyDescent="0.25">
      <c r="B11">
        <v>2021</v>
      </c>
      <c r="C11" s="20">
        <v>44262</v>
      </c>
      <c r="D11" s="20" t="s">
        <v>18</v>
      </c>
      <c r="E11" s="19">
        <v>949.71600999999998</v>
      </c>
    </row>
    <row r="12" spans="1:10" x14ac:dyDescent="0.25">
      <c r="B12">
        <v>2021</v>
      </c>
      <c r="C12" s="20">
        <v>44269</v>
      </c>
      <c r="D12" s="20" t="s">
        <v>18</v>
      </c>
      <c r="E12" s="19">
        <v>939.25526999999988</v>
      </c>
    </row>
    <row r="13" spans="1:10" x14ac:dyDescent="0.25">
      <c r="B13">
        <v>2021</v>
      </c>
      <c r="C13" s="20">
        <v>44276</v>
      </c>
      <c r="D13" s="20" t="s">
        <v>18</v>
      </c>
      <c r="E13" s="19">
        <v>883.46208000000001</v>
      </c>
    </row>
    <row r="14" spans="1:10" x14ac:dyDescent="0.25">
      <c r="B14">
        <v>2021</v>
      </c>
      <c r="C14" s="20">
        <v>44283</v>
      </c>
      <c r="D14" s="20" t="s">
        <v>18</v>
      </c>
      <c r="E14" s="19">
        <v>843.48568999999998</v>
      </c>
    </row>
    <row r="15" spans="1:10" x14ac:dyDescent="0.25">
      <c r="B15">
        <v>2021</v>
      </c>
      <c r="C15" s="20">
        <v>44290</v>
      </c>
      <c r="D15" s="20" t="s">
        <v>18</v>
      </c>
      <c r="E15" s="19">
        <v>868.66476999999998</v>
      </c>
    </row>
    <row r="16" spans="1:10" x14ac:dyDescent="0.25">
      <c r="B16">
        <v>2021</v>
      </c>
      <c r="C16" s="20">
        <v>44297</v>
      </c>
      <c r="D16" s="20" t="s">
        <v>18</v>
      </c>
      <c r="E16" s="19">
        <v>850.37790000000007</v>
      </c>
    </row>
    <row r="17" spans="2:5" x14ac:dyDescent="0.25">
      <c r="B17">
        <v>2021</v>
      </c>
      <c r="C17" s="20">
        <v>44304</v>
      </c>
      <c r="D17" s="20" t="s">
        <v>18</v>
      </c>
      <c r="E17" s="19">
        <v>862.02205000000004</v>
      </c>
    </row>
    <row r="18" spans="2:5" x14ac:dyDescent="0.25">
      <c r="B18">
        <v>2021</v>
      </c>
      <c r="C18" s="20">
        <v>44311</v>
      </c>
      <c r="D18" s="20" t="s">
        <v>18</v>
      </c>
      <c r="E18" s="19">
        <v>879.45289000000002</v>
      </c>
    </row>
    <row r="19" spans="2:5" x14ac:dyDescent="0.25">
      <c r="B19">
        <v>2021</v>
      </c>
      <c r="C19" s="20">
        <v>44318</v>
      </c>
      <c r="D19" s="20" t="s">
        <v>18</v>
      </c>
      <c r="E19" s="19">
        <v>896.28973999999994</v>
      </c>
    </row>
    <row r="20" spans="2:5" x14ac:dyDescent="0.25">
      <c r="B20">
        <v>2021</v>
      </c>
      <c r="C20" s="20">
        <v>44325</v>
      </c>
      <c r="D20" s="20" t="s">
        <v>18</v>
      </c>
      <c r="E20" s="19">
        <v>919.84810000000004</v>
      </c>
    </row>
    <row r="21" spans="2:5" x14ac:dyDescent="0.25">
      <c r="B21">
        <v>2021</v>
      </c>
      <c r="C21" s="20">
        <v>44332</v>
      </c>
      <c r="D21" s="20" t="s">
        <v>18</v>
      </c>
      <c r="E21" s="19">
        <v>894.47982000000002</v>
      </c>
    </row>
    <row r="22" spans="2:5" x14ac:dyDescent="0.25">
      <c r="B22">
        <v>2021</v>
      </c>
      <c r="C22" s="20">
        <v>44339</v>
      </c>
      <c r="D22" s="20" t="s">
        <v>18</v>
      </c>
      <c r="E22" s="19">
        <v>884.64602000000014</v>
      </c>
    </row>
    <row r="23" spans="2:5" x14ac:dyDescent="0.25">
      <c r="B23">
        <v>2021</v>
      </c>
      <c r="C23" s="20">
        <v>44346</v>
      </c>
      <c r="D23" s="20" t="s">
        <v>18</v>
      </c>
      <c r="E23" s="19">
        <v>965.05955000000006</v>
      </c>
    </row>
    <row r="24" spans="2:5" x14ac:dyDescent="0.25">
      <c r="B24">
        <v>2021</v>
      </c>
      <c r="C24" s="20">
        <v>44353</v>
      </c>
      <c r="D24" s="20" t="s">
        <v>18</v>
      </c>
      <c r="E24" s="19">
        <v>867.41051000000004</v>
      </c>
    </row>
    <row r="25" spans="2:5" x14ac:dyDescent="0.25">
      <c r="B25">
        <v>2021</v>
      </c>
      <c r="C25" s="20">
        <v>44360</v>
      </c>
      <c r="D25" s="20" t="s">
        <v>18</v>
      </c>
      <c r="E25" s="19">
        <v>932.73832999999979</v>
      </c>
    </row>
    <row r="26" spans="2:5" x14ac:dyDescent="0.25">
      <c r="B26">
        <v>2021</v>
      </c>
      <c r="C26" s="20">
        <v>44367</v>
      </c>
      <c r="D26" s="20" t="s">
        <v>18</v>
      </c>
      <c r="E26" s="19">
        <v>874.54455000000007</v>
      </c>
    </row>
    <row r="27" spans="2:5" x14ac:dyDescent="0.25">
      <c r="B27">
        <v>2021</v>
      </c>
      <c r="C27" s="20">
        <v>44374</v>
      </c>
      <c r="D27" s="20" t="s">
        <v>18</v>
      </c>
      <c r="E27" s="19">
        <v>884.36109999999985</v>
      </c>
    </row>
    <row r="28" spans="2:5" x14ac:dyDescent="0.25">
      <c r="B28">
        <v>2021</v>
      </c>
      <c r="C28" s="20">
        <v>44381</v>
      </c>
      <c r="D28" s="20" t="s">
        <v>18</v>
      </c>
      <c r="E28" s="19">
        <v>932.87636999999995</v>
      </c>
    </row>
    <row r="29" spans="2:5" x14ac:dyDescent="0.25">
      <c r="B29">
        <v>2021</v>
      </c>
      <c r="C29" s="20">
        <v>44388</v>
      </c>
      <c r="D29" s="20" t="s">
        <v>18</v>
      </c>
      <c r="E29" s="19">
        <v>929.06124</v>
      </c>
    </row>
    <row r="30" spans="2:5" x14ac:dyDescent="0.25">
      <c r="B30">
        <v>2021</v>
      </c>
      <c r="C30" s="20">
        <v>44395</v>
      </c>
      <c r="D30" s="20" t="s">
        <v>18</v>
      </c>
      <c r="E30" s="19">
        <v>922.8134</v>
      </c>
    </row>
    <row r="31" spans="2:5" x14ac:dyDescent="0.25">
      <c r="B31">
        <v>2021</v>
      </c>
      <c r="C31" s="20">
        <v>44402</v>
      </c>
      <c r="D31" s="20" t="s">
        <v>18</v>
      </c>
      <c r="E31" s="19">
        <v>958.70882999999992</v>
      </c>
    </row>
    <row r="32" spans="2:5" x14ac:dyDescent="0.25">
      <c r="B32">
        <v>2021</v>
      </c>
      <c r="C32" s="20">
        <v>44409</v>
      </c>
      <c r="D32" s="20" t="s">
        <v>18</v>
      </c>
      <c r="E32" s="19">
        <v>991.71780000000001</v>
      </c>
    </row>
    <row r="33" spans="1:5" x14ac:dyDescent="0.25">
      <c r="B33">
        <v>2021</v>
      </c>
      <c r="C33" s="20">
        <v>44416</v>
      </c>
      <c r="D33" s="20" t="s">
        <v>18</v>
      </c>
      <c r="E33" s="19">
        <v>957.92340000000002</v>
      </c>
    </row>
    <row r="34" spans="1:5" x14ac:dyDescent="0.25">
      <c r="B34">
        <v>2021</v>
      </c>
      <c r="C34" s="20">
        <v>44423</v>
      </c>
      <c r="D34" s="20" t="s">
        <v>18</v>
      </c>
      <c r="E34" s="19">
        <v>943.13380000000006</v>
      </c>
    </row>
    <row r="35" spans="1:5" x14ac:dyDescent="0.25">
      <c r="B35">
        <v>2021</v>
      </c>
      <c r="C35" s="20">
        <v>44430</v>
      </c>
      <c r="D35" s="20" t="s">
        <v>18</v>
      </c>
      <c r="E35" s="19">
        <v>950.66024000000004</v>
      </c>
    </row>
    <row r="36" spans="1:5" x14ac:dyDescent="0.25">
      <c r="B36">
        <v>2021</v>
      </c>
      <c r="C36" s="20">
        <v>44437</v>
      </c>
      <c r="D36" s="20" t="s">
        <v>18</v>
      </c>
      <c r="E36" s="19">
        <v>926.72532999999999</v>
      </c>
    </row>
    <row r="37" spans="1:5" x14ac:dyDescent="0.25">
      <c r="B37">
        <v>2021</v>
      </c>
      <c r="C37" s="20">
        <v>44444</v>
      </c>
      <c r="D37" s="20" t="s">
        <v>18</v>
      </c>
      <c r="E37" s="19">
        <v>963.61985000000004</v>
      </c>
    </row>
    <row r="38" spans="1:5" x14ac:dyDescent="0.25">
      <c r="B38">
        <v>2021</v>
      </c>
      <c r="C38" s="20">
        <v>44451</v>
      </c>
      <c r="D38" s="20" t="s">
        <v>18</v>
      </c>
      <c r="E38" s="19">
        <v>995.71322999999995</v>
      </c>
    </row>
    <row r="39" spans="1:5" x14ac:dyDescent="0.25">
      <c r="B39">
        <v>2021</v>
      </c>
      <c r="C39" s="20">
        <v>44458</v>
      </c>
      <c r="D39" s="20" t="s">
        <v>18</v>
      </c>
      <c r="E39" s="19">
        <v>977.96728999999993</v>
      </c>
    </row>
    <row r="40" spans="1:5" x14ac:dyDescent="0.25">
      <c r="B40">
        <v>2021</v>
      </c>
      <c r="C40" s="20">
        <v>44465</v>
      </c>
      <c r="D40" s="20" t="s">
        <v>18</v>
      </c>
      <c r="E40" s="19">
        <v>991.2474400000001</v>
      </c>
    </row>
    <row r="41" spans="1:5" x14ac:dyDescent="0.25">
      <c r="B41">
        <v>2021</v>
      </c>
      <c r="C41" s="20">
        <v>44472</v>
      </c>
      <c r="D41" s="20" t="s">
        <v>18</v>
      </c>
      <c r="E41" s="19">
        <v>999.99639999999999</v>
      </c>
    </row>
    <row r="42" spans="1:5" x14ac:dyDescent="0.25">
      <c r="A42" t="s">
        <v>14</v>
      </c>
      <c r="B42">
        <v>2021</v>
      </c>
      <c r="C42" s="20">
        <v>44479</v>
      </c>
      <c r="D42" s="20" t="s">
        <v>18</v>
      </c>
      <c r="E42" s="19">
        <v>877.15597000000014</v>
      </c>
    </row>
    <row r="43" spans="1:5" x14ac:dyDescent="0.25">
      <c r="A43" t="s">
        <v>14</v>
      </c>
      <c r="B43">
        <v>2021</v>
      </c>
      <c r="C43" s="20">
        <v>44486</v>
      </c>
      <c r="D43" s="20" t="s">
        <v>18</v>
      </c>
      <c r="E43" s="19">
        <v>901.11367000000007</v>
      </c>
    </row>
    <row r="44" spans="1:5" x14ac:dyDescent="0.25">
      <c r="A44" t="s">
        <v>14</v>
      </c>
      <c r="B44">
        <v>2021</v>
      </c>
      <c r="C44" s="20">
        <v>44493</v>
      </c>
      <c r="D44" s="20" t="s">
        <v>18</v>
      </c>
      <c r="E44" s="19">
        <v>959.93392000000006</v>
      </c>
    </row>
    <row r="45" spans="1:5" x14ac:dyDescent="0.25">
      <c r="A45" t="s">
        <v>14</v>
      </c>
      <c r="B45">
        <v>2021</v>
      </c>
      <c r="C45" s="20">
        <v>44500</v>
      </c>
      <c r="D45" s="20" t="s">
        <v>18</v>
      </c>
      <c r="E45" s="19">
        <v>949.83312999999998</v>
      </c>
    </row>
    <row r="46" spans="1:5" x14ac:dyDescent="0.25">
      <c r="A46" t="s">
        <v>14</v>
      </c>
      <c r="B46">
        <v>2021</v>
      </c>
      <c r="C46" s="20">
        <v>44507</v>
      </c>
      <c r="D46" s="20" t="s">
        <v>18</v>
      </c>
      <c r="E46" s="19">
        <v>929.14975999999979</v>
      </c>
    </row>
    <row r="47" spans="1:5" x14ac:dyDescent="0.25">
      <c r="A47" t="s">
        <v>14</v>
      </c>
      <c r="B47">
        <v>2021</v>
      </c>
      <c r="C47" s="20">
        <v>44514</v>
      </c>
      <c r="D47" s="20" t="s">
        <v>18</v>
      </c>
      <c r="E47" s="19">
        <v>921.85665999999992</v>
      </c>
    </row>
    <row r="48" spans="1:5" x14ac:dyDescent="0.25">
      <c r="A48" t="s">
        <v>14</v>
      </c>
      <c r="B48">
        <v>2021</v>
      </c>
      <c r="C48" s="20">
        <v>44521</v>
      </c>
      <c r="D48" s="20" t="s">
        <v>18</v>
      </c>
      <c r="E48" s="19">
        <v>947.17687000000001</v>
      </c>
    </row>
    <row r="49" spans="1:5" x14ac:dyDescent="0.25">
      <c r="A49" t="s">
        <v>14</v>
      </c>
      <c r="B49">
        <v>2021</v>
      </c>
      <c r="C49" s="20">
        <v>44528</v>
      </c>
      <c r="D49" s="20" t="s">
        <v>18</v>
      </c>
      <c r="E49" s="19">
        <v>957.40787</v>
      </c>
    </row>
    <row r="50" spans="1:5" x14ac:dyDescent="0.25">
      <c r="A50" t="s">
        <v>14</v>
      </c>
      <c r="B50">
        <v>2021</v>
      </c>
      <c r="C50" s="20">
        <v>44535</v>
      </c>
      <c r="D50" s="20" t="s">
        <v>18</v>
      </c>
      <c r="E50" s="19">
        <v>940.89457000000004</v>
      </c>
    </row>
    <row r="51" spans="1:5" x14ac:dyDescent="0.25">
      <c r="A51" t="s">
        <v>14</v>
      </c>
      <c r="B51">
        <v>2021</v>
      </c>
      <c r="C51" s="20">
        <v>44542</v>
      </c>
      <c r="D51" s="20" t="s">
        <v>18</v>
      </c>
      <c r="E51" s="19">
        <v>893.77225999999996</v>
      </c>
    </row>
    <row r="52" spans="1:5" x14ac:dyDescent="0.25">
      <c r="A52" t="s">
        <v>14</v>
      </c>
      <c r="B52">
        <v>2021</v>
      </c>
      <c r="C52" s="20">
        <v>44549</v>
      </c>
      <c r="D52" s="20" t="s">
        <v>18</v>
      </c>
      <c r="E52" s="19">
        <v>931.04246000000001</v>
      </c>
    </row>
    <row r="53" spans="1:5" x14ac:dyDescent="0.25">
      <c r="A53" t="s">
        <v>14</v>
      </c>
      <c r="B53">
        <v>2021</v>
      </c>
      <c r="C53" s="20">
        <v>44556</v>
      </c>
      <c r="D53" s="20" t="s">
        <v>18</v>
      </c>
      <c r="E53" s="19">
        <v>940.50155999999993</v>
      </c>
    </row>
    <row r="54" spans="1:5" x14ac:dyDescent="0.25">
      <c r="A54" t="s">
        <v>14</v>
      </c>
      <c r="B54">
        <v>2021</v>
      </c>
      <c r="C54" s="20">
        <v>44563</v>
      </c>
      <c r="D54" s="20" t="s">
        <v>18</v>
      </c>
      <c r="E54" s="19">
        <v>771.57055999999989</v>
      </c>
    </row>
    <row r="55" spans="1:5" x14ac:dyDescent="0.25">
      <c r="B55">
        <v>2022</v>
      </c>
      <c r="C55" s="20">
        <v>44570</v>
      </c>
      <c r="D55" s="20" t="s">
        <v>18</v>
      </c>
      <c r="E55" s="19">
        <v>935.88664000000017</v>
      </c>
    </row>
    <row r="56" spans="1:5" x14ac:dyDescent="0.25">
      <c r="B56">
        <v>2022</v>
      </c>
      <c r="C56" s="20">
        <v>44577</v>
      </c>
      <c r="D56" s="20" t="s">
        <v>18</v>
      </c>
      <c r="E56" s="19">
        <v>930.78781000000004</v>
      </c>
    </row>
    <row r="57" spans="1:5" x14ac:dyDescent="0.25">
      <c r="B57">
        <v>2022</v>
      </c>
      <c r="C57" s="20">
        <v>44584</v>
      </c>
      <c r="D57" s="20" t="s">
        <v>18</v>
      </c>
      <c r="E57" s="19">
        <v>1041.8779999999999</v>
      </c>
    </row>
    <row r="58" spans="1:5" x14ac:dyDescent="0.25">
      <c r="B58">
        <v>2022</v>
      </c>
      <c r="C58" s="20">
        <v>44591</v>
      </c>
      <c r="D58" s="20" t="s">
        <v>18</v>
      </c>
      <c r="E58" s="19">
        <v>1001.8673700000001</v>
      </c>
    </row>
    <row r="59" spans="1:5" x14ac:dyDescent="0.25">
      <c r="B59">
        <v>2022</v>
      </c>
      <c r="C59" s="20">
        <v>44598</v>
      </c>
      <c r="D59" s="20" t="s">
        <v>18</v>
      </c>
      <c r="E59" s="19">
        <v>955.4818600000001</v>
      </c>
    </row>
    <row r="60" spans="1:5" x14ac:dyDescent="0.25">
      <c r="B60">
        <v>2022</v>
      </c>
      <c r="C60" s="20">
        <v>44605</v>
      </c>
      <c r="D60" s="20" t="s">
        <v>18</v>
      </c>
      <c r="E60" s="19">
        <v>891.33264999999994</v>
      </c>
    </row>
    <row r="61" spans="1:5" x14ac:dyDescent="0.25">
      <c r="B61">
        <v>2022</v>
      </c>
      <c r="C61" s="20">
        <v>44612</v>
      </c>
      <c r="D61" s="20" t="s">
        <v>18</v>
      </c>
      <c r="E61" s="19">
        <v>812.74397999999997</v>
      </c>
    </row>
    <row r="62" spans="1:5" x14ac:dyDescent="0.25">
      <c r="B62">
        <v>2022</v>
      </c>
      <c r="C62" s="20">
        <v>44619</v>
      </c>
      <c r="D62" s="20" t="s">
        <v>18</v>
      </c>
      <c r="E62" s="19">
        <v>811.00768000000005</v>
      </c>
    </row>
    <row r="63" spans="1:5" x14ac:dyDescent="0.25">
      <c r="B63">
        <v>2022</v>
      </c>
      <c r="C63" s="20">
        <v>44626</v>
      </c>
      <c r="D63" s="20" t="s">
        <v>18</v>
      </c>
      <c r="E63" s="19">
        <v>839.04413999999997</v>
      </c>
    </row>
    <row r="64" spans="1:5" x14ac:dyDescent="0.25">
      <c r="B64">
        <v>2022</v>
      </c>
      <c r="C64" s="20">
        <v>44633</v>
      </c>
      <c r="D64" s="20" t="s">
        <v>18</v>
      </c>
      <c r="E64" s="19">
        <v>822.31200999999999</v>
      </c>
    </row>
    <row r="65" spans="2:5" x14ac:dyDescent="0.25">
      <c r="B65">
        <v>2022</v>
      </c>
      <c r="C65" s="20">
        <v>44640</v>
      </c>
      <c r="D65" s="20" t="s">
        <v>18</v>
      </c>
      <c r="E65" s="19">
        <v>797.9201700000001</v>
      </c>
    </row>
    <row r="66" spans="2:5" x14ac:dyDescent="0.25">
      <c r="B66">
        <v>2022</v>
      </c>
      <c r="C66" s="20">
        <v>44647</v>
      </c>
      <c r="D66" s="20" t="s">
        <v>18</v>
      </c>
      <c r="E66" s="19">
        <v>834.10581000000002</v>
      </c>
    </row>
    <row r="67" spans="2:5" x14ac:dyDescent="0.25">
      <c r="B67">
        <v>2022</v>
      </c>
      <c r="C67" s="20">
        <v>44654</v>
      </c>
      <c r="D67" s="20" t="s">
        <v>18</v>
      </c>
      <c r="E67" s="19">
        <v>903.07199000000003</v>
      </c>
    </row>
    <row r="68" spans="2:5" x14ac:dyDescent="0.25">
      <c r="B68">
        <v>2022</v>
      </c>
      <c r="C68" s="20">
        <v>44661</v>
      </c>
      <c r="D68" s="20" t="s">
        <v>18</v>
      </c>
      <c r="E68" s="19">
        <v>913.80034000000001</v>
      </c>
    </row>
    <row r="69" spans="2:5" x14ac:dyDescent="0.25">
      <c r="B69">
        <v>2022</v>
      </c>
      <c r="C69" s="20">
        <v>44668</v>
      </c>
      <c r="D69" s="20" t="s">
        <v>18</v>
      </c>
      <c r="E69" s="19">
        <v>927.12450000000001</v>
      </c>
    </row>
    <row r="70" spans="2:5" x14ac:dyDescent="0.25">
      <c r="B70">
        <v>2022</v>
      </c>
      <c r="C70" s="20">
        <v>44675</v>
      </c>
      <c r="D70" s="20" t="s">
        <v>18</v>
      </c>
      <c r="E70" s="19">
        <v>837.02864</v>
      </c>
    </row>
    <row r="71" spans="2:5" x14ac:dyDescent="0.25">
      <c r="B71">
        <v>2022</v>
      </c>
      <c r="C71" s="20">
        <v>44682</v>
      </c>
      <c r="D71" s="20" t="s">
        <v>18</v>
      </c>
      <c r="E71" s="19">
        <v>943.33707000000004</v>
      </c>
    </row>
    <row r="72" spans="2:5" x14ac:dyDescent="0.25">
      <c r="B72">
        <v>2022</v>
      </c>
      <c r="C72" s="20">
        <v>44689</v>
      </c>
      <c r="D72" s="20" t="s">
        <v>18</v>
      </c>
      <c r="E72" s="19">
        <v>867.48342999999988</v>
      </c>
    </row>
    <row r="73" spans="2:5" x14ac:dyDescent="0.25">
      <c r="B73">
        <v>2022</v>
      </c>
      <c r="C73" s="20">
        <v>44696</v>
      </c>
      <c r="D73" s="20" t="s">
        <v>18</v>
      </c>
      <c r="E73" s="19">
        <v>838.61513000000014</v>
      </c>
    </row>
    <row r="74" spans="2:5" x14ac:dyDescent="0.25">
      <c r="B74">
        <v>2022</v>
      </c>
      <c r="C74" s="20">
        <v>44703</v>
      </c>
      <c r="D74" s="20" t="s">
        <v>18</v>
      </c>
      <c r="E74" s="19">
        <v>807.01103999999987</v>
      </c>
    </row>
    <row r="75" spans="2:5" x14ac:dyDescent="0.25">
      <c r="B75">
        <v>2022</v>
      </c>
      <c r="C75" s="20">
        <v>44710</v>
      </c>
      <c r="D75" s="20" t="s">
        <v>18</v>
      </c>
      <c r="E75" s="19">
        <v>844.84076000000005</v>
      </c>
    </row>
    <row r="76" spans="2:5" x14ac:dyDescent="0.25">
      <c r="B76">
        <v>2022</v>
      </c>
      <c r="C76" s="20">
        <v>44717</v>
      </c>
      <c r="D76" s="20" t="s">
        <v>18</v>
      </c>
      <c r="E76" s="19">
        <v>822.57033000000013</v>
      </c>
    </row>
    <row r="77" spans="2:5" x14ac:dyDescent="0.25">
      <c r="B77">
        <v>2022</v>
      </c>
      <c r="C77" s="20">
        <v>44724</v>
      </c>
      <c r="D77" s="20" t="s">
        <v>18</v>
      </c>
      <c r="E77" s="19">
        <v>847.58507000000009</v>
      </c>
    </row>
    <row r="78" spans="2:5" x14ac:dyDescent="0.25">
      <c r="B78">
        <v>2022</v>
      </c>
      <c r="C78" s="20">
        <v>44731</v>
      </c>
      <c r="D78" s="20" t="s">
        <v>18</v>
      </c>
      <c r="E78" s="19">
        <v>832.93357000000003</v>
      </c>
    </row>
    <row r="79" spans="2:5" x14ac:dyDescent="0.25">
      <c r="B79">
        <v>2022</v>
      </c>
      <c r="C79" s="20">
        <v>44738</v>
      </c>
      <c r="D79" s="20" t="s">
        <v>18</v>
      </c>
      <c r="E79" s="19">
        <v>812.03471000000002</v>
      </c>
    </row>
    <row r="80" spans="2:5" x14ac:dyDescent="0.25">
      <c r="B80">
        <v>2022</v>
      </c>
      <c r="C80" s="20">
        <v>44745</v>
      </c>
      <c r="D80" s="20" t="s">
        <v>18</v>
      </c>
      <c r="E80" s="19">
        <v>875.03857000000005</v>
      </c>
    </row>
    <row r="81" spans="1:5" x14ac:dyDescent="0.25">
      <c r="A81" t="s">
        <v>16</v>
      </c>
      <c r="B81">
        <v>2022</v>
      </c>
      <c r="C81" s="20">
        <v>44752</v>
      </c>
      <c r="D81" s="20" t="s">
        <v>18</v>
      </c>
      <c r="E81" s="19">
        <v>855.53422</v>
      </c>
    </row>
    <row r="82" spans="1:5" x14ac:dyDescent="0.25">
      <c r="A82" t="s">
        <v>16</v>
      </c>
      <c r="B82">
        <v>2022</v>
      </c>
      <c r="C82" s="20">
        <v>44759</v>
      </c>
      <c r="D82" s="20" t="s">
        <v>18</v>
      </c>
      <c r="E82" s="19">
        <v>849.23199999999997</v>
      </c>
    </row>
    <row r="83" spans="1:5" x14ac:dyDescent="0.25">
      <c r="A83" t="s">
        <v>16</v>
      </c>
      <c r="B83">
        <v>2022</v>
      </c>
      <c r="C83" s="20">
        <v>44766</v>
      </c>
      <c r="D83" s="20" t="s">
        <v>18</v>
      </c>
      <c r="E83" s="19">
        <v>860.9851900000001</v>
      </c>
    </row>
    <row r="84" spans="1:5" x14ac:dyDescent="0.25">
      <c r="A84" t="s">
        <v>16</v>
      </c>
      <c r="B84">
        <v>2022</v>
      </c>
      <c r="C84" s="20">
        <v>44773</v>
      </c>
      <c r="D84" s="20" t="s">
        <v>18</v>
      </c>
      <c r="E84" s="19">
        <v>869.49103000000002</v>
      </c>
    </row>
    <row r="85" spans="1:5" x14ac:dyDescent="0.25">
      <c r="A85" t="s">
        <v>16</v>
      </c>
      <c r="B85">
        <v>2022</v>
      </c>
      <c r="C85" s="20">
        <v>44780</v>
      </c>
      <c r="D85" s="20" t="s">
        <v>18</v>
      </c>
      <c r="E85" s="19">
        <v>845.57983000000013</v>
      </c>
    </row>
    <row r="86" spans="1:5" x14ac:dyDescent="0.25">
      <c r="A86" t="s">
        <v>16</v>
      </c>
      <c r="B86">
        <v>2022</v>
      </c>
      <c r="C86" s="20">
        <v>44787</v>
      </c>
      <c r="D86" s="20" t="s">
        <v>18</v>
      </c>
      <c r="E86" s="19">
        <v>903.82636000000002</v>
      </c>
    </row>
    <row r="87" spans="1:5" x14ac:dyDescent="0.25">
      <c r="A87" t="s">
        <v>16</v>
      </c>
      <c r="B87">
        <v>2022</v>
      </c>
      <c r="C87" s="20">
        <v>44794</v>
      </c>
      <c r="D87" s="20" t="s">
        <v>18</v>
      </c>
      <c r="E87" s="19">
        <v>878.99868000000004</v>
      </c>
    </row>
    <row r="88" spans="1:5" x14ac:dyDescent="0.25">
      <c r="A88" t="s">
        <v>16</v>
      </c>
      <c r="B88">
        <v>2022</v>
      </c>
      <c r="C88" s="20">
        <v>44801</v>
      </c>
      <c r="D88" s="20" t="s">
        <v>18</v>
      </c>
      <c r="E88" s="19">
        <v>875.22106999999983</v>
      </c>
    </row>
    <row r="89" spans="1:5" x14ac:dyDescent="0.25">
      <c r="A89" t="s">
        <v>16</v>
      </c>
      <c r="B89">
        <v>2022</v>
      </c>
      <c r="C89" s="20">
        <v>44808</v>
      </c>
      <c r="D89" s="20" t="s">
        <v>18</v>
      </c>
      <c r="E89" s="19">
        <v>811.63049999999998</v>
      </c>
    </row>
    <row r="90" spans="1:5" x14ac:dyDescent="0.25">
      <c r="A90" t="s">
        <v>16</v>
      </c>
      <c r="B90">
        <v>2022</v>
      </c>
      <c r="C90" s="20">
        <v>44815</v>
      </c>
      <c r="D90" s="20" t="s">
        <v>18</v>
      </c>
      <c r="E90" s="19">
        <v>771.47579000000007</v>
      </c>
    </row>
    <row r="91" spans="1:5" x14ac:dyDescent="0.25">
      <c r="A91" t="s">
        <v>16</v>
      </c>
      <c r="B91">
        <v>2022</v>
      </c>
      <c r="C91" s="20">
        <v>44822</v>
      </c>
      <c r="D91" s="20" t="s">
        <v>18</v>
      </c>
      <c r="E91" s="19">
        <v>808.60768000000007</v>
      </c>
    </row>
    <row r="92" spans="1:5" x14ac:dyDescent="0.25">
      <c r="A92" t="s">
        <v>16</v>
      </c>
      <c r="B92">
        <v>2022</v>
      </c>
      <c r="C92" s="20">
        <v>44829</v>
      </c>
      <c r="D92" s="20" t="s">
        <v>18</v>
      </c>
      <c r="E92" s="19">
        <v>844.76427000000001</v>
      </c>
    </row>
    <row r="93" spans="1:5" x14ac:dyDescent="0.25">
      <c r="A93" t="s">
        <v>16</v>
      </c>
      <c r="B93">
        <v>2022</v>
      </c>
      <c r="C93" s="20">
        <v>44836</v>
      </c>
      <c r="D93" s="20" t="s">
        <v>18</v>
      </c>
      <c r="E93" s="19">
        <v>899.90810999999985</v>
      </c>
    </row>
    <row r="94" spans="1:5" x14ac:dyDescent="0.25">
      <c r="A94" t="s">
        <v>15</v>
      </c>
      <c r="B94">
        <v>2022</v>
      </c>
      <c r="C94" s="20">
        <v>44843</v>
      </c>
      <c r="D94" s="20" t="s">
        <v>18</v>
      </c>
      <c r="E94" s="19">
        <v>873.44672000000003</v>
      </c>
    </row>
    <row r="95" spans="1:5" x14ac:dyDescent="0.25">
      <c r="A95" t="s">
        <v>15</v>
      </c>
      <c r="B95">
        <v>2022</v>
      </c>
      <c r="C95" s="20">
        <v>44850</v>
      </c>
      <c r="D95" s="20" t="s">
        <v>18</v>
      </c>
      <c r="E95" s="19">
        <v>892.19367999999997</v>
      </c>
    </row>
    <row r="96" spans="1:5" x14ac:dyDescent="0.25">
      <c r="A96" t="s">
        <v>15</v>
      </c>
      <c r="B96">
        <v>2022</v>
      </c>
      <c r="C96" s="20">
        <v>44857</v>
      </c>
      <c r="D96" s="20" t="s">
        <v>18</v>
      </c>
      <c r="E96" s="19">
        <v>880.38045000000011</v>
      </c>
    </row>
    <row r="97" spans="1:5" x14ac:dyDescent="0.25">
      <c r="A97" t="s">
        <v>15</v>
      </c>
      <c r="B97">
        <v>2022</v>
      </c>
      <c r="C97" s="20">
        <v>44864</v>
      </c>
      <c r="D97" s="20" t="s">
        <v>18</v>
      </c>
      <c r="E97" s="19">
        <v>857.51595999999995</v>
      </c>
    </row>
    <row r="98" spans="1:5" x14ac:dyDescent="0.25">
      <c r="A98" t="s">
        <v>15</v>
      </c>
      <c r="B98">
        <v>2022</v>
      </c>
      <c r="C98" s="20">
        <v>44871</v>
      </c>
      <c r="D98" s="20" t="s">
        <v>18</v>
      </c>
      <c r="E98" s="19">
        <v>840.89882999999998</v>
      </c>
    </row>
    <row r="99" spans="1:5" x14ac:dyDescent="0.25">
      <c r="A99" t="s">
        <v>15</v>
      </c>
      <c r="B99">
        <v>2022</v>
      </c>
      <c r="C99" s="20">
        <v>44878</v>
      </c>
      <c r="D99" s="20" t="s">
        <v>18</v>
      </c>
      <c r="E99" s="19">
        <v>841.21875000000011</v>
      </c>
    </row>
    <row r="100" spans="1:5" x14ac:dyDescent="0.25">
      <c r="A100" t="s">
        <v>15</v>
      </c>
      <c r="B100">
        <v>2022</v>
      </c>
      <c r="C100" s="20">
        <v>44885</v>
      </c>
      <c r="D100" s="20" t="s">
        <v>18</v>
      </c>
      <c r="E100" s="19">
        <v>844.72829999999999</v>
      </c>
    </row>
    <row r="101" spans="1:5" x14ac:dyDescent="0.25">
      <c r="A101" t="s">
        <v>15</v>
      </c>
      <c r="B101">
        <v>2022</v>
      </c>
      <c r="C101" s="20">
        <v>44892</v>
      </c>
      <c r="D101" s="20" t="s">
        <v>18</v>
      </c>
      <c r="E101" s="19">
        <v>875.3840100000001</v>
      </c>
    </row>
    <row r="102" spans="1:5" x14ac:dyDescent="0.25">
      <c r="A102" t="s">
        <v>15</v>
      </c>
      <c r="B102">
        <v>2022</v>
      </c>
      <c r="C102" s="20">
        <v>44899</v>
      </c>
      <c r="D102" s="20" t="s">
        <v>18</v>
      </c>
      <c r="E102" s="19">
        <v>908.41692000000012</v>
      </c>
    </row>
    <row r="103" spans="1:5" x14ac:dyDescent="0.25">
      <c r="A103" t="s">
        <v>15</v>
      </c>
      <c r="B103">
        <v>2022</v>
      </c>
      <c r="C103" s="20">
        <v>44906</v>
      </c>
      <c r="D103" s="20" t="s">
        <v>18</v>
      </c>
      <c r="E103" s="19">
        <v>901.80458999999996</v>
      </c>
    </row>
    <row r="104" spans="1:5" x14ac:dyDescent="0.25">
      <c r="A104" t="s">
        <v>15</v>
      </c>
      <c r="B104">
        <v>2022</v>
      </c>
      <c r="C104" s="20">
        <v>44913</v>
      </c>
      <c r="D104" s="20" t="s">
        <v>18</v>
      </c>
      <c r="E104" s="19">
        <v>956.38358000000005</v>
      </c>
    </row>
    <row r="105" spans="1:5" x14ac:dyDescent="0.25">
      <c r="A105" t="s">
        <v>15</v>
      </c>
      <c r="B105">
        <v>2022</v>
      </c>
      <c r="C105" s="20">
        <v>44920</v>
      </c>
      <c r="D105" s="20" t="s">
        <v>18</v>
      </c>
      <c r="E105" s="19">
        <v>1087.8415199999999</v>
      </c>
    </row>
    <row r="106" spans="1:5" x14ac:dyDescent="0.25">
      <c r="A106" t="s">
        <v>15</v>
      </c>
      <c r="B106">
        <v>2022</v>
      </c>
      <c r="C106" s="20">
        <v>44927</v>
      </c>
      <c r="D106" s="20" t="s">
        <v>18</v>
      </c>
      <c r="E106" s="19">
        <v>729.79642000000001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Margin n Shipment</vt:lpstr>
      <vt:lpstr>Margin n Shipment coverage</vt:lpstr>
      <vt:lpstr>Margin n Shipment coverage (2)</vt:lpstr>
      <vt:lpstr>Data</vt:lpstr>
    </vt:vector>
  </TitlesOfParts>
  <Company>Kimberly-Clark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Escudero, Wilder E</dc:creator>
  <cp:lastModifiedBy>Kavya Bhat</cp:lastModifiedBy>
  <dcterms:created xsi:type="dcterms:W3CDTF">2016-09-12T13:41:59Z</dcterms:created>
  <dcterms:modified xsi:type="dcterms:W3CDTF">2023-03-22T14:59:14Z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IQPDocumentId">
    <vt:lpwstr>c1aaba86-0a73-4b41-9b42-85ad44724ce2</vt:lpwstr>
  </property>
  <property fmtid="{D5CDD505-2E9C-101B-9397-08002B2CF9AE}" pid="3" name="_SIProp12DataClass+0e79dc17-d442-4caf-8049-d1b311d1bcb2">
    <vt:lpwstr>v=1.2&gt;I=0e79dc17-d442-4caf-8049-d1b311d1bcb2&amp;N=None&amp;V=1.3&amp;U=System&amp;D=System&amp;A=Associated&amp;H=False</vt:lpwstr>
  </property>
  <property fmtid="{D5CDD505-2E9C-101B-9397-08002B2CF9AE}" pid="4" name="Classification">
    <vt:lpwstr>None|K-C Confidential</vt:lpwstr>
  </property>
  <property fmtid="{D5CDD505-2E9C-101B-9397-08002B2CF9AE}" pid="5" name="_SIProp12DataClass+6f4e5cfd-8bfd-4f87-b6b0-292adf18b808">
    <vt:lpwstr>v=1.2&gt;I=6f4e5cfd-8bfd-4f87-b6b0-292adf18b808&amp;N=K-C+Confidential&amp;V=1.3&amp;U=S-1-5-21-73153925-784800294-903097961-9819404&amp;D=Brown%2c+Dave&amp;A=Associated&amp;H=False</vt:lpwstr>
  </property>
  <property fmtid="{D5CDD505-2E9C-101B-9397-08002B2CF9AE}" pid="6" name="MSIP_Label_918bc842-2070-4ed0-9e20-472452689642_Enabled">
    <vt:lpwstr>True</vt:lpwstr>
  </property>
  <property fmtid="{D5CDD505-2E9C-101B-9397-08002B2CF9AE}" pid="7" name="MSIP_Label_918bc842-2070-4ed0-9e20-472452689642_SiteId">
    <vt:lpwstr>fee2180b-69b6-4afe-9f14-ccd70bd4c737</vt:lpwstr>
  </property>
  <property fmtid="{D5CDD505-2E9C-101B-9397-08002B2CF9AE}" pid="8" name="MSIP_Label_918bc842-2070-4ed0-9e20-472452689642_Owner">
    <vt:lpwstr>Onur.Cerrahoglu@kcc.com</vt:lpwstr>
  </property>
  <property fmtid="{D5CDD505-2E9C-101B-9397-08002B2CF9AE}" pid="9" name="MSIP_Label_918bc842-2070-4ed0-9e20-472452689642_SetDate">
    <vt:lpwstr>2018-11-14T10:22:24.3046939Z</vt:lpwstr>
  </property>
  <property fmtid="{D5CDD505-2E9C-101B-9397-08002B2CF9AE}" pid="10" name="MSIP_Label_918bc842-2070-4ed0-9e20-472452689642_Name">
    <vt:lpwstr>K-C Confidential</vt:lpwstr>
  </property>
  <property fmtid="{D5CDD505-2E9C-101B-9397-08002B2CF9AE}" pid="11" name="MSIP_Label_918bc842-2070-4ed0-9e20-472452689642_Application">
    <vt:lpwstr>Microsoft Azure Information Protection</vt:lpwstr>
  </property>
  <property fmtid="{D5CDD505-2E9C-101B-9397-08002B2CF9AE}" pid="12" name="MSIP_Label_918bc842-2070-4ed0-9e20-472452689642_Extended_MSFT_Method">
    <vt:lpwstr>Automatic</vt:lpwstr>
  </property>
  <property fmtid="{D5CDD505-2E9C-101B-9397-08002B2CF9AE}" pid="13" name="KCAutoClass">
    <vt:lpwstr>K-C Confidential</vt:lpwstr>
  </property>
</Properties>
</file>