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98EEDA9B-6EA2-45BB-ACF6-8E67F2DF27DD}" xr6:coauthVersionLast="47" xr6:coauthVersionMax="47" xr10:uidLastSave="{00000000-0000-0000-0000-000000000000}"/>
  <bookViews>
    <workbookView xWindow="-120" yWindow="-120" windowWidth="20730" windowHeight="11160" xr2:uid="{C0D3CD06-4E58-48DA-85FD-69802D1A3724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Sheet1!$A$2:$K$27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O13" i="1"/>
  <c r="O16" i="1" l="1"/>
  <c r="N1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2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H3" i="1"/>
  <c r="H19" i="1" l="1"/>
  <c r="H18" i="1"/>
  <c r="H12" i="1"/>
  <c r="H11" i="1"/>
  <c r="H4" i="1"/>
  <c r="H17" i="1"/>
  <c r="H10" i="1"/>
  <c r="H16" i="1"/>
  <c r="H9" i="1"/>
  <c r="H23" i="1"/>
  <c r="H15" i="1"/>
  <c r="H8" i="1"/>
  <c r="H22" i="1"/>
  <c r="H7" i="1"/>
  <c r="H21" i="1"/>
  <c r="H14" i="1"/>
  <c r="H6" i="1"/>
  <c r="H13" i="1"/>
  <c r="H5" i="1"/>
  <c r="E27" i="1"/>
  <c r="E3" i="1" l="1"/>
  <c r="K3" i="1" s="1"/>
  <c r="I6" i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I22" i="1"/>
  <c r="I21" i="1" l="1"/>
  <c r="I20" i="1"/>
  <c r="I7" i="1"/>
  <c r="I17" i="1"/>
  <c r="I10" i="1"/>
  <c r="I9" i="1"/>
  <c r="I5" i="1"/>
  <c r="I15" i="1"/>
  <c r="I14" i="1"/>
  <c r="I8" i="1"/>
  <c r="I13" i="1"/>
  <c r="I16" i="1"/>
  <c r="I23" i="1"/>
  <c r="I3" i="1"/>
  <c r="I19" i="1"/>
  <c r="I12" i="1"/>
  <c r="I18" i="1"/>
  <c r="I11" i="1"/>
  <c r="I4" i="1"/>
  <c r="C1" i="1"/>
  <c r="F9" i="1" l="1"/>
  <c r="F16" i="1"/>
  <c r="F19" i="1"/>
  <c r="F10" i="1"/>
  <c r="F17" i="1"/>
  <c r="F12" i="1"/>
  <c r="F5" i="1"/>
  <c r="F21" i="1"/>
  <c r="F4" i="1"/>
  <c r="F11" i="1"/>
  <c r="F18" i="1"/>
  <c r="F3" i="1"/>
  <c r="F13" i="1"/>
  <c r="F6" i="1"/>
  <c r="F7" i="1"/>
  <c r="F22" i="1"/>
  <c r="F8" i="1"/>
  <c r="F15" i="1"/>
  <c r="F23" i="1"/>
  <c r="F14" i="1"/>
</calcChain>
</file>

<file path=xl/sharedStrings.xml><?xml version="1.0" encoding="utf-8"?>
<sst xmlns="http://schemas.openxmlformats.org/spreadsheetml/2006/main" count="39" uniqueCount="39">
  <si>
    <t>Variable</t>
  </si>
  <si>
    <t>Impression</t>
  </si>
  <si>
    <t>Spend</t>
  </si>
  <si>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</si>
  <si>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</si>
  <si>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</si>
  <si>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</si>
  <si>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</si>
  <si>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</si>
  <si>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</si>
  <si>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</si>
  <si>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</si>
  <si>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</si>
  <si>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</si>
  <si>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</si>
  <si>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</si>
  <si>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</si>
  <si>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</si>
  <si>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</si>
  <si>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</si>
  <si>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</si>
  <si>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</si>
  <si>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</si>
  <si>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</si>
  <si>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</si>
  <si>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</si>
  <si>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Contribution</t>
  </si>
  <si>
    <t>Spend Share</t>
  </si>
  <si>
    <t>Effectiveness</t>
  </si>
  <si>
    <t>Decomps</t>
  </si>
  <si>
    <t>ROI</t>
  </si>
  <si>
    <t>S/R</t>
  </si>
  <si>
    <t>Index</t>
  </si>
  <si>
    <t>NC_Advanced_activities</t>
  </si>
  <si>
    <t>NC_Basic_Activities</t>
  </si>
  <si>
    <t>New_content_2021</t>
  </si>
  <si>
    <t>New_content_2022</t>
  </si>
  <si>
    <t>CPM</t>
  </si>
  <si>
    <t>Installs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</si>
</sst>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6" formatCode="0.0%"/>
    <numFmt numFmtId="170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2" fillId="2" borderId="1" xfId="0" applyFont="1" applyFill="1" applyBorder="1"/>
    <xf numFmtId="0" fontId="0" fillId="0" borderId="1" xfId="0" applyBorder="1"/>
    <xf numFmtId="9" fontId="0" fillId="0" borderId="1" xfId="2" applyFont="1" applyBorder="1"/>
    <xf numFmtId="2" fontId="0" fillId="0" borderId="1" xfId="0" applyNumberFormat="1" applyBorder="1"/>
    <xf numFmtId="164" fontId="0" fillId="0" borderId="0" xfId="1" applyNumberFormat="1" applyFont="1"/>
    <xf numFmtId="3" fontId="0" fillId="0" borderId="1" xfId="0" applyNumberFormat="1" applyBorder="1"/>
    <xf numFmtId="0" fontId="0" fillId="0" borderId="0" xfId="0" applyBorder="1"/>
    <xf numFmtId="3" fontId="0" fillId="0" borderId="0" xfId="0" applyNumberFormat="1" applyBorder="1"/>
    <xf numFmtId="9" fontId="0" fillId="0" borderId="0" xfId="2" applyFont="1" applyBorder="1"/>
    <xf numFmtId="2" fontId="0" fillId="0" borderId="0" xfId="0" applyNumberFormat="1" applyBorder="1"/>
    <xf numFmtId="166" fontId="0" fillId="0" borderId="1" xfId="2" applyNumberFormat="1" applyFont="1" applyBorder="1"/>
    <xf numFmtId="170" fontId="0" fillId="0" borderId="1" xfId="0" applyNumberFormat="1" applyBorder="1"/>
    <xf numFmtId="2" fontId="0" fillId="0" borderId="1" xfId="2" applyNumberFormat="1" applyFont="1" applyBorder="1"/>
    <xf numFmtId="10" fontId="0" fillId="0" borderId="1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_reports%20(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Details"/>
      <sheetName val="Model Fit"/>
      <sheetName val="Sheet1"/>
      <sheetName val="Model Decomp"/>
      <sheetName val="Model Due-To"/>
      <sheetName val="Model Transformation"/>
      <sheetName val="Model Summary"/>
    </sheetNames>
    <sheetDataSet>
      <sheetData sheetId="0"/>
      <sheetData sheetId="1"/>
      <sheetData sheetId="2">
        <row r="4">
          <cell r="A4" t="str">
            <v>App_Install</v>
          </cell>
          <cell r="B4">
            <v>997441</v>
          </cell>
        </row>
        <row r="5">
          <cell r="A5" t="str">
            <v>Appier_Install</v>
          </cell>
          <cell r="B5">
            <v>2351.5907806781815</v>
          </cell>
        </row>
        <row r="6">
          <cell r="A6" t="str">
            <v>AppleSearch_Roas</v>
          </cell>
          <cell r="B6">
            <v>4064.9583574358376</v>
          </cell>
        </row>
        <row r="7">
          <cell r="A7" t="str">
            <v>Applovin_AEO</v>
          </cell>
          <cell r="B7">
            <v>39311.472944663714</v>
          </cell>
        </row>
        <row r="8">
          <cell r="A8" t="str">
            <v>Applovin_Install</v>
          </cell>
          <cell r="B8">
            <v>526.37899085730419</v>
          </cell>
        </row>
        <row r="9">
          <cell r="A9" t="str">
            <v>Applovin_Roas</v>
          </cell>
          <cell r="B9">
            <v>59519.24844180666</v>
          </cell>
        </row>
        <row r="10">
          <cell r="A10" t="str">
            <v>Bug_fix</v>
          </cell>
          <cell r="B10">
            <v>47.017086967999113</v>
          </cell>
        </row>
        <row r="11">
          <cell r="A11" t="str">
            <v>Chart_Boost_Roas</v>
          </cell>
          <cell r="B11">
            <v>389.75680957909674</v>
          </cell>
        </row>
        <row r="12">
          <cell r="A12" t="str">
            <v>Facebook_AEO</v>
          </cell>
          <cell r="B12">
            <v>57111.981713548754</v>
          </cell>
        </row>
        <row r="13">
          <cell r="A13" t="str">
            <v>Facebook_INSTALL</v>
          </cell>
          <cell r="B13">
            <v>907.71671458439232</v>
          </cell>
        </row>
        <row r="14">
          <cell r="A14" t="str">
            <v>Facebook_ROAS</v>
          </cell>
          <cell r="B14">
            <v>240314.90805695916</v>
          </cell>
        </row>
        <row r="15">
          <cell r="A15" t="str">
            <v>Google_UAC_AEO</v>
          </cell>
          <cell r="B15">
            <v>42033.09171688254</v>
          </cell>
        </row>
        <row r="16">
          <cell r="A16" t="str">
            <v>Intercept</v>
          </cell>
          <cell r="B16">
            <v>197241.12301605719</v>
          </cell>
        </row>
        <row r="17">
          <cell r="A17" t="str">
            <v>IronSource_Install</v>
          </cell>
          <cell r="B17">
            <v>9475.8410979726341</v>
          </cell>
        </row>
        <row r="18">
          <cell r="A18" t="str">
            <v>Kyawake_Other</v>
          </cell>
          <cell r="B18">
            <v>1121.623654523099</v>
          </cell>
        </row>
        <row r="19">
          <cell r="A19" t="str">
            <v>Liftoff_Other</v>
          </cell>
          <cell r="B19">
            <v>123085.87238629414</v>
          </cell>
        </row>
        <row r="20">
          <cell r="A20" t="str">
            <v>Mobupps_AEO</v>
          </cell>
          <cell r="B20">
            <v>582.52280915807535</v>
          </cell>
        </row>
        <row r="21">
          <cell r="A21" t="str">
            <v>Moloco_Roas</v>
          </cell>
          <cell r="B21">
            <v>67480.049637750883</v>
          </cell>
        </row>
        <row r="22">
          <cell r="A22" t="str">
            <v>NC_Advanced_activities</v>
          </cell>
          <cell r="B22">
            <v>1989.107999999964</v>
          </cell>
        </row>
        <row r="23">
          <cell r="A23" t="str">
            <v>NC_Basic_Activities</v>
          </cell>
          <cell r="B23">
            <v>4072.9919999999297</v>
          </cell>
        </row>
        <row r="24">
          <cell r="A24" t="str">
            <v>New_content_2021</v>
          </cell>
          <cell r="B24">
            <v>974.37257242198154</v>
          </cell>
        </row>
        <row r="25">
          <cell r="A25" t="str">
            <v>New_content_2022</v>
          </cell>
          <cell r="B25">
            <v>2231.2296296511568</v>
          </cell>
        </row>
        <row r="26">
          <cell r="A26" t="str">
            <v>Predicted_App_Install</v>
          </cell>
          <cell r="B26">
            <v>997441.00000001898</v>
          </cell>
        </row>
        <row r="27">
          <cell r="A27" t="str">
            <v>TikTok_AEO</v>
          </cell>
          <cell r="B27">
            <v>6519.6731157125487</v>
          </cell>
        </row>
        <row r="28">
          <cell r="A28" t="str">
            <v>TikTok_Install</v>
          </cell>
          <cell r="B28">
            <v>307.46185933652106</v>
          </cell>
        </row>
        <row r="29">
          <cell r="A29" t="str">
            <v>Unity_Install</v>
          </cell>
          <cell r="B29">
            <v>49919.820668440909</v>
          </cell>
        </row>
        <row r="30">
          <cell r="A30" t="str">
            <v>Unity_ROAS</v>
          </cell>
          <cell r="B30">
            <v>45110.01097771951</v>
          </cell>
        </row>
        <row r="31">
          <cell r="A31" t="str">
            <v>Vungle_Other</v>
          </cell>
          <cell r="B31">
            <v>462.94480592472331</v>
          </cell>
        </row>
        <row r="32">
          <cell r="A32" t="str">
            <v>Vungle_Roas</v>
          </cell>
          <cell r="B32">
            <v>9015.7791375300149</v>
          </cell>
        </row>
        <row r="33">
          <cell r="A33" t="str">
            <v>Weekend_Fri_2021</v>
          </cell>
          <cell r="B33">
            <v>-2566.0285348382508</v>
          </cell>
        </row>
        <row r="34">
          <cell r="A34" t="str">
            <v>Weekend_Fri_2022</v>
          </cell>
          <cell r="B34">
            <v>-603.97541291398863</v>
          </cell>
        </row>
        <row r="35">
          <cell r="A35" t="str">
            <v>Weekend_Sat_2021</v>
          </cell>
          <cell r="B35">
            <v>3024.3803461975413</v>
          </cell>
        </row>
        <row r="36">
          <cell r="A36" t="str">
            <v>Weekend_Sat_2022</v>
          </cell>
          <cell r="B36">
            <v>9588.7883015546213</v>
          </cell>
        </row>
        <row r="37">
          <cell r="A37" t="str">
            <v>Weekend_Sun_2021</v>
          </cell>
          <cell r="B37">
            <v>8928.0108437700346</v>
          </cell>
        </row>
        <row r="38">
          <cell r="A38" t="str">
            <v>Weekend_Sun_2022</v>
          </cell>
          <cell r="B38">
            <v>12901.277473774058</v>
          </cell>
        </row>
        <row r="39">
          <cell r="A39" t="str">
            <v>Grand Total</v>
          </cell>
          <cell r="B39">
            <v>2992323.0000000205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BB0A-AD00-4705-9E2D-6B1BBD63B06E}">
  <dimension ref="A1:O29"/>
  <sheetViews>
    <sheetView tabSelected="1" topLeftCell="A9" zoomScale="90" zoomScaleNormal="90" workbookViewId="0">
      <selection activeCell="D24" sqref="D24"/>
    </sheetView>
  </sheetViews>
  <sheetFormatPr defaultRowHeight="15" x14ac:dyDescent="0.25"/>
  <cols>
    <col min="1" max="1" width="23.140625" customWidth="1"/>
    <col min="2" max="2" width="15.28515625" customWidth="1"/>
    <col min="3" max="3" width="11" customWidth="1"/>
    <col min="4" max="4" width="19.140625" customWidth="1"/>
    <col min="5" max="5" width="19.85546875" customWidth="1"/>
    <col min="6" max="6" width="16.5703125" customWidth="1"/>
    <col min="8" max="8" width="15.5703125" customWidth="1"/>
    <col min="13" max="13" width="9.85546875" bestFit="1" customWidth="1"/>
    <col min="14" max="14" width="16.28515625" customWidth="1"/>
  </cols>
  <sheetData>
    <row r="1" spans="1:15" x14ac:dyDescent="0.25">
      <c r="C1">
        <f>SUM(C3:C23)</f>
        <v>16485686.100000001</v>
      </c>
      <c r="D1" t="s">
        <v>38</v>
      </c>
      <c r="E1" s="6">
        <v>1115546</v>
      </c>
      <c r="M1" s="1">
        <v>2241495.8900000011</v>
      </c>
      <c r="N1" s="1">
        <f>M1*15</f>
        <v>33622438.350000016</v>
      </c>
    </row>
    <row r="2" spans="1:15" ht="15.75" x14ac:dyDescent="0.25">
      <c r="A2" s="2" t="s">
        <v>0</v>
      </c>
      <c r="B2" s="2" t="s">
        <v>1</v>
      </c>
      <c r="C2" s="2" t="s">
        <v>2</v>
      </c>
      <c r="D2" s="2" t="s">
        <v>29</v>
      </c>
      <c r="E2" s="2" t="s">
        <v>26</v>
      </c>
      <c r="F2" s="2" t="s">
        <v>27</v>
      </c>
      <c r="G2" s="2" t="s">
        <v>37</v>
      </c>
      <c r="H2" s="2" t="s">
        <v>28</v>
      </c>
      <c r="I2" s="2" t="s">
        <v>30</v>
      </c>
      <c r="J2" s="2" t="s">
        <v>31</v>
      </c>
      <c r="K2" s="2" t="s">
        <v>32</v>
      </c>
    </row>
    <row r="3" spans="1:15" x14ac:dyDescent="0.25">
      <c r="A3" s="3" t="s">
        <v>3</v>
      </c>
      <c r="B3" s="7">
        <v>2038560</v>
      </c>
      <c r="C3" s="7">
        <v>9208.2000000000007</v>
      </c>
      <c r="D3" s="7">
        <f>IFERROR(VLOOKUP(A3,[1]Sheet1!$A$4:$B$39,2,FALSE),0)</f>
        <v>307.46185933652106</v>
      </c>
      <c r="E3" s="12">
        <f>D3/$E$1</f>
        <v>2.7561558137138321E-4</v>
      </c>
      <c r="F3" s="12">
        <f>C3/$C$1</f>
        <v>5.5855728079160741E-4</v>
      </c>
      <c r="G3" s="5">
        <f>C3/B3*1000</f>
        <v>4.5170120084765717</v>
      </c>
      <c r="H3" s="13">
        <f>D3/B3*1000</f>
        <v>0.15082306105119353</v>
      </c>
      <c r="I3" s="14">
        <f>D3/C3</f>
        <v>3.339000666107611E-2</v>
      </c>
      <c r="J3" s="4">
        <f>C3/$N$1</f>
        <v>2.7387067838879675E-4</v>
      </c>
      <c r="K3" s="14">
        <f>E3/J3*100</f>
        <v>100.63712661495998</v>
      </c>
    </row>
    <row r="4" spans="1:15" x14ac:dyDescent="0.25">
      <c r="A4" s="3" t="s">
        <v>4</v>
      </c>
      <c r="B4" s="7">
        <v>9554977</v>
      </c>
      <c r="C4" s="7">
        <v>37275.65</v>
      </c>
      <c r="D4" s="7">
        <f>IFERROR(VLOOKUP(A4,[1]Sheet1!$A$4:$B$39,2,FALSE),0)</f>
        <v>6519.6731157125487</v>
      </c>
      <c r="E4" s="12">
        <f t="shared" ref="E4:E27" si="0">D4/$E$1</f>
        <v>5.8443785515904755E-3</v>
      </c>
      <c r="F4" s="12">
        <f>C4/$C$1</f>
        <v>2.2610918207401753E-3</v>
      </c>
      <c r="G4" s="5">
        <f t="shared" ref="G4:G27" si="1">C4/B4*1000</f>
        <v>3.9011763188964248</v>
      </c>
      <c r="H4" s="13">
        <f t="shared" ref="H4:H27" si="2">D4/B4*1000</f>
        <v>0.68233268543844205</v>
      </c>
      <c r="I4" s="14">
        <f t="shared" ref="I4:I26" si="3">D4/C4</f>
        <v>0.17490434414188749</v>
      </c>
      <c r="J4" s="4">
        <f t="shared" ref="J4:J26" si="4">C4/$N$1</f>
        <v>1.1086539772032918E-3</v>
      </c>
      <c r="K4" s="14">
        <f t="shared" ref="K4:K27" si="5">E4/J4*100</f>
        <v>527.15984173290917</v>
      </c>
    </row>
    <row r="5" spans="1:15" x14ac:dyDescent="0.25">
      <c r="A5" s="3" t="s">
        <v>6</v>
      </c>
      <c r="B5" s="7">
        <v>17556670</v>
      </c>
      <c r="C5" s="7">
        <v>836258.47999999975</v>
      </c>
      <c r="D5" s="7">
        <f>IFERROR(VLOOKUP(A5,[1]Sheet1!$A$4:$B$39,2,FALSE),0)</f>
        <v>42033.09171688254</v>
      </c>
      <c r="E5" s="12">
        <f t="shared" si="0"/>
        <v>3.7679389031812706E-2</v>
      </c>
      <c r="F5" s="12">
        <f>C5/$C$1</f>
        <v>5.0726337680298286E-2</v>
      </c>
      <c r="G5" s="5">
        <f t="shared" si="1"/>
        <v>47.631952984250418</v>
      </c>
      <c r="H5" s="13">
        <f t="shared" si="2"/>
        <v>2.3941380521979703</v>
      </c>
      <c r="I5" s="14">
        <f t="shared" si="3"/>
        <v>5.0263277111261766E-2</v>
      </c>
      <c r="J5" s="4">
        <f t="shared" si="4"/>
        <v>2.487203549292847E-2</v>
      </c>
      <c r="K5" s="14">
        <f t="shared" si="5"/>
        <v>151.49298513394925</v>
      </c>
    </row>
    <row r="6" spans="1:15" x14ac:dyDescent="0.25">
      <c r="A6" s="3" t="s">
        <v>7</v>
      </c>
      <c r="B6" s="7">
        <v>13837105</v>
      </c>
      <c r="C6" s="7">
        <v>370283.0799999999</v>
      </c>
      <c r="D6" s="7">
        <f>IFERROR(VLOOKUP(A6,[1]Sheet1!$A$4:$B$39,2,FALSE),0)</f>
        <v>49919.820668440909</v>
      </c>
      <c r="E6" s="12">
        <f t="shared" si="0"/>
        <v>4.4749226538789891E-2</v>
      </c>
      <c r="F6" s="12">
        <f>C6/$C$1</f>
        <v>2.2460883808772744E-2</v>
      </c>
      <c r="G6" s="5">
        <f t="shared" si="1"/>
        <v>26.760155393776362</v>
      </c>
      <c r="H6" s="13">
        <f t="shared" si="2"/>
        <v>3.6076780994608995</v>
      </c>
      <c r="I6" s="14">
        <f t="shared" si="3"/>
        <v>0.13481528961150729</v>
      </c>
      <c r="J6" s="4">
        <f t="shared" si="4"/>
        <v>1.1012975208563354E-2</v>
      </c>
      <c r="K6" s="14">
        <f t="shared" si="5"/>
        <v>406.33185575496674</v>
      </c>
    </row>
    <row r="7" spans="1:15" x14ac:dyDescent="0.25">
      <c r="A7" s="3" t="s">
        <v>8</v>
      </c>
      <c r="B7" s="7">
        <v>22636985</v>
      </c>
      <c r="C7" s="7">
        <v>1202337.1700000002</v>
      </c>
      <c r="D7" s="7">
        <f>IFERROR(VLOOKUP(A7,[1]Sheet1!$A$4:$B$39,2,FALSE),0)</f>
        <v>45110.01097771951</v>
      </c>
      <c r="E7" s="12">
        <f t="shared" si="0"/>
        <v>4.0437607214511555E-2</v>
      </c>
      <c r="F7" s="12">
        <f>C7/$C$1</f>
        <v>7.2932188730683162E-2</v>
      </c>
      <c r="G7" s="5">
        <f t="shared" si="1"/>
        <v>53.113838702459717</v>
      </c>
      <c r="H7" s="13">
        <f t="shared" si="2"/>
        <v>1.9927570291591177</v>
      </c>
      <c r="I7" s="14">
        <f t="shared" si="3"/>
        <v>3.751860302024889E-2</v>
      </c>
      <c r="J7" s="4">
        <f t="shared" si="4"/>
        <v>3.5759963554219724E-2</v>
      </c>
      <c r="K7" s="14">
        <f t="shared" si="5"/>
        <v>113.08067233681467</v>
      </c>
    </row>
    <row r="8" spans="1:15" x14ac:dyDescent="0.25">
      <c r="A8" s="3" t="s">
        <v>9</v>
      </c>
      <c r="B8" s="7">
        <v>9541412</v>
      </c>
      <c r="C8" s="7">
        <v>222613.91999999993</v>
      </c>
      <c r="D8" s="7">
        <f>IFERROR(VLOOKUP(A8,[1]Sheet1!$A$4:$B$39,2,FALSE),0)</f>
        <v>9475.8410979726341</v>
      </c>
      <c r="E8" s="12">
        <f t="shared" si="0"/>
        <v>8.494352629091614E-3</v>
      </c>
      <c r="F8" s="12">
        <f>C8/$C$1</f>
        <v>1.3503467107747484E-2</v>
      </c>
      <c r="G8" s="5">
        <f t="shared" si="1"/>
        <v>23.331339218975128</v>
      </c>
      <c r="H8" s="13">
        <f t="shared" si="2"/>
        <v>0.99312775697901257</v>
      </c>
      <c r="I8" s="14">
        <f t="shared" si="3"/>
        <v>4.2566255955479498E-2</v>
      </c>
      <c r="J8" s="4">
        <f t="shared" si="4"/>
        <v>6.6209927335624018E-3</v>
      </c>
      <c r="K8" s="14">
        <f t="shared" si="5"/>
        <v>128.29424484991478</v>
      </c>
    </row>
    <row r="9" spans="1:15" x14ac:dyDescent="0.25">
      <c r="A9" s="3" t="s">
        <v>10</v>
      </c>
      <c r="B9" s="7">
        <v>15087832</v>
      </c>
      <c r="C9" s="7">
        <v>316036.29000000004</v>
      </c>
      <c r="D9" s="7">
        <f>IFERROR(VLOOKUP(A9,[1]Sheet1!$A$4:$B$39,2,FALSE),0)</f>
        <v>9015.7791375300149</v>
      </c>
      <c r="E9" s="12">
        <f t="shared" si="0"/>
        <v>8.0819429566598017E-3</v>
      </c>
      <c r="F9" s="12">
        <f>C9/$C$1</f>
        <v>1.9170344994012715E-2</v>
      </c>
      <c r="G9" s="5">
        <f t="shared" si="1"/>
        <v>20.946434848956432</v>
      </c>
      <c r="H9" s="13">
        <f t="shared" si="2"/>
        <v>0.59755299088232261</v>
      </c>
      <c r="I9" s="14">
        <f t="shared" si="3"/>
        <v>2.8527670469521121E-2</v>
      </c>
      <c r="J9" s="4">
        <f t="shared" si="4"/>
        <v>9.3995648593404261E-3</v>
      </c>
      <c r="K9" s="14">
        <f t="shared" si="5"/>
        <v>85.982096805563373</v>
      </c>
    </row>
    <row r="10" spans="1:15" x14ac:dyDescent="0.25">
      <c r="A10" s="3" t="s">
        <v>11</v>
      </c>
      <c r="B10" s="7">
        <v>2312526</v>
      </c>
      <c r="C10" s="7">
        <v>18708.879999999994</v>
      </c>
      <c r="D10" s="7">
        <f>IFERROR(VLOOKUP(A10,[1]Sheet1!$A$4:$B$39,2,FALSE),0)</f>
        <v>462.94480592472331</v>
      </c>
      <c r="E10" s="12">
        <f t="shared" si="0"/>
        <v>4.1499391860552889E-4</v>
      </c>
      <c r="F10" s="12">
        <f>C10/$C$1</f>
        <v>1.1348560130597168E-3</v>
      </c>
      <c r="G10" s="5">
        <f t="shared" si="1"/>
        <v>8.0902355260005709</v>
      </c>
      <c r="H10" s="13">
        <f t="shared" si="2"/>
        <v>0.2001900977220249</v>
      </c>
      <c r="I10" s="14">
        <f t="shared" si="3"/>
        <v>2.4744656330294677E-2</v>
      </c>
      <c r="J10" s="4">
        <f t="shared" si="4"/>
        <v>5.5644030945185699E-4</v>
      </c>
      <c r="K10" s="14">
        <f t="shared" si="5"/>
        <v>74.580132236346188</v>
      </c>
    </row>
    <row r="11" spans="1:15" x14ac:dyDescent="0.25">
      <c r="A11" s="3" t="s">
        <v>12</v>
      </c>
      <c r="B11" s="7">
        <v>9516994</v>
      </c>
      <c r="C11" s="7">
        <v>1145423.3599999996</v>
      </c>
      <c r="D11" s="7">
        <f>IFERROR(VLOOKUP(A11,[1]Sheet1!$A$4:$B$39,2,FALSE),0)</f>
        <v>39311.472944663714</v>
      </c>
      <c r="E11" s="12">
        <f t="shared" si="0"/>
        <v>3.5239670031234675E-2</v>
      </c>
      <c r="F11" s="12">
        <f>C11/$C$1</f>
        <v>6.9479871996349585E-2</v>
      </c>
      <c r="G11" s="5">
        <f t="shared" si="1"/>
        <v>120.35558286576618</v>
      </c>
      <c r="H11" s="13">
        <f t="shared" si="2"/>
        <v>4.1306606838949058</v>
      </c>
      <c r="I11" s="14">
        <f t="shared" si="3"/>
        <v>3.4320474260856465E-2</v>
      </c>
      <c r="J11" s="4">
        <f t="shared" si="4"/>
        <v>3.4067230582043702E-2</v>
      </c>
      <c r="K11" s="14">
        <f t="shared" si="5"/>
        <v>103.44154611090973</v>
      </c>
    </row>
    <row r="12" spans="1:15" x14ac:dyDescent="0.25">
      <c r="A12" s="3" t="s">
        <v>13</v>
      </c>
      <c r="B12" s="7">
        <v>1511385</v>
      </c>
      <c r="C12" s="7">
        <v>80979</v>
      </c>
      <c r="D12" s="7">
        <f>IFERROR(VLOOKUP(A12,[1]Sheet1!$A$4:$B$39,2,FALSE),0)</f>
        <v>526.37899085730419</v>
      </c>
      <c r="E12" s="15">
        <f t="shared" si="0"/>
        <v>4.7185771887246623E-4</v>
      </c>
      <c r="F12" s="12">
        <f>C12/$C$1</f>
        <v>4.9120794554010092E-3</v>
      </c>
      <c r="G12" s="5">
        <f t="shared" si="1"/>
        <v>53.57933286356554</v>
      </c>
      <c r="H12" s="13">
        <f t="shared" si="2"/>
        <v>0.34827591305809186</v>
      </c>
      <c r="I12" s="14">
        <f t="shared" si="3"/>
        <v>6.5001912947468378E-3</v>
      </c>
      <c r="J12" s="4">
        <f t="shared" si="4"/>
        <v>2.4084808828268686E-3</v>
      </c>
      <c r="K12" s="14">
        <f t="shared" si="5"/>
        <v>19.591507752332252</v>
      </c>
    </row>
    <row r="13" spans="1:15" x14ac:dyDescent="0.25">
      <c r="A13" s="3" t="s">
        <v>14</v>
      </c>
      <c r="B13" s="7">
        <v>11038079</v>
      </c>
      <c r="C13" s="7">
        <v>2110227.4700000007</v>
      </c>
      <c r="D13" s="7">
        <f>IFERROR(VLOOKUP(A13,[1]Sheet1!$A$4:$B$39,2,FALSE),0)</f>
        <v>59519.24844180666</v>
      </c>
      <c r="E13" s="12">
        <f t="shared" si="0"/>
        <v>5.3354364985223973E-2</v>
      </c>
      <c r="F13" s="12">
        <f>C13/$C$1</f>
        <v>0.12800361824188805</v>
      </c>
      <c r="G13" s="5">
        <f t="shared" si="1"/>
        <v>191.17705807323907</v>
      </c>
      <c r="H13" s="13">
        <f t="shared" si="2"/>
        <v>5.3921745298078285</v>
      </c>
      <c r="I13" s="14">
        <f t="shared" si="3"/>
        <v>2.820513394312256E-2</v>
      </c>
      <c r="J13" s="4">
        <f t="shared" si="4"/>
        <v>6.2762475702479795E-2</v>
      </c>
      <c r="K13" s="14">
        <f t="shared" si="5"/>
        <v>85.009975129320623</v>
      </c>
      <c r="N13">
        <v>3991.44</v>
      </c>
      <c r="O13">
        <f>N13*0.11</f>
        <v>439.05840000000001</v>
      </c>
    </row>
    <row r="14" spans="1:15" x14ac:dyDescent="0.25">
      <c r="A14" s="3" t="s">
        <v>15</v>
      </c>
      <c r="B14" s="7">
        <v>3141575</v>
      </c>
      <c r="C14" s="7">
        <v>30126.2</v>
      </c>
      <c r="D14" s="7">
        <f>IFERROR(VLOOKUP(A14,[1]Sheet1!$A$4:$B$39,2,FALSE),0)</f>
        <v>389.75680957909674</v>
      </c>
      <c r="E14" s="15">
        <f t="shared" si="0"/>
        <v>3.4938658699784387E-4</v>
      </c>
      <c r="F14" s="12">
        <f>C14/$C$1</f>
        <v>1.8274156026784956E-3</v>
      </c>
      <c r="G14" s="5">
        <f t="shared" si="1"/>
        <v>9.5895211796630679</v>
      </c>
      <c r="H14" s="13">
        <f t="shared" si="2"/>
        <v>0.12406414285162594</v>
      </c>
      <c r="I14" s="14">
        <f t="shared" si="3"/>
        <v>1.293747002871576E-2</v>
      </c>
      <c r="J14" s="4">
        <f t="shared" si="4"/>
        <v>8.9601472940168206E-4</v>
      </c>
      <c r="K14" s="14">
        <f t="shared" si="5"/>
        <v>38.993397712462645</v>
      </c>
    </row>
    <row r="15" spans="1:15" x14ac:dyDescent="0.25">
      <c r="A15" s="3" t="s">
        <v>17</v>
      </c>
      <c r="B15" s="7">
        <v>976339</v>
      </c>
      <c r="C15" s="7">
        <v>279286.04000000021</v>
      </c>
      <c r="D15" s="7">
        <f>IFERROR(VLOOKUP(A15,[1]Sheet1!$A$4:$B$39,2,FALSE),0)</f>
        <v>4064.9583574358376</v>
      </c>
      <c r="E15" s="12">
        <f t="shared" si="0"/>
        <v>3.6439181866420906E-3</v>
      </c>
      <c r="F15" s="12">
        <f>C15/$C$1</f>
        <v>1.6941123245092008E-2</v>
      </c>
      <c r="G15" s="5">
        <f t="shared" si="1"/>
        <v>286.05437250790987</v>
      </c>
      <c r="H15" s="13">
        <f t="shared" si="2"/>
        <v>4.1634702264642076</v>
      </c>
      <c r="I15" s="14">
        <f t="shared" si="3"/>
        <v>1.4554821134045349E-2</v>
      </c>
      <c r="J15" s="4">
        <f t="shared" si="4"/>
        <v>8.3065373514172886E-3</v>
      </c>
      <c r="K15" s="14">
        <f t="shared" si="5"/>
        <v>43.868076822893634</v>
      </c>
    </row>
    <row r="16" spans="1:15" x14ac:dyDescent="0.25">
      <c r="A16" s="3" t="s">
        <v>18</v>
      </c>
      <c r="B16" s="7">
        <v>104930231</v>
      </c>
      <c r="C16" s="7">
        <v>3149164.8000000003</v>
      </c>
      <c r="D16" s="7">
        <f>IFERROR(VLOOKUP(A16,[1]Sheet1!$A$4:$B$39,2,FALSE),0)</f>
        <v>123085.87238629414</v>
      </c>
      <c r="E16" s="12">
        <f t="shared" si="0"/>
        <v>0.11033688649889305</v>
      </c>
      <c r="F16" s="12">
        <f>C16/$C$1</f>
        <v>0.19102418794690018</v>
      </c>
      <c r="G16" s="5">
        <f t="shared" si="1"/>
        <v>30.011987679699288</v>
      </c>
      <c r="H16" s="13">
        <f t="shared" si="2"/>
        <v>1.1730258402489759</v>
      </c>
      <c r="I16" s="14">
        <f t="shared" si="3"/>
        <v>3.9085243295712606E-2</v>
      </c>
      <c r="J16" s="4">
        <f t="shared" si="4"/>
        <v>9.3662594224074136E-2</v>
      </c>
      <c r="K16" s="14">
        <f t="shared" si="5"/>
        <v>117.80250954284706</v>
      </c>
      <c r="N16">
        <v>400.34</v>
      </c>
      <c r="O16">
        <f>N16*0.1</f>
        <v>40.033999999999999</v>
      </c>
    </row>
    <row r="17" spans="1:11" x14ac:dyDescent="0.25">
      <c r="A17" s="3" t="s">
        <v>19</v>
      </c>
      <c r="B17" s="7">
        <v>1827395390</v>
      </c>
      <c r="C17" s="7">
        <v>1255098.3300000005</v>
      </c>
      <c r="D17" s="7">
        <f>IFERROR(VLOOKUP(A17,[1]Sheet1!$A$4:$B$39,2,FALSE),0)</f>
        <v>67480.049637750883</v>
      </c>
      <c r="E17" s="12">
        <f t="shared" si="0"/>
        <v>6.049060248322425E-2</v>
      </c>
      <c r="F17" s="12">
        <f>C17/$C$1</f>
        <v>7.6132611186864735E-2</v>
      </c>
      <c r="G17" s="5">
        <f t="shared" si="1"/>
        <v>0.68682362715164802</v>
      </c>
      <c r="H17" s="13">
        <f t="shared" si="2"/>
        <v>3.6926901538123551E-2</v>
      </c>
      <c r="I17" s="14">
        <f t="shared" si="3"/>
        <v>5.3764751354382613E-2</v>
      </c>
      <c r="J17" s="4">
        <f t="shared" si="4"/>
        <v>3.7329188232417411E-2</v>
      </c>
      <c r="K17" s="14">
        <f t="shared" si="5"/>
        <v>162.04639143664261</v>
      </c>
    </row>
    <row r="18" spans="1:11" x14ac:dyDescent="0.25">
      <c r="A18" s="3" t="s">
        <v>20</v>
      </c>
      <c r="B18" s="7">
        <v>1310837272</v>
      </c>
      <c r="C18" s="7">
        <v>98943</v>
      </c>
      <c r="D18" s="7">
        <f>IFERROR(VLOOKUP(A18,[1]Sheet1!$A$4:$B$39,2,FALSE),0)</f>
        <v>2351.5907806781815</v>
      </c>
      <c r="E18" s="12">
        <f t="shared" si="0"/>
        <v>2.1080177605210196E-3</v>
      </c>
      <c r="F18" s="12">
        <f>C18/$C$1</f>
        <v>6.0017520289919867E-3</v>
      </c>
      <c r="G18" s="5">
        <f t="shared" si="1"/>
        <v>7.5480764938151687E-2</v>
      </c>
      <c r="H18" s="13">
        <f t="shared" si="2"/>
        <v>1.7939608759295193E-3</v>
      </c>
      <c r="I18" s="14">
        <f t="shared" si="3"/>
        <v>2.3767126332112243E-2</v>
      </c>
      <c r="J18" s="4">
        <f t="shared" si="4"/>
        <v>2.9427669394477439E-3</v>
      </c>
      <c r="K18" s="14">
        <f t="shared" si="5"/>
        <v>71.633867169807957</v>
      </c>
    </row>
    <row r="19" spans="1:11" x14ac:dyDescent="0.25">
      <c r="A19" s="3" t="s">
        <v>21</v>
      </c>
      <c r="B19" s="7">
        <v>11752644</v>
      </c>
      <c r="C19" s="7">
        <v>19155</v>
      </c>
      <c r="D19" s="7">
        <f>IFERROR(VLOOKUP(A19,[1]Sheet1!$A$4:$B$39,2,FALSE),0)</f>
        <v>1121.623654523099</v>
      </c>
      <c r="E19" s="12">
        <f t="shared" si="0"/>
        <v>1.0054481433514164E-3</v>
      </c>
      <c r="F19" s="12">
        <f>C19/$C$1</f>
        <v>1.1619170645254489E-3</v>
      </c>
      <c r="G19" s="5">
        <f t="shared" si="1"/>
        <v>1.6298460159262886</v>
      </c>
      <c r="H19" s="13">
        <f t="shared" si="2"/>
        <v>9.5435857201417743E-2</v>
      </c>
      <c r="I19" s="14">
        <f t="shared" si="3"/>
        <v>5.8555137276068862E-2</v>
      </c>
      <c r="J19" s="4">
        <f t="shared" si="4"/>
        <v>5.6970882957987456E-4</v>
      </c>
      <c r="K19" s="14">
        <f t="shared" si="5"/>
        <v>176.48456389430947</v>
      </c>
    </row>
    <row r="20" spans="1:11" x14ac:dyDescent="0.25">
      <c r="A20" s="3" t="s">
        <v>22</v>
      </c>
      <c r="B20" s="7">
        <v>103527839</v>
      </c>
      <c r="C20" s="7">
        <v>14345</v>
      </c>
      <c r="D20" s="7">
        <f>IFERROR(VLOOKUP(A20,[1]Sheet1!$A$4:$B$39,2,FALSE),0)</f>
        <v>582.52280915807535</v>
      </c>
      <c r="E20" s="12">
        <f t="shared" si="0"/>
        <v>5.2218627394843003E-4</v>
      </c>
      <c r="F20" s="12">
        <f>C20/$C$1</f>
        <v>8.7014880138958843E-4</v>
      </c>
      <c r="G20" s="5">
        <f>C20/B20*1000</f>
        <v>0.1385617640487985</v>
      </c>
      <c r="H20" s="13">
        <f>D20/B20*1000</f>
        <v>5.6267262485607894E-3</v>
      </c>
      <c r="I20" s="14">
        <f t="shared" si="3"/>
        <v>4.0608073137544463E-2</v>
      </c>
      <c r="J20" s="4">
        <f t="shared" si="4"/>
        <v>4.2664960377568789E-4</v>
      </c>
      <c r="K20" s="14">
        <f t="shared" si="5"/>
        <v>122.39230256568356</v>
      </c>
    </row>
    <row r="21" spans="1:11" x14ac:dyDescent="0.25">
      <c r="A21" s="3" t="s">
        <v>23</v>
      </c>
      <c r="B21" s="7">
        <v>99329713</v>
      </c>
      <c r="C21" s="7">
        <v>1258034.5999999994</v>
      </c>
      <c r="D21" s="7">
        <f>IFERROR(VLOOKUP(A21,[1]Sheet1!$A$4:$B$39,2,FALSE),0)</f>
        <v>57111.981713548754</v>
      </c>
      <c r="E21" s="12">
        <f t="shared" si="0"/>
        <v>5.1196438079244386E-2</v>
      </c>
      <c r="F21" s="12">
        <f>C21/$C$1</f>
        <v>7.6310721456718703E-2</v>
      </c>
      <c r="G21" s="5">
        <f t="shared" si="1"/>
        <v>12.665239453576186</v>
      </c>
      <c r="H21" s="13">
        <f t="shared" si="2"/>
        <v>0.5749737917147586</v>
      </c>
      <c r="I21" s="14">
        <f t="shared" si="3"/>
        <v>4.5397782949331264E-2</v>
      </c>
      <c r="J21" s="4">
        <f t="shared" si="4"/>
        <v>3.7416518900390779E-2</v>
      </c>
      <c r="K21" s="14">
        <f t="shared" si="5"/>
        <v>136.82843723527068</v>
      </c>
    </row>
    <row r="22" spans="1:11" x14ac:dyDescent="0.25">
      <c r="A22" s="3" t="s">
        <v>24</v>
      </c>
      <c r="B22" s="7">
        <v>1637716</v>
      </c>
      <c r="C22" s="7">
        <v>30512.910000000007</v>
      </c>
      <c r="D22" s="7">
        <f>IFERROR(VLOOKUP(A22,[1]Sheet1!$A$4:$B$39,2,FALSE),0)</f>
        <v>907.71671458439232</v>
      </c>
      <c r="E22" s="12">
        <f t="shared" si="0"/>
        <v>8.1369725191466095E-4</v>
      </c>
      <c r="F22" s="12">
        <f>C22/$C$1</f>
        <v>1.8508729218130633E-3</v>
      </c>
      <c r="G22" s="5">
        <f t="shared" si="1"/>
        <v>18.631380532400005</v>
      </c>
      <c r="H22" s="13">
        <f t="shared" si="2"/>
        <v>0.55425770682120246</v>
      </c>
      <c r="I22" s="14">
        <f t="shared" si="3"/>
        <v>2.9748611803475714E-2</v>
      </c>
      <c r="J22" s="4">
        <f t="shared" si="4"/>
        <v>9.0751627476773984E-4</v>
      </c>
      <c r="K22" s="14">
        <f t="shared" si="5"/>
        <v>89.662001061403558</v>
      </c>
    </row>
    <row r="23" spans="1:11" x14ac:dyDescent="0.25">
      <c r="A23" s="3" t="s">
        <v>25</v>
      </c>
      <c r="B23" s="7">
        <v>172530695</v>
      </c>
      <c r="C23" s="7">
        <v>4001668.7199999997</v>
      </c>
      <c r="D23" s="7">
        <f>IFERROR(VLOOKUP(A23,[1]Sheet1!$A$4:$B$39,2,FALSE),0)</f>
        <v>240314.90805695916</v>
      </c>
      <c r="E23" s="12">
        <f t="shared" si="0"/>
        <v>0.21542357559164674</v>
      </c>
      <c r="F23" s="12">
        <f>C23/$C$1</f>
        <v>0.24273595261528116</v>
      </c>
      <c r="G23" s="5">
        <f t="shared" si="1"/>
        <v>23.193952357289234</v>
      </c>
      <c r="H23" s="13">
        <f t="shared" si="2"/>
        <v>1.392882049521444</v>
      </c>
      <c r="I23" s="14">
        <f t="shared" si="3"/>
        <v>6.0053673822594487E-2</v>
      </c>
      <c r="J23" s="4">
        <f t="shared" si="4"/>
        <v>0.11901780228857191</v>
      </c>
      <c r="K23" s="14">
        <f t="shared" si="5"/>
        <v>181.00113718225808</v>
      </c>
    </row>
    <row r="24" spans="1:11" x14ac:dyDescent="0.25">
      <c r="A24" s="3" t="s">
        <v>33</v>
      </c>
      <c r="B24" s="7">
        <v>77</v>
      </c>
      <c r="C24" s="7">
        <v>0</v>
      </c>
      <c r="D24" s="7">
        <f>IFERROR(VLOOKUP(A24,[1]Sheet1!$A$4:$B$39,2,FALSE),0)</f>
        <v>1989.107999999964</v>
      </c>
      <c r="E24" s="12">
        <f t="shared" si="0"/>
        <v>1.7830802136352638E-3</v>
      </c>
      <c r="F24" s="12"/>
      <c r="G24" s="5"/>
      <c r="H24" s="13"/>
      <c r="I24" s="14"/>
      <c r="J24" s="4"/>
      <c r="K24" s="14"/>
    </row>
    <row r="25" spans="1:11" x14ac:dyDescent="0.25">
      <c r="A25" s="3" t="s">
        <v>34</v>
      </c>
      <c r="B25" s="7">
        <v>5</v>
      </c>
      <c r="C25" s="7">
        <v>0</v>
      </c>
      <c r="D25" s="7">
        <f>IFERROR(VLOOKUP(A25,[1]Sheet1!$A$4:$B$39,2,FALSE),0)</f>
        <v>4072.9919999999297</v>
      </c>
      <c r="E25" s="12">
        <f t="shared" si="0"/>
        <v>3.6511197207465488E-3</v>
      </c>
      <c r="F25" s="12"/>
      <c r="G25" s="5"/>
      <c r="H25" s="13"/>
      <c r="I25" s="14"/>
      <c r="J25" s="4"/>
      <c r="K25" s="14"/>
    </row>
    <row r="26" spans="1:11" x14ac:dyDescent="0.25">
      <c r="A26" s="3" t="s">
        <v>35</v>
      </c>
      <c r="B26" s="7">
        <v>97</v>
      </c>
      <c r="C26" s="7">
        <v>0</v>
      </c>
      <c r="D26" s="7">
        <f>IFERROR(VLOOKUP(A26,[1]Sheet1!$A$4:$B$39,2,FALSE),0)</f>
        <v>974.37257242198154</v>
      </c>
      <c r="E26" s="12">
        <f t="shared" si="0"/>
        <v>8.7344903071857329E-4</v>
      </c>
      <c r="F26" s="12"/>
      <c r="G26" s="5"/>
      <c r="H26" s="13"/>
      <c r="I26" s="14"/>
      <c r="J26" s="4"/>
      <c r="K26" s="14"/>
    </row>
    <row r="27" spans="1:11" x14ac:dyDescent="0.25">
      <c r="A27" s="3" t="s">
        <v>36</v>
      </c>
      <c r="B27" s="7"/>
      <c r="C27" s="7"/>
      <c r="D27" s="7">
        <f>IFERROR(VLOOKUP(A27,[1]Sheet1!$A$4:$B$39,2,FALSE),0)</f>
        <v>2231.2296296511568</v>
      </c>
      <c r="E27" s="12">
        <f t="shared" si="0"/>
        <v>2.0001233742500592E-3</v>
      </c>
      <c r="F27" s="12"/>
      <c r="G27" s="5"/>
      <c r="H27" s="13"/>
      <c r="I27" s="14"/>
      <c r="J27" s="4"/>
      <c r="K27" s="14"/>
    </row>
    <row r="28" spans="1:11" x14ac:dyDescent="0.25">
      <c r="A28" s="8"/>
      <c r="B28" s="9"/>
      <c r="C28" s="9"/>
      <c r="F28" s="10"/>
      <c r="G28" s="11"/>
      <c r="H28" s="8"/>
      <c r="I28" s="10"/>
      <c r="J28" s="10"/>
      <c r="K28" s="10"/>
    </row>
    <row r="29" spans="1:11" x14ac:dyDescent="0.25">
      <c r="A29" s="8"/>
      <c r="B29" s="9"/>
      <c r="C29" s="9"/>
      <c r="G29" s="11"/>
      <c r="H29" s="8"/>
      <c r="I29" s="10"/>
      <c r="J29" s="10"/>
      <c r="K29" s="10"/>
    </row>
  </sheetData>
  <conditionalFormatting sqref="E3:E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44A9-4231-47D8-BA54-34EB9911DD9B}">
  <dimension ref="A1:A2"/>
  <sheetViews>
    <sheetView workbookViewId="0">
      <selection activeCell="A2" sqref="A2"/>
    </sheetView>
  </sheetViews>
  <sheetFormatPr defaultRowHeight="15" x14ac:dyDescent="0.25"/>
  <cols>
    <col min="1" max="1" width="18.85546875" bestFit="1" customWidth="1"/>
  </cols>
  <sheetData>
    <row r="1" spans="1:1" x14ac:dyDescent="0.25">
      <c r="A1" s="3" t="s">
        <v>5</v>
      </c>
    </row>
    <row r="2" spans="1:1" x14ac:dyDescent="0.25">
      <c r="A2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Farookh Nadaf</dc:creator>
  <cp:lastModifiedBy>Kavya Bhat</cp:lastModifiedBy>
  <dcterms:created xsi:type="dcterms:W3CDTF">2022-11-04T06:25:50Z</dcterms:created>
  <dcterms:modified xsi:type="dcterms:W3CDTF">2022-11-09T12:38:49Z</dcterms:modified>
</cp:coreProperties>
</file>