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8CDC0F0E-25EC-4B8A-8A20-C90A2DC95750}" xr6:coauthVersionLast="47" xr6:coauthVersionMax="47" xr10:uidLastSave="{00000000-0000-0000-0000-000000000000}"/>
  <bookViews>
    <workbookView xWindow="-120" yWindow="-120" windowWidth="20730" windowHeight="11160" xr2:uid="{AFEA3B3E-6F9A-4D1B-9AEA-80FD1D631AB6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Sheet1!$A$2:$H$30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D29" i="1" l="1"/>
  <c r="D30" i="1"/>
  <c r="D4" i="1"/>
  <c r="G4" i="1" s="1"/>
  <c r="D5" i="1"/>
  <c r="E5" i="1" s="1"/>
  <c r="D6" i="1"/>
  <c r="G6" i="1" s="1"/>
  <c r="D7" i="1"/>
  <c r="D8" i="1"/>
  <c r="E8" i="1" s="1"/>
  <c r="D9" i="1"/>
  <c r="G9" i="1" s="1"/>
  <c r="D10" i="1"/>
  <c r="E10" i="1" s="1"/>
  <c r="D11" i="1"/>
  <c r="G11" i="1" s="1"/>
  <c r="D12" i="1"/>
  <c r="G12" i="1" s="1"/>
  <c r="D13" i="1"/>
  <c r="G13" i="1" s="1"/>
  <c r="D14" i="1"/>
  <c r="E14" i="1" s="1"/>
  <c r="D15" i="1"/>
  <c r="D16" i="1"/>
  <c r="G16" i="1" s="1"/>
  <c r="D17" i="1"/>
  <c r="G17" i="1" s="1"/>
  <c r="D18" i="1"/>
  <c r="G18" i="1" s="1"/>
  <c r="D19" i="1"/>
  <c r="E19" i="1" s="1"/>
  <c r="D20" i="1"/>
  <c r="G20" i="1" s="1"/>
  <c r="D21" i="1"/>
  <c r="G21" i="1" s="1"/>
  <c r="D22" i="1"/>
  <c r="G22" i="1" s="1"/>
  <c r="D23" i="1"/>
  <c r="D24" i="1"/>
  <c r="E24" i="1" s="1"/>
  <c r="D25" i="1"/>
  <c r="D26" i="1"/>
  <c r="D27" i="1"/>
  <c r="E27" i="1" s="1"/>
  <c r="D28" i="1"/>
  <c r="D3" i="1"/>
  <c r="G3" i="1" s="1"/>
  <c r="G5" i="1"/>
  <c r="G7" i="1"/>
  <c r="G15" i="1"/>
  <c r="G23" i="1"/>
  <c r="G25" i="1"/>
  <c r="E7" i="1"/>
  <c r="E12" i="1"/>
  <c r="E13" i="1"/>
  <c r="E15" i="1"/>
  <c r="E21" i="1"/>
  <c r="E23" i="1"/>
  <c r="E25" i="1"/>
  <c r="E18" i="1" l="1"/>
  <c r="E9" i="1"/>
  <c r="E20" i="1"/>
  <c r="G10" i="1"/>
  <c r="E17" i="1"/>
  <c r="G24" i="1"/>
  <c r="E16" i="1"/>
  <c r="G8" i="1"/>
  <c r="E22" i="1"/>
  <c r="G14" i="1"/>
  <c r="E3" i="1"/>
  <c r="E6" i="1"/>
  <c r="G19" i="1"/>
  <c r="E11" i="1"/>
  <c r="E26" i="1"/>
  <c r="E28" i="1"/>
  <c r="E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3" i="1"/>
  <c r="H18" i="1" l="1"/>
  <c r="H10" i="1"/>
  <c r="H3" i="1"/>
  <c r="C32" i="1"/>
  <c r="F25" i="1" s="1"/>
  <c r="H25" i="1"/>
  <c r="H17" i="1"/>
  <c r="H9" i="1"/>
  <c r="H8" i="1"/>
  <c r="H19" i="1"/>
  <c r="H23" i="1"/>
  <c r="H15" i="1"/>
  <c r="H7" i="1"/>
  <c r="H22" i="1"/>
  <c r="H14" i="1"/>
  <c r="H6" i="1"/>
  <c r="H24" i="1"/>
  <c r="H21" i="1"/>
  <c r="H13" i="1"/>
  <c r="H5" i="1"/>
  <c r="H16" i="1"/>
  <c r="H20" i="1"/>
  <c r="H12" i="1"/>
  <c r="H4" i="1"/>
  <c r="H11" i="1"/>
  <c r="F19" i="1" l="1"/>
  <c r="F21" i="1"/>
  <c r="F20" i="1"/>
  <c r="F7" i="1"/>
  <c r="F24" i="1"/>
  <c r="F16" i="1"/>
  <c r="F11" i="1"/>
  <c r="F22" i="1"/>
  <c r="F8" i="1"/>
  <c r="F3" i="1"/>
  <c r="F28" i="1"/>
  <c r="F26" i="1"/>
  <c r="F27" i="1"/>
  <c r="F4" i="1"/>
  <c r="F5" i="1"/>
  <c r="F6" i="1"/>
  <c r="F15" i="1"/>
  <c r="F9" i="1"/>
  <c r="F10" i="1"/>
  <c r="F12" i="1"/>
  <c r="F13" i="1"/>
  <c r="F14" i="1"/>
  <c r="F23" i="1"/>
  <c r="F17" i="1"/>
  <c r="F18" i="1"/>
</calcChain>
</file>

<file path=xl/sharedStrings.xml><?xml version="1.0" encoding="utf-8"?>
<sst xmlns="http://schemas.openxmlformats.org/spreadsheetml/2006/main" count="40" uniqueCount="40">
  <si>
    <t>TikTok_Install</t>
  </si>
  <si>
    <t>TikTok_AEO</t>
  </si>
  <si>
    <t>Google_UAC_Install</t>
  </si>
  <si>
    <t>Google_UAC_AEO</t>
  </si>
  <si>
    <t>Unity_Install</t>
  </si>
  <si>
    <t>Unity_ROAS</t>
  </si>
  <si>
    <t>IronSource_Install</t>
  </si>
  <si>
    <t>Vungle_Roas</t>
  </si>
  <si>
    <t>Vungle_Other</t>
  </si>
  <si>
    <t>Applovin_AEO</t>
  </si>
  <si>
    <t>Applovin_Install</t>
  </si>
  <si>
    <t>Applovin_Roas</t>
  </si>
  <si>
    <t>Chart_Boost_Roas</t>
  </si>
  <si>
    <t>AppleSearch_Install</t>
  </si>
  <si>
    <t>AppleSearch_Roas</t>
  </si>
  <si>
    <t>Liftoff_Other</t>
  </si>
  <si>
    <t>Moloco_Roas</t>
  </si>
  <si>
    <t>Appier_Install</t>
  </si>
  <si>
    <t>Kyawake_Other</t>
  </si>
  <si>
    <t>Mobupps_AEO</t>
  </si>
  <si>
    <t>Facebook_AEO</t>
  </si>
  <si>
    <t>Facebook_INSTALL</t>
  </si>
  <si>
    <t>Facebook_ROAS</t>
  </si>
  <si>
    <t>Bug_fix</t>
  </si>
  <si>
    <t>Variable</t>
  </si>
  <si>
    <t xml:space="preserve">Spend </t>
  </si>
  <si>
    <t>Decomps</t>
  </si>
  <si>
    <t>Contribution</t>
  </si>
  <si>
    <t>Kpi_Install</t>
  </si>
  <si>
    <t>Spend Share</t>
  </si>
  <si>
    <t>Effectiveness</t>
  </si>
  <si>
    <t>NC_Advanced_activities</t>
  </si>
  <si>
    <t>NC_Basic_Activities</t>
  </si>
  <si>
    <t>New_content_2021</t>
  </si>
  <si>
    <t>New_content_2022</t>
  </si>
  <si>
    <t>CPM</t>
  </si>
  <si>
    <t>Impression(1000')</t>
  </si>
  <si>
    <t>Contri</t>
  </si>
  <si>
    <t>Coeff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</si>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</sst>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65" fontId="0" fillId="0" borderId="0" xfId="2" applyNumberFormat="1" applyFont="1"/>
    <xf numFmtId="9" fontId="0" fillId="0" borderId="0" xfId="0" applyNumberFormat="1"/>
    <xf numFmtId="9" fontId="2" fillId="0" borderId="0" xfId="0" applyNumberFormat="1" applyFont="1"/>
    <xf numFmtId="165" fontId="2" fillId="0" borderId="0" xfId="0" applyNumberFormat="1" applyFont="1"/>
    <xf numFmtId="0" fontId="0" fillId="2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otoable\New%20Data%20Set\Fotoable-spend-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_reports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toable-spend-data"/>
    </sheetNames>
    <sheetDataSet>
      <sheetData sheetId="0">
        <row r="2">
          <cell r="A2" t="str">
            <v>Appier_Install</v>
          </cell>
          <cell r="B2">
            <v>0</v>
          </cell>
          <cell r="C2">
            <v>98943</v>
          </cell>
          <cell r="D2">
            <v>98943</v>
          </cell>
        </row>
        <row r="3">
          <cell r="A3" t="str">
            <v>AppleSearch_Install</v>
          </cell>
          <cell r="B3">
            <v>4988.6099999999997</v>
          </cell>
          <cell r="C3">
            <v>0</v>
          </cell>
          <cell r="D3">
            <v>4988.6099999999997</v>
          </cell>
        </row>
        <row r="4">
          <cell r="A4" t="str">
            <v>AppleSearch_Roas</v>
          </cell>
          <cell r="B4">
            <v>106774.78</v>
          </cell>
          <cell r="C4">
            <v>172511.26</v>
          </cell>
          <cell r="D4">
            <v>279286.04000000004</v>
          </cell>
        </row>
        <row r="5">
          <cell r="A5" t="str">
            <v>Applovin_AEO</v>
          </cell>
          <cell r="B5">
            <v>25491.25</v>
          </cell>
          <cell r="C5">
            <v>1119932.1100000001</v>
          </cell>
          <cell r="D5">
            <v>1145423.3600000001</v>
          </cell>
        </row>
        <row r="6">
          <cell r="A6" t="str">
            <v>Applovin_Install</v>
          </cell>
          <cell r="B6">
            <v>77025</v>
          </cell>
          <cell r="C6">
            <v>3954</v>
          </cell>
          <cell r="D6">
            <v>80979</v>
          </cell>
        </row>
        <row r="7">
          <cell r="A7" t="str">
            <v>Applovin_Roas</v>
          </cell>
          <cell r="B7">
            <v>0</v>
          </cell>
          <cell r="C7">
            <v>2110227.4700000002</v>
          </cell>
          <cell r="D7">
            <v>2110227.4700000002</v>
          </cell>
        </row>
        <row r="8">
          <cell r="A8" t="str">
            <v>Bug_fix</v>
          </cell>
          <cell r="B8">
            <v>0</v>
          </cell>
          <cell r="C8">
            <v>0</v>
          </cell>
          <cell r="D8">
            <v>0</v>
          </cell>
        </row>
        <row r="9">
          <cell r="A9" t="str">
            <v>Chart_Boost_Roas</v>
          </cell>
          <cell r="B9">
            <v>0</v>
          </cell>
          <cell r="C9">
            <v>30126.2</v>
          </cell>
          <cell r="D9">
            <v>30126.2</v>
          </cell>
        </row>
        <row r="10">
          <cell r="A10" t="str">
            <v>Facebook_AEO</v>
          </cell>
          <cell r="B10">
            <v>1223197.21</v>
          </cell>
          <cell r="C10">
            <v>534312.54</v>
          </cell>
          <cell r="D10">
            <v>1757509.75</v>
          </cell>
        </row>
        <row r="11">
          <cell r="A11" t="str">
            <v>Facebook_INSTALL</v>
          </cell>
          <cell r="B11">
            <v>131632.51999999999</v>
          </cell>
          <cell r="C11">
            <v>3271.78</v>
          </cell>
          <cell r="D11">
            <v>134904.29999999999</v>
          </cell>
        </row>
        <row r="12">
          <cell r="A12" t="str">
            <v>Facebook_ROAS</v>
          </cell>
          <cell r="B12">
            <v>2613294.31</v>
          </cell>
          <cell r="C12">
            <v>1568048.35</v>
          </cell>
          <cell r="D12">
            <v>4181342.66</v>
          </cell>
        </row>
        <row r="13">
          <cell r="A13" t="str">
            <v>Google_UAC_AEO</v>
          </cell>
          <cell r="B13">
            <v>538317.57999999996</v>
          </cell>
          <cell r="C13">
            <v>393903.69</v>
          </cell>
          <cell r="D13">
            <v>932221.27</v>
          </cell>
        </row>
        <row r="14">
          <cell r="A14" t="str">
            <v>Google_UAC_Install</v>
          </cell>
          <cell r="B14">
            <v>5136.68</v>
          </cell>
          <cell r="C14">
            <v>0</v>
          </cell>
          <cell r="D14">
            <v>5136.68</v>
          </cell>
        </row>
        <row r="15">
          <cell r="A15" t="str">
            <v>In_game_event</v>
          </cell>
          <cell r="B15">
            <v>0</v>
          </cell>
          <cell r="C15">
            <v>0</v>
          </cell>
          <cell r="D15">
            <v>0</v>
          </cell>
        </row>
        <row r="16">
          <cell r="A16" t="str">
            <v>IronSource_Install</v>
          </cell>
          <cell r="B16">
            <v>94568.89</v>
          </cell>
          <cell r="C16">
            <v>128045.03</v>
          </cell>
          <cell r="D16">
            <v>222613.91999999998</v>
          </cell>
        </row>
        <row r="17">
          <cell r="A17" t="str">
            <v>Kyawake_Other</v>
          </cell>
          <cell r="B17">
            <v>0</v>
          </cell>
          <cell r="C17">
            <v>19155</v>
          </cell>
          <cell r="D17">
            <v>19155</v>
          </cell>
        </row>
        <row r="18">
          <cell r="A18" t="str">
            <v>Liftoff_Other</v>
          </cell>
          <cell r="B18">
            <v>1348172.26</v>
          </cell>
          <cell r="C18">
            <v>1833339.65</v>
          </cell>
          <cell r="D18">
            <v>3181511.91</v>
          </cell>
        </row>
        <row r="19">
          <cell r="A19" t="str">
            <v>Mobupps_AEO</v>
          </cell>
          <cell r="B19">
            <v>0</v>
          </cell>
          <cell r="C19">
            <v>14345</v>
          </cell>
          <cell r="D19">
            <v>14345</v>
          </cell>
        </row>
        <row r="20">
          <cell r="A20" t="str">
            <v>Moloco_Roas</v>
          </cell>
          <cell r="B20">
            <v>193660.16</v>
          </cell>
          <cell r="C20">
            <v>1061438.17</v>
          </cell>
          <cell r="D20">
            <v>1255098.3299999998</v>
          </cell>
        </row>
        <row r="21">
          <cell r="A21" t="str">
            <v>New_content</v>
          </cell>
          <cell r="B21">
            <v>0</v>
          </cell>
          <cell r="C21">
            <v>0</v>
          </cell>
          <cell r="D21">
            <v>0</v>
          </cell>
        </row>
        <row r="22">
          <cell r="A22" t="str">
            <v>TikTok_AEO</v>
          </cell>
          <cell r="B22">
            <v>0</v>
          </cell>
          <cell r="C22">
            <v>37275.65</v>
          </cell>
          <cell r="D22">
            <v>37275.65</v>
          </cell>
        </row>
        <row r="23">
          <cell r="A23" t="str">
            <v>TikTok_Install</v>
          </cell>
          <cell r="B23">
            <v>0</v>
          </cell>
          <cell r="C23">
            <v>9208.2000000000007</v>
          </cell>
          <cell r="D23">
            <v>9208.2000000000007</v>
          </cell>
        </row>
        <row r="24">
          <cell r="A24" t="str">
            <v>Unity_Install</v>
          </cell>
          <cell r="B24">
            <v>212819.18</v>
          </cell>
          <cell r="C24">
            <v>191369.99</v>
          </cell>
          <cell r="D24">
            <v>404189.17</v>
          </cell>
        </row>
        <row r="25">
          <cell r="A25" t="str">
            <v>Unity_ROAS</v>
          </cell>
          <cell r="B25">
            <v>756959.43</v>
          </cell>
          <cell r="C25">
            <v>476145.58</v>
          </cell>
          <cell r="D25">
            <v>1233105.01</v>
          </cell>
        </row>
        <row r="26">
          <cell r="A26" t="str">
            <v>Vungle_Other</v>
          </cell>
          <cell r="B26">
            <v>0</v>
          </cell>
          <cell r="C26">
            <v>18708.88</v>
          </cell>
          <cell r="D26">
            <v>18708.88</v>
          </cell>
        </row>
        <row r="27">
          <cell r="A27" t="str">
            <v>Vungle_Roas</v>
          </cell>
          <cell r="B27">
            <v>27639</v>
          </cell>
          <cell r="C27">
            <v>288397.28999999998</v>
          </cell>
          <cell r="D27">
            <v>316036.28999999998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 Details"/>
      <sheetName val="Model Fit"/>
      <sheetName val="Sheet1"/>
      <sheetName val="Model Decomp"/>
      <sheetName val="Model Due-To"/>
      <sheetName val="Model Transformation"/>
      <sheetName val="Model Summary"/>
    </sheetNames>
    <sheetDataSet>
      <sheetData sheetId="0"/>
      <sheetData sheetId="1"/>
      <sheetData sheetId="2">
        <row r="4">
          <cell r="A4" t="str">
            <v>App_Install</v>
          </cell>
          <cell r="B4">
            <v>1115546</v>
          </cell>
        </row>
        <row r="5">
          <cell r="A5" t="str">
            <v>Appier_Install</v>
          </cell>
          <cell r="B5">
            <v>1357.8138000000238</v>
          </cell>
        </row>
        <row r="6">
          <cell r="A6" t="str">
            <v>AppleSearch_Install</v>
          </cell>
          <cell r="B6">
            <v>4.6191558605387067E-2</v>
          </cell>
        </row>
        <row r="7">
          <cell r="A7" t="str">
            <v>AppleSearch_Roas</v>
          </cell>
          <cell r="B7">
            <v>1238.4301162031775</v>
          </cell>
        </row>
        <row r="8">
          <cell r="A8" t="str">
            <v>Applovin_AEO</v>
          </cell>
          <cell r="B8">
            <v>3781.2748877556123</v>
          </cell>
        </row>
        <row r="9">
          <cell r="A9" t="str">
            <v>Applovin_Install</v>
          </cell>
          <cell r="B9">
            <v>4633.7916933128799</v>
          </cell>
        </row>
        <row r="10">
          <cell r="A10" t="str">
            <v>Applovin_Roas</v>
          </cell>
          <cell r="B10">
            <v>128808.63220507938</v>
          </cell>
        </row>
        <row r="11">
          <cell r="A11" t="str">
            <v>Bug_fix</v>
          </cell>
          <cell r="B11">
            <v>-58.557732037601106</v>
          </cell>
        </row>
        <row r="12">
          <cell r="A12" t="str">
            <v>Chart_Boost_Roas</v>
          </cell>
          <cell r="B12">
            <v>40.346104620915412</v>
          </cell>
        </row>
        <row r="13">
          <cell r="A13" t="str">
            <v>Facebook_AEO</v>
          </cell>
          <cell r="B13">
            <v>247991.78993934038</v>
          </cell>
        </row>
        <row r="14">
          <cell r="A14" t="str">
            <v>Facebook_INSTALL</v>
          </cell>
          <cell r="B14">
            <v>3787.505023348001</v>
          </cell>
        </row>
        <row r="15">
          <cell r="A15" t="str">
            <v>Facebook_ROAS</v>
          </cell>
          <cell r="B15">
            <v>205308.46656205831</v>
          </cell>
        </row>
        <row r="16">
          <cell r="A16" t="str">
            <v>Google_UAC_AEO</v>
          </cell>
          <cell r="B16">
            <v>65889.530707267826</v>
          </cell>
        </row>
        <row r="17">
          <cell r="A17" t="str">
            <v>Google_UAC_Install</v>
          </cell>
          <cell r="B17">
            <v>37.422284217348192</v>
          </cell>
        </row>
        <row r="18">
          <cell r="A18" t="str">
            <v>Intercept</v>
          </cell>
          <cell r="B18">
            <v>41741.020201199055</v>
          </cell>
        </row>
        <row r="19">
          <cell r="A19" t="str">
            <v>IronSource_Install</v>
          </cell>
          <cell r="B19">
            <v>30099.712853767916</v>
          </cell>
        </row>
        <row r="20">
          <cell r="A20" t="str">
            <v>Kyawake_Other</v>
          </cell>
          <cell r="B20">
            <v>71.774865993614696</v>
          </cell>
        </row>
        <row r="21">
          <cell r="A21" t="str">
            <v>Liftoff_Other</v>
          </cell>
          <cell r="B21">
            <v>62837.775740233606</v>
          </cell>
        </row>
        <row r="22">
          <cell r="A22" t="str">
            <v>Mobupps_AEO</v>
          </cell>
          <cell r="B22">
            <v>58.208639277795463</v>
          </cell>
        </row>
        <row r="23">
          <cell r="A23" t="str">
            <v>Moloco_Roas</v>
          </cell>
          <cell r="B23">
            <v>98550.656310383973</v>
          </cell>
        </row>
        <row r="24">
          <cell r="A24" t="str">
            <v>NC_Advanced_activities</v>
          </cell>
          <cell r="B24">
            <v>-15760.608185566505</v>
          </cell>
        </row>
        <row r="25">
          <cell r="A25" t="str">
            <v>NC_Basic_Activities</v>
          </cell>
          <cell r="B25">
            <v>-12127.127153230234</v>
          </cell>
        </row>
        <row r="26">
          <cell r="A26" t="str">
            <v>New_content_2021</v>
          </cell>
          <cell r="B26">
            <v>-7308.6987588670263</v>
          </cell>
        </row>
        <row r="27">
          <cell r="A27" t="str">
            <v>New_content_2022</v>
          </cell>
          <cell r="B27">
            <v>-1144.8574753088219</v>
          </cell>
        </row>
        <row r="28">
          <cell r="A28" t="str">
            <v>Predicted_App_Install</v>
          </cell>
          <cell r="B28">
            <v>1115545.9999999786</v>
          </cell>
        </row>
        <row r="29">
          <cell r="A29" t="str">
            <v>TikTok_AEO</v>
          </cell>
          <cell r="B29">
            <v>2476.0476284448182</v>
          </cell>
        </row>
        <row r="30">
          <cell r="A30" t="str">
            <v>TikTok_Install</v>
          </cell>
          <cell r="B30">
            <v>826.25104259853663</v>
          </cell>
        </row>
        <row r="31">
          <cell r="A31" t="str">
            <v>Unity_Install</v>
          </cell>
          <cell r="B31">
            <v>46293.289323228724</v>
          </cell>
        </row>
        <row r="32">
          <cell r="A32" t="str">
            <v>Unity_ROAS</v>
          </cell>
          <cell r="B32">
            <v>132263.73821211842</v>
          </cell>
        </row>
        <row r="33">
          <cell r="A33" t="str">
            <v>Vungle_Other</v>
          </cell>
          <cell r="B33">
            <v>43.772457073834346</v>
          </cell>
        </row>
        <row r="34">
          <cell r="A34" t="str">
            <v>Vungle_Roas</v>
          </cell>
          <cell r="B34">
            <v>73808.552515926611</v>
          </cell>
        </row>
        <row r="35">
          <cell r="A35" t="str">
            <v>Grand Total</v>
          </cell>
          <cell r="B35">
            <v>3346637.9999999776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9BE2B-F58A-4BD8-AB7D-B1E9442292CE}">
  <dimension ref="A1:L32"/>
  <sheetViews>
    <sheetView tabSelected="1" workbookViewId="0"/>
  </sheetViews>
  <sheetFormatPr defaultRowHeight="15" x14ac:dyDescent="0.25"/>
  <cols>
    <col min="1" max="1" width="29.5703125" customWidth="1"/>
    <col min="2" max="2" width="16.85546875" bestFit="1" customWidth="1"/>
    <col min="3" max="3" width="15.28515625" bestFit="1" customWidth="1"/>
    <col min="4" max="4" width="11.5703125" bestFit="1" customWidth="1"/>
    <col min="5" max="5" width="17.42578125" customWidth="1"/>
    <col min="6" max="6" width="15.28515625" bestFit="1" customWidth="1"/>
    <col min="7" max="7" width="15.7109375" customWidth="1"/>
    <col min="8" max="8" width="12.5703125" bestFit="1" customWidth="1"/>
    <col min="10" max="10" width="15.42578125" customWidth="1"/>
  </cols>
  <sheetData>
    <row r="1" spans="1:12" x14ac:dyDescent="0.25">
      <c r="E1" t="s">
        <v>28</v>
      </c>
      <c r="F1" s="2">
        <v>1115546</v>
      </c>
    </row>
    <row r="2" spans="1:12" x14ac:dyDescent="0.25">
      <c r="A2" t="s">
        <v>24</v>
      </c>
      <c r="B2" t="s">
        <v>36</v>
      </c>
      <c r="C2" t="s">
        <v>25</v>
      </c>
      <c r="D2" t="s">
        <v>26</v>
      </c>
      <c r="E2" t="s">
        <v>27</v>
      </c>
      <c r="F2" t="s">
        <v>29</v>
      </c>
      <c r="G2" t="s">
        <v>30</v>
      </c>
      <c r="H2" t="s">
        <v>35</v>
      </c>
    </row>
    <row r="3" spans="1:12" x14ac:dyDescent="0.25">
      <c r="A3" t="s">
        <v>0</v>
      </c>
      <c r="B3" s="2">
        <v>2039</v>
      </c>
      <c r="C3" s="2">
        <f>VLOOKUP(A3,'[1]Fotoable-spend-data'!A$2:D$27,4,FALSE)</f>
        <v>9208.2000000000007</v>
      </c>
      <c r="D3" s="2">
        <f>VLOOKUP(A3,[2]Sheet1!$A$4:$B$35,2,FALSE)</f>
        <v>826.25104259853663</v>
      </c>
      <c r="E3" s="4">
        <f>D3/$F$1</f>
        <v>7.4066962957918057E-4</v>
      </c>
      <c r="F3" s="8">
        <f>C3/$C$32</f>
        <v>5.2701597302757858E-4</v>
      </c>
      <c r="G3" s="1">
        <f>D3/B3</f>
        <v>0.40522365993062121</v>
      </c>
      <c r="H3" s="6">
        <f>C3/B3</f>
        <v>4.5160372731731249</v>
      </c>
    </row>
    <row r="4" spans="1:12" x14ac:dyDescent="0.25">
      <c r="A4" t="s">
        <v>1</v>
      </c>
      <c r="B4" s="2">
        <v>9553</v>
      </c>
      <c r="C4" s="2">
        <f>VLOOKUP(A4,'[1]Fotoable-spend-data'!A$2:D$27,4,FALSE)</f>
        <v>37275.65</v>
      </c>
      <c r="D4" s="2">
        <f>VLOOKUP(A4,[2]Sheet1!$A$4:$B$35,2,FALSE)</f>
        <v>2476.0476284448182</v>
      </c>
      <c r="E4" s="4">
        <f t="shared" ref="E4:E28" si="0">D4/$F$1</f>
        <v>2.2195836195412991E-3</v>
      </c>
      <c r="F4" s="8">
        <f t="shared" ref="F4:F28" si="1">C4/$C$32</f>
        <v>2.1334096734416563E-3</v>
      </c>
      <c r="G4" s="1">
        <f t="shared" ref="G4:G28" si="2">D4/B4</f>
        <v>0.25919058185332544</v>
      </c>
      <c r="H4" s="6">
        <f t="shared" ref="H4:H28" si="3">C4/B4</f>
        <v>3.9019836700512931</v>
      </c>
    </row>
    <row r="5" spans="1:12" x14ac:dyDescent="0.25">
      <c r="A5" t="s">
        <v>2</v>
      </c>
      <c r="B5" s="2">
        <v>675</v>
      </c>
      <c r="C5" s="2">
        <f>VLOOKUP(A5,'[1]Fotoable-spend-data'!A$2:D$27,4,FALSE)</f>
        <v>5136.68</v>
      </c>
      <c r="D5" s="2">
        <f>VLOOKUP(A5,[2]Sheet1!$A$4:$B$35,2,FALSE)</f>
        <v>37.422284217348192</v>
      </c>
      <c r="E5" s="4">
        <f t="shared" si="0"/>
        <v>3.3546159653970512E-5</v>
      </c>
      <c r="F5" s="8">
        <f t="shared" si="1"/>
        <v>2.9398931477718802E-4</v>
      </c>
      <c r="G5" s="1">
        <f t="shared" si="2"/>
        <v>5.5440421062738061E-2</v>
      </c>
      <c r="H5" s="6">
        <f t="shared" si="3"/>
        <v>7.6098962962962968</v>
      </c>
      <c r="K5" s="12" t="s">
        <v>38</v>
      </c>
      <c r="L5" s="12" t="s">
        <v>37</v>
      </c>
    </row>
    <row r="6" spans="1:12" x14ac:dyDescent="0.25">
      <c r="A6" t="s">
        <v>3</v>
      </c>
      <c r="B6" s="2">
        <v>20132</v>
      </c>
      <c r="C6" s="2">
        <f>VLOOKUP(A6,'[1]Fotoable-spend-data'!A$2:D$27,4,FALSE)</f>
        <v>932221.27</v>
      </c>
      <c r="D6" s="2">
        <f>VLOOKUP(A6,[2]Sheet1!$A$4:$B$35,2,FALSE)</f>
        <v>65889.530707267826</v>
      </c>
      <c r="E6" s="4">
        <f t="shared" si="0"/>
        <v>5.9064826288891564E-2</v>
      </c>
      <c r="F6" s="8">
        <f t="shared" si="1"/>
        <v>5.3354129980458187E-2</v>
      </c>
      <c r="G6" s="1">
        <f t="shared" si="2"/>
        <v>3.2728755566892422</v>
      </c>
      <c r="H6" s="6">
        <f t="shared" si="3"/>
        <v>46.305447546195111</v>
      </c>
      <c r="K6">
        <v>30.2</v>
      </c>
      <c r="L6" s="3">
        <v>0.11856412753227426</v>
      </c>
    </row>
    <row r="7" spans="1:12" x14ac:dyDescent="0.25">
      <c r="A7" t="s">
        <v>4</v>
      </c>
      <c r="B7" s="2">
        <v>14956</v>
      </c>
      <c r="C7" s="2">
        <f>VLOOKUP(A7,'[1]Fotoable-spend-data'!A$2:D$27,4,FALSE)</f>
        <v>404189.17</v>
      </c>
      <c r="D7" s="2">
        <f>VLOOKUP(A7,[2]Sheet1!$A$4:$B$35,2,FALSE)</f>
        <v>46293.289323228724</v>
      </c>
      <c r="E7" s="4">
        <f t="shared" si="0"/>
        <v>4.1498323980569803E-2</v>
      </c>
      <c r="F7" s="8">
        <f t="shared" si="1"/>
        <v>2.3133093190282505E-2</v>
      </c>
      <c r="G7" s="1">
        <f t="shared" si="2"/>
        <v>3.0952988314541807</v>
      </c>
      <c r="H7" s="6">
        <f t="shared" si="3"/>
        <v>27.025218641347951</v>
      </c>
      <c r="K7" t="s">
        <v>39</v>
      </c>
      <c r="L7" s="9">
        <v>0.09</v>
      </c>
    </row>
    <row r="8" spans="1:12" x14ac:dyDescent="0.25">
      <c r="A8" t="s">
        <v>5</v>
      </c>
      <c r="B8" s="2">
        <v>23136</v>
      </c>
      <c r="C8" s="2">
        <f>VLOOKUP(A8,'[1]Fotoable-spend-data'!A$2:D$27,4,FALSE)</f>
        <v>1233105.01</v>
      </c>
      <c r="D8" s="2">
        <f>VLOOKUP(A8,[2]Sheet1!$A$4:$B$35,2,FALSE)</f>
        <v>132263.73821211842</v>
      </c>
      <c r="E8" s="4">
        <f t="shared" si="0"/>
        <v>0.11856412753227426</v>
      </c>
      <c r="F8" s="8">
        <f t="shared" si="1"/>
        <v>7.0574709138629926E-2</v>
      </c>
      <c r="G8" s="1">
        <f t="shared" si="2"/>
        <v>5.7167936640784243</v>
      </c>
      <c r="H8" s="6">
        <f t="shared" si="3"/>
        <v>53.29810727869986</v>
      </c>
      <c r="J8" s="10">
        <v>8.5000000000000006E-2</v>
      </c>
    </row>
    <row r="9" spans="1:12" x14ac:dyDescent="0.25">
      <c r="A9" t="s">
        <v>6</v>
      </c>
      <c r="B9" s="2">
        <v>9538</v>
      </c>
      <c r="C9" s="2">
        <f>VLOOKUP(A9,'[1]Fotoable-spend-data'!A$2:D$27,4,FALSE)</f>
        <v>222613.91999999998</v>
      </c>
      <c r="D9" s="2">
        <f>VLOOKUP(A9,[2]Sheet1!$A$4:$B$35,2,FALSE)</f>
        <v>30099.712853767916</v>
      </c>
      <c r="E9" s="4">
        <f t="shared" si="0"/>
        <v>2.698204543225283E-2</v>
      </c>
      <c r="F9" s="8">
        <f t="shared" si="1"/>
        <v>1.2740936519437408E-2</v>
      </c>
      <c r="G9" s="1">
        <f t="shared" si="2"/>
        <v>3.1557677556896535</v>
      </c>
      <c r="H9" s="6">
        <f t="shared" si="3"/>
        <v>23.339685468651709</v>
      </c>
      <c r="L9">
        <f>K6*L7/L6</f>
        <v>22.924303130895431</v>
      </c>
    </row>
    <row r="10" spans="1:12" x14ac:dyDescent="0.25">
      <c r="A10" t="s">
        <v>7</v>
      </c>
      <c r="B10" s="2">
        <v>15086</v>
      </c>
      <c r="C10" s="2">
        <f>VLOOKUP(A10,'[1]Fotoable-spend-data'!A$2:D$27,4,FALSE)</f>
        <v>316036.28999999998</v>
      </c>
      <c r="D10" s="2">
        <f>VLOOKUP(A10,[2]Sheet1!$A$4:$B$35,2,FALSE)</f>
        <v>73808.552515926611</v>
      </c>
      <c r="E10" s="4">
        <f t="shared" si="0"/>
        <v>6.6163611824099244E-2</v>
      </c>
      <c r="F10" s="8">
        <f t="shared" si="1"/>
        <v>1.808781009169827E-2</v>
      </c>
      <c r="G10" s="1">
        <f t="shared" si="2"/>
        <v>4.8925197213261704</v>
      </c>
      <c r="H10" s="6">
        <f t="shared" si="3"/>
        <v>20.948978523134031</v>
      </c>
    </row>
    <row r="11" spans="1:12" x14ac:dyDescent="0.25">
      <c r="A11" t="s">
        <v>8</v>
      </c>
      <c r="B11" s="2">
        <v>2311</v>
      </c>
      <c r="C11" s="2">
        <f>VLOOKUP(A11,'[1]Fotoable-spend-data'!A$2:D$27,4,FALSE)</f>
        <v>18708.88</v>
      </c>
      <c r="D11" s="2">
        <f>VLOOKUP(A11,[2]Sheet1!$A$4:$B$35,2,FALSE)</f>
        <v>43.772457073834346</v>
      </c>
      <c r="E11" s="4">
        <f t="shared" si="0"/>
        <v>3.9238594440600699E-5</v>
      </c>
      <c r="F11" s="8">
        <f t="shared" si="1"/>
        <v>1.0707715511670255E-3</v>
      </c>
      <c r="G11" s="1">
        <f t="shared" si="2"/>
        <v>1.8940916085605514E-2</v>
      </c>
      <c r="H11" s="6">
        <f t="shared" si="3"/>
        <v>8.0955776720034613</v>
      </c>
    </row>
    <row r="12" spans="1:12" x14ac:dyDescent="0.25">
      <c r="A12" t="s">
        <v>9</v>
      </c>
      <c r="B12" s="2">
        <v>9516</v>
      </c>
      <c r="C12" s="2">
        <f>VLOOKUP(A12,'[1]Fotoable-spend-data'!A$2:D$27,4,FALSE)</f>
        <v>1145423.3600000001</v>
      </c>
      <c r="D12" s="2">
        <f>VLOOKUP(A12,[2]Sheet1!$A$4:$B$35,2,FALSE)</f>
        <v>3781.2748877556123</v>
      </c>
      <c r="E12" s="4">
        <f t="shared" si="0"/>
        <v>3.3896180773859727E-3</v>
      </c>
      <c r="F12" s="8">
        <f t="shared" si="1"/>
        <v>6.5556396103355535E-2</v>
      </c>
      <c r="G12" s="1">
        <f t="shared" si="2"/>
        <v>0.39735969816683608</v>
      </c>
      <c r="H12" s="6">
        <f t="shared" si="3"/>
        <v>120.36815468684323</v>
      </c>
      <c r="J12" s="10">
        <v>7.0000000000000007E-2</v>
      </c>
    </row>
    <row r="13" spans="1:12" x14ac:dyDescent="0.25">
      <c r="A13" t="s">
        <v>10</v>
      </c>
      <c r="B13" s="2">
        <v>1513</v>
      </c>
      <c r="C13" s="2">
        <f>VLOOKUP(A13,'[1]Fotoable-spend-data'!A$2:D$27,4,FALSE)</f>
        <v>80979</v>
      </c>
      <c r="D13" s="2">
        <f>VLOOKUP(A13,[2]Sheet1!$A$4:$B$35,2,FALSE)</f>
        <v>4633.7916933128799</v>
      </c>
      <c r="E13" s="4">
        <f t="shared" si="0"/>
        <v>4.1538329152835292E-3</v>
      </c>
      <c r="F13" s="8">
        <f t="shared" si="1"/>
        <v>4.6346980386829445E-3</v>
      </c>
      <c r="G13" s="1">
        <f t="shared" si="2"/>
        <v>3.0626514826919231</v>
      </c>
      <c r="H13" s="6">
        <f t="shared" si="3"/>
        <v>53.522141440845999</v>
      </c>
    </row>
    <row r="14" spans="1:12" x14ac:dyDescent="0.25">
      <c r="A14" t="s">
        <v>11</v>
      </c>
      <c r="B14" s="2">
        <v>11043</v>
      </c>
      <c r="C14" s="2">
        <f>VLOOKUP(A14,'[1]Fotoable-spend-data'!A$2:D$27,4,FALSE)</f>
        <v>2110227.4700000002</v>
      </c>
      <c r="D14" s="2">
        <f>VLOOKUP(A14,[2]Sheet1!$A$4:$B$35,2,FALSE)</f>
        <v>128808.63220507938</v>
      </c>
      <c r="E14" s="4">
        <f t="shared" si="0"/>
        <v>0.11546689442217478</v>
      </c>
      <c r="F14" s="8">
        <f t="shared" si="1"/>
        <v>0.12077535060180877</v>
      </c>
      <c r="G14" s="1">
        <f t="shared" si="2"/>
        <v>11.664278928287548</v>
      </c>
      <c r="H14" s="6">
        <f t="shared" si="3"/>
        <v>191.09186543511728</v>
      </c>
      <c r="J14" s="9">
        <v>0.09</v>
      </c>
    </row>
    <row r="15" spans="1:12" x14ac:dyDescent="0.25">
      <c r="A15" t="s">
        <v>12</v>
      </c>
      <c r="B15" s="2">
        <v>3144</v>
      </c>
      <c r="C15" s="2">
        <f>VLOOKUP(A15,'[1]Fotoable-spend-data'!A$2:D$27,4,FALSE)</f>
        <v>30126.2</v>
      </c>
      <c r="D15" s="2">
        <f>VLOOKUP(A15,[2]Sheet1!$A$4:$B$35,2,FALSE)</f>
        <v>40.346104620915412</v>
      </c>
      <c r="E15" s="4">
        <f t="shared" si="0"/>
        <v>3.6167136649600653E-5</v>
      </c>
      <c r="F15" s="8">
        <f t="shared" si="1"/>
        <v>1.7242228238551986E-3</v>
      </c>
      <c r="G15" s="1">
        <f t="shared" si="2"/>
        <v>1.2832730477390399E-2</v>
      </c>
      <c r="H15" s="6">
        <f t="shared" si="3"/>
        <v>9.582124681933843</v>
      </c>
    </row>
    <row r="16" spans="1:12" x14ac:dyDescent="0.25">
      <c r="A16" t="s">
        <v>13</v>
      </c>
      <c r="B16" s="2">
        <v>34</v>
      </c>
      <c r="C16" s="2">
        <f>VLOOKUP(A16,'[1]Fotoable-spend-data'!A$2:D$27,4,FALSE)</f>
        <v>4988.6099999999997</v>
      </c>
      <c r="D16" s="2">
        <f>VLOOKUP(A16,[2]Sheet1!$A$4:$B$35,2,FALSE)</f>
        <v>4.6191558605387067E-2</v>
      </c>
      <c r="E16" s="4">
        <f t="shared" si="0"/>
        <v>4.1407130324869676E-8</v>
      </c>
      <c r="F16" s="8">
        <f t="shared" si="1"/>
        <v>2.8551477522263945E-4</v>
      </c>
      <c r="G16" s="1">
        <f t="shared" si="2"/>
        <v>1.3585752530996197E-3</v>
      </c>
      <c r="H16" s="6">
        <f t="shared" si="3"/>
        <v>146.72382352941176</v>
      </c>
      <c r="K16" s="1"/>
    </row>
    <row r="17" spans="1:10" x14ac:dyDescent="0.25">
      <c r="A17" t="s">
        <v>14</v>
      </c>
      <c r="B17" s="2">
        <v>977</v>
      </c>
      <c r="C17" s="2">
        <f>VLOOKUP(A17,'[1]Fotoable-spend-data'!A$2:D$27,4,FALSE)</f>
        <v>279286.04000000004</v>
      </c>
      <c r="D17" s="2">
        <f>VLOOKUP(A17,[2]Sheet1!$A$4:$B$35,2,FALSE)</f>
        <v>1238.4301162031775</v>
      </c>
      <c r="E17" s="4">
        <f t="shared" si="0"/>
        <v>1.1101560278134451E-3</v>
      </c>
      <c r="F17" s="8">
        <f t="shared" si="1"/>
        <v>1.5984470811192118E-2</v>
      </c>
      <c r="G17" s="1">
        <f t="shared" si="2"/>
        <v>1.2675845611086771</v>
      </c>
      <c r="H17" s="6">
        <f t="shared" si="3"/>
        <v>285.86083930399184</v>
      </c>
    </row>
    <row r="18" spans="1:10" x14ac:dyDescent="0.25">
      <c r="A18" t="s">
        <v>15</v>
      </c>
      <c r="B18" s="2">
        <v>108305</v>
      </c>
      <c r="C18" s="2">
        <f>VLOOKUP(A18,'[1]Fotoable-spend-data'!A$2:D$27,4,FALSE)</f>
        <v>3181511.91</v>
      </c>
      <c r="D18" s="2">
        <f>VLOOKUP(A18,[2]Sheet1!$A$4:$B$35,2,FALSE)</f>
        <v>62837.775740233606</v>
      </c>
      <c r="E18" s="4">
        <f t="shared" si="0"/>
        <v>5.6329165933304053E-2</v>
      </c>
      <c r="F18" s="8">
        <f t="shared" si="1"/>
        <v>0.18208852923996874</v>
      </c>
      <c r="G18" s="1">
        <f t="shared" si="2"/>
        <v>0.58019274955203926</v>
      </c>
      <c r="H18" s="6">
        <f t="shared" si="3"/>
        <v>29.375485065324778</v>
      </c>
      <c r="J18" s="9">
        <v>0.08</v>
      </c>
    </row>
    <row r="19" spans="1:10" x14ac:dyDescent="0.25">
      <c r="A19" t="s">
        <v>16</v>
      </c>
      <c r="B19" s="2">
        <v>1827396</v>
      </c>
      <c r="C19" s="2">
        <f>VLOOKUP(A19,'[1]Fotoable-spend-data'!A$2:D$27,4,FALSE)</f>
        <v>1255098.3299999998</v>
      </c>
      <c r="D19" s="2">
        <f>VLOOKUP(A19,[2]Sheet1!$A$4:$B$35,2,FALSE)</f>
        <v>98550.656310383973</v>
      </c>
      <c r="E19" s="4">
        <f t="shared" si="0"/>
        <v>8.8342978514901194E-2</v>
      </c>
      <c r="F19" s="8">
        <f t="shared" si="1"/>
        <v>7.1833460136643296E-2</v>
      </c>
      <c r="G19" s="1">
        <f t="shared" si="2"/>
        <v>5.3929556762947917E-2</v>
      </c>
      <c r="H19" s="6">
        <f t="shared" si="3"/>
        <v>0.68682339788420232</v>
      </c>
      <c r="J19" s="11">
        <v>8.7999999999999995E-2</v>
      </c>
    </row>
    <row r="20" spans="1:10" x14ac:dyDescent="0.25">
      <c r="A20" t="s">
        <v>17</v>
      </c>
      <c r="B20" s="2">
        <v>1310832</v>
      </c>
      <c r="C20" s="2">
        <f>VLOOKUP(A20,'[1]Fotoable-spend-data'!A$2:D$27,4,FALSE)</f>
        <v>98943</v>
      </c>
      <c r="D20" s="2">
        <f>VLOOKUP(A20,[2]Sheet1!$A$4:$B$35,2,FALSE)</f>
        <v>1357.8138000000238</v>
      </c>
      <c r="E20" s="4">
        <f t="shared" si="0"/>
        <v>1.2171741909343262E-3</v>
      </c>
      <c r="F20" s="8">
        <f t="shared" si="1"/>
        <v>5.6628376250806569E-3</v>
      </c>
      <c r="G20" s="1">
        <f t="shared" si="2"/>
        <v>1.0358412061957777E-3</v>
      </c>
      <c r="H20" s="6">
        <f t="shared" si="3"/>
        <v>7.5481068512212091E-2</v>
      </c>
    </row>
    <row r="21" spans="1:10" x14ac:dyDescent="0.25">
      <c r="A21" t="s">
        <v>18</v>
      </c>
      <c r="B21" s="2">
        <v>11752</v>
      </c>
      <c r="C21" s="2">
        <f>VLOOKUP(A21,'[1]Fotoable-spend-data'!A$2:D$27,4,FALSE)</f>
        <v>19155</v>
      </c>
      <c r="D21" s="2">
        <f>VLOOKUP(A21,[2]Sheet1!$A$4:$B$35,2,FALSE)</f>
        <v>71.774865993614696</v>
      </c>
      <c r="E21" s="4">
        <f t="shared" si="0"/>
        <v>6.4340570441393446E-5</v>
      </c>
      <c r="F21" s="8">
        <f t="shared" si="1"/>
        <v>1.0963044854958915E-3</v>
      </c>
      <c r="G21" s="1">
        <f t="shared" si="2"/>
        <v>6.107459665896417E-3</v>
      </c>
      <c r="H21" s="6">
        <f t="shared" si="3"/>
        <v>1.6299353301565691</v>
      </c>
    </row>
    <row r="22" spans="1:10" x14ac:dyDescent="0.25">
      <c r="A22" t="s">
        <v>19</v>
      </c>
      <c r="B22" s="2">
        <v>103526</v>
      </c>
      <c r="C22" s="2">
        <f>VLOOKUP(A22,'[1]Fotoable-spend-data'!A$2:D$27,4,FALSE)</f>
        <v>14345</v>
      </c>
      <c r="D22" s="2">
        <f>VLOOKUP(A22,[2]Sheet1!$A$4:$B$35,2,FALSE)</f>
        <v>58.208639277795463</v>
      </c>
      <c r="E22" s="4">
        <f t="shared" si="0"/>
        <v>5.2179506069490157E-5</v>
      </c>
      <c r="F22" s="8">
        <f t="shared" si="1"/>
        <v>8.2101215580467567E-4</v>
      </c>
      <c r="G22" s="1">
        <f t="shared" si="2"/>
        <v>5.6226106753661366E-4</v>
      </c>
      <c r="H22" s="6">
        <f t="shared" si="3"/>
        <v>0.1385642254119738</v>
      </c>
    </row>
    <row r="23" spans="1:10" x14ac:dyDescent="0.25">
      <c r="A23" t="s">
        <v>20</v>
      </c>
      <c r="B23" s="2">
        <v>110280</v>
      </c>
      <c r="C23" s="2">
        <f>VLOOKUP(A23,'[1]Fotoable-spend-data'!A$2:D$27,4,FALSE)</f>
        <v>1757509.75</v>
      </c>
      <c r="D23" s="2">
        <f>VLOOKUP(A23,[2]Sheet1!$A$4:$B$35,2,FALSE)</f>
        <v>247991.78993934038</v>
      </c>
      <c r="E23" s="4">
        <f t="shared" si="0"/>
        <v>0.22230530156474082</v>
      </c>
      <c r="F23" s="8">
        <f t="shared" si="1"/>
        <v>0.10058814002755222</v>
      </c>
      <c r="G23" s="1">
        <f t="shared" si="2"/>
        <v>2.2487467350321038</v>
      </c>
      <c r="H23" s="6">
        <f t="shared" si="3"/>
        <v>15.936794976423649</v>
      </c>
      <c r="J23" s="9">
        <v>0.15</v>
      </c>
    </row>
    <row r="24" spans="1:10" x14ac:dyDescent="0.25">
      <c r="A24" t="s">
        <v>21</v>
      </c>
      <c r="B24" s="2">
        <v>7882</v>
      </c>
      <c r="C24" s="2">
        <f>VLOOKUP(A24,'[1]Fotoable-spend-data'!A$2:D$27,4,FALSE)</f>
        <v>134904.29999999999</v>
      </c>
      <c r="D24" s="2">
        <f>VLOOKUP(A24,[2]Sheet1!$A$4:$B$35,2,FALSE)</f>
        <v>3787.505023348001</v>
      </c>
      <c r="E24" s="4">
        <f t="shared" si="0"/>
        <v>3.3952029081257078E-3</v>
      </c>
      <c r="F24" s="8">
        <f t="shared" si="1"/>
        <v>7.7210226678508685E-3</v>
      </c>
      <c r="G24" s="1">
        <f t="shared" si="2"/>
        <v>0.48052588471809199</v>
      </c>
      <c r="H24" s="6">
        <f t="shared" si="3"/>
        <v>17.115490992133974</v>
      </c>
    </row>
    <row r="25" spans="1:10" x14ac:dyDescent="0.25">
      <c r="A25" t="s">
        <v>22</v>
      </c>
      <c r="B25" s="2">
        <v>176090</v>
      </c>
      <c r="C25" s="2">
        <f>VLOOKUP(A25,'[1]Fotoable-spend-data'!A$2:D$27,4,FALSE)</f>
        <v>4181342.66</v>
      </c>
      <c r="D25" s="2">
        <f>VLOOKUP(A25,[2]Sheet1!$A$4:$B$35,2,FALSE)</f>
        <v>205308.46656205831</v>
      </c>
      <c r="E25" s="4">
        <f t="shared" si="0"/>
        <v>0.18404303055370044</v>
      </c>
      <c r="F25" s="8">
        <f t="shared" si="1"/>
        <v>0.23931217507456656</v>
      </c>
      <c r="G25" s="1">
        <f t="shared" si="2"/>
        <v>1.1659291644162548</v>
      </c>
      <c r="H25" s="6">
        <f t="shared" si="3"/>
        <v>23.745486171843943</v>
      </c>
      <c r="J25" s="9">
        <v>0.18</v>
      </c>
    </row>
    <row r="26" spans="1:10" x14ac:dyDescent="0.25">
      <c r="A26" s="7" t="s">
        <v>31</v>
      </c>
      <c r="B26" s="2"/>
      <c r="C26" s="2"/>
      <c r="D26" s="2">
        <f>VLOOKUP(A26,[2]Sheet1!$A$4:$B$35,2,FALSE)</f>
        <v>-15760.608185566505</v>
      </c>
      <c r="E26" s="4">
        <f t="shared" si="0"/>
        <v>-1.4128156244176846E-2</v>
      </c>
      <c r="F26" s="8">
        <f t="shared" si="1"/>
        <v>0</v>
      </c>
      <c r="G26" s="1"/>
      <c r="H26" s="6"/>
    </row>
    <row r="27" spans="1:10" x14ac:dyDescent="0.25">
      <c r="A27" s="7" t="s">
        <v>32</v>
      </c>
      <c r="B27" s="2"/>
      <c r="C27" s="2"/>
      <c r="D27" s="2">
        <f>VLOOKUP(A27,[2]Sheet1!$A$4:$B$35,2,FALSE)</f>
        <v>-12127.127153230234</v>
      </c>
      <c r="E27" s="4">
        <f t="shared" si="0"/>
        <v>-1.0871023833378663E-2</v>
      </c>
      <c r="F27" s="8">
        <f t="shared" si="1"/>
        <v>0</v>
      </c>
      <c r="G27" s="1"/>
      <c r="H27" s="6"/>
    </row>
    <row r="28" spans="1:10" x14ac:dyDescent="0.25">
      <c r="A28" s="7" t="s">
        <v>33</v>
      </c>
      <c r="B28" s="2"/>
      <c r="C28" s="2"/>
      <c r="D28" s="2">
        <f>VLOOKUP(A28,[2]Sheet1!$A$4:$B$35,2,FALSE)</f>
        <v>-7308.6987588670263</v>
      </c>
      <c r="E28" s="4">
        <f t="shared" si="0"/>
        <v>-6.5516785133620898E-3</v>
      </c>
      <c r="F28" s="8">
        <f t="shared" si="1"/>
        <v>0</v>
      </c>
      <c r="G28" s="1"/>
      <c r="H28" s="6"/>
    </row>
    <row r="29" spans="1:10" x14ac:dyDescent="0.25">
      <c r="A29" s="7" t="s">
        <v>34</v>
      </c>
      <c r="B29" s="2"/>
      <c r="C29" s="2"/>
      <c r="D29" s="2">
        <f>VLOOKUP(A29,[2]Sheet1!$A$4:$B$35,2,FALSE)</f>
        <v>-1144.8574753088219</v>
      </c>
      <c r="E29" s="4"/>
      <c r="F29" s="3"/>
      <c r="G29" s="1"/>
      <c r="H29" s="6"/>
    </row>
    <row r="30" spans="1:10" x14ac:dyDescent="0.25">
      <c r="A30" s="7" t="s">
        <v>23</v>
      </c>
      <c r="C30" s="5"/>
      <c r="D30" s="2">
        <f>VLOOKUP(A30,[2]Sheet1!$A$4:$B$35,2,FALSE)</f>
        <v>-58.557732037601106</v>
      </c>
    </row>
    <row r="32" spans="1:10" x14ac:dyDescent="0.25">
      <c r="C32" s="5">
        <f>SUM(C3:C25)</f>
        <v>17472335.700000003</v>
      </c>
    </row>
  </sheetData>
  <conditionalFormatting sqref="F3:F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2022-10-20T10:49:01Z</dcterms:created>
  <dcterms:modified xsi:type="dcterms:W3CDTF">2022-10-28T05:01:16Z</dcterms:modified>
</cp:coreProperties>
</file>